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8212629D-FE07-485E-B0CF-2729ADE49433}" xr6:coauthVersionLast="47" xr6:coauthVersionMax="47" xr10:uidLastSave="{00000000-0000-0000-0000-000000000000}"/>
  <bookViews>
    <workbookView xWindow="-120" yWindow="-120" windowWidth="29040" windowHeight="15720" firstSheet="5" activeTab="7" xr2:uid="{00000000-000D-0000-FFFF-FFFF00000000}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f x Re (Todas porosidades EXP)" sheetId="16" r:id="rId6"/>
    <sheet name="EXP vs NUM" sheetId="15" r:id="rId7"/>
    <sheet name="Results" sheetId="2" r:id="rId8"/>
    <sheet name="Dimensões" sheetId="14" r:id="rId9"/>
    <sheet name="EXP_Validação" sheetId="10" r:id="rId10"/>
    <sheet name="EXP_Validação2" sheetId="11" r:id="rId11"/>
    <sheet name="Planilha3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" i="2" l="1"/>
  <c r="AN5" i="2" s="1"/>
  <c r="AM5" i="2"/>
  <c r="AL6" i="2"/>
  <c r="AM6" i="2"/>
  <c r="AN6" i="2"/>
  <c r="AL7" i="2"/>
  <c r="AM7" i="2"/>
  <c r="AN7" i="2"/>
  <c r="AL8" i="2"/>
  <c r="AM8" i="2"/>
  <c r="AN8" i="2"/>
  <c r="AL9" i="2"/>
  <c r="AN9" i="2" s="1"/>
  <c r="AM9" i="2"/>
  <c r="AL10" i="2"/>
  <c r="AM10" i="2"/>
  <c r="AN10" i="2"/>
  <c r="AL11" i="2"/>
  <c r="AM11" i="2"/>
  <c r="AN11" i="2"/>
  <c r="AL12" i="2"/>
  <c r="AM12" i="2"/>
  <c r="AN12" i="2"/>
  <c r="AL13" i="2"/>
  <c r="AM13" i="2"/>
  <c r="AN13" i="2"/>
  <c r="AL14" i="2"/>
  <c r="AM14" i="2"/>
  <c r="AN14" i="2"/>
  <c r="AL15" i="2"/>
  <c r="AN15" i="2" s="1"/>
  <c r="AM15" i="2"/>
  <c r="AL16" i="2"/>
  <c r="AM16" i="2"/>
  <c r="AN16" i="2"/>
  <c r="AL17" i="2"/>
  <c r="AM17" i="2"/>
  <c r="AN17" i="2"/>
  <c r="AL18" i="2"/>
  <c r="AM18" i="2"/>
  <c r="AN18" i="2"/>
  <c r="AL19" i="2"/>
  <c r="AM19" i="2"/>
  <c r="AN19" i="2"/>
  <c r="AL20" i="2"/>
  <c r="AM20" i="2"/>
  <c r="AN20" i="2"/>
  <c r="AL21" i="2"/>
  <c r="AM21" i="2"/>
  <c r="AN21" i="2"/>
  <c r="AL22" i="2"/>
  <c r="AM22" i="2"/>
  <c r="AN22" i="2"/>
  <c r="AL23" i="2"/>
  <c r="AM23" i="2"/>
  <c r="AN23" i="2"/>
  <c r="AL24" i="2"/>
  <c r="AM24" i="2"/>
  <c r="AN24" i="2"/>
  <c r="AL25" i="2"/>
  <c r="AM25" i="2"/>
  <c r="AN25" i="2"/>
  <c r="AL26" i="2"/>
  <c r="AN26" i="2" s="1"/>
  <c r="AM26" i="2"/>
  <c r="AL27" i="2"/>
  <c r="AM27" i="2"/>
  <c r="AN27" i="2"/>
  <c r="AL28" i="2"/>
  <c r="AM28" i="2"/>
  <c r="AN28" i="2"/>
  <c r="AL29" i="2"/>
  <c r="AM29" i="2"/>
  <c r="AN29" i="2"/>
  <c r="AL30" i="2"/>
  <c r="AM30" i="2"/>
  <c r="AN30" i="2"/>
  <c r="AL31" i="2"/>
  <c r="AM31" i="2"/>
  <c r="AN31" i="2"/>
  <c r="AL32" i="2"/>
  <c r="AM32" i="2"/>
  <c r="AN32" i="2"/>
  <c r="AL33" i="2"/>
  <c r="AM33" i="2"/>
  <c r="AN33" i="2"/>
  <c r="AM4" i="2"/>
  <c r="AL4" i="2"/>
  <c r="AN4" i="2" s="1"/>
  <c r="H5" i="2"/>
  <c r="J5" i="2" s="1"/>
  <c r="I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J15" i="2" s="1"/>
  <c r="I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J26" i="2" s="1"/>
  <c r="I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J4" i="2"/>
  <c r="I4" i="2"/>
  <c r="H4" i="2"/>
  <c r="W14" i="2"/>
  <c r="Y14" i="2" s="1"/>
  <c r="X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Y24" i="2" s="1"/>
  <c r="X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X13" i="2"/>
  <c r="W13" i="2"/>
  <c r="Y13" i="2" s="1"/>
  <c r="Y12" i="2"/>
  <c r="X12" i="2"/>
  <c r="W12" i="2"/>
  <c r="X11" i="2"/>
  <c r="W11" i="2"/>
  <c r="Y11" i="2" s="1"/>
  <c r="X10" i="2"/>
  <c r="W10" i="2"/>
  <c r="Y10" i="2" s="1"/>
  <c r="X9" i="2"/>
  <c r="W9" i="2"/>
  <c r="Y9" i="2" s="1"/>
  <c r="X8" i="2"/>
  <c r="W8" i="2"/>
  <c r="Y8" i="2" s="1"/>
  <c r="X7" i="2"/>
  <c r="W7" i="2"/>
  <c r="Y7" i="2" s="1"/>
  <c r="X6" i="2"/>
  <c r="W6" i="2"/>
  <c r="Y6" i="2" s="1"/>
  <c r="X5" i="2"/>
  <c r="W5" i="2"/>
  <c r="Y5" i="2" s="1"/>
  <c r="X4" i="2"/>
  <c r="W4" i="2"/>
  <c r="Y4" i="2" s="1"/>
  <c r="AE4" i="11"/>
  <c r="AE3" i="11"/>
  <c r="AE5" i="11" s="1"/>
  <c r="AD4" i="11"/>
  <c r="AD3" i="11"/>
  <c r="AC4" i="11"/>
  <c r="AC3" i="11"/>
  <c r="AC6" i="11" s="1"/>
  <c r="AB4" i="11"/>
  <c r="AB3" i="11"/>
  <c r="AB6" i="11" s="1"/>
  <c r="AB7" i="11"/>
  <c r="AE4" i="10"/>
  <c r="AE3" i="10"/>
  <c r="AD4" i="10"/>
  <c r="AD3" i="10"/>
  <c r="AC4" i="10"/>
  <c r="AC3" i="10"/>
  <c r="AB4" i="10"/>
  <c r="AB7" i="10"/>
  <c r="AB3" i="10"/>
  <c r="AB6" i="10" s="1"/>
  <c r="AE7" i="11"/>
  <c r="AD7" i="11"/>
  <c r="AC7" i="11"/>
  <c r="R5" i="11" l="1"/>
  <c r="R17" i="11"/>
  <c r="R6" i="11"/>
  <c r="R14" i="11"/>
  <c r="R7" i="11"/>
  <c r="R4" i="11"/>
  <c r="R13" i="11"/>
  <c r="R8" i="11"/>
  <c r="R10" i="11"/>
  <c r="T10" i="11" s="1"/>
  <c r="R9" i="11"/>
  <c r="T9" i="11" s="1"/>
  <c r="R11" i="11"/>
  <c r="R12" i="11"/>
  <c r="R15" i="11"/>
  <c r="T15" i="11" s="1"/>
  <c r="R16" i="11"/>
  <c r="I16" i="11"/>
  <c r="D7" i="10"/>
  <c r="D4" i="10"/>
  <c r="I15" i="11"/>
  <c r="D6" i="10"/>
  <c r="D5" i="10"/>
  <c r="D13" i="11"/>
  <c r="D10" i="11"/>
  <c r="AB5" i="10"/>
  <c r="D13" i="10" s="1"/>
  <c r="I9" i="11"/>
  <c r="I4" i="11"/>
  <c r="I8" i="11"/>
  <c r="D9" i="11"/>
  <c r="D12" i="10"/>
  <c r="D14" i="10"/>
  <c r="I7" i="11"/>
  <c r="D11" i="10"/>
  <c r="D8" i="11"/>
  <c r="D10" i="10"/>
  <c r="I6" i="11"/>
  <c r="D7" i="11"/>
  <c r="AB5" i="11"/>
  <c r="AE6" i="11"/>
  <c r="AD5" i="11"/>
  <c r="AD6" i="11"/>
  <c r="AC5" i="11"/>
  <c r="AE7" i="10"/>
  <c r="AE5" i="10" s="1"/>
  <c r="AD7" i="10"/>
  <c r="AD5" i="10" s="1"/>
  <c r="AC7" i="10"/>
  <c r="AC5" i="10" s="1"/>
  <c r="AE6" i="10"/>
  <c r="AD6" i="10"/>
  <c r="AC6" i="10"/>
  <c r="S10" i="10" l="1"/>
  <c r="S11" i="10"/>
  <c r="S12" i="10"/>
  <c r="S13" i="10"/>
  <c r="S14" i="10"/>
  <c r="S15" i="10"/>
  <c r="S8" i="10"/>
  <c r="S16" i="10"/>
  <c r="S17" i="10"/>
  <c r="S6" i="10"/>
  <c r="S5" i="10"/>
  <c r="S4" i="10"/>
  <c r="S7" i="10"/>
  <c r="S9" i="10"/>
  <c r="H12" i="10"/>
  <c r="J12" i="10" s="1"/>
  <c r="H13" i="10"/>
  <c r="J13" i="10" s="1"/>
  <c r="H14" i="10"/>
  <c r="J14" i="10" s="1"/>
  <c r="H17" i="10"/>
  <c r="J17" i="10" s="1"/>
  <c r="H9" i="10"/>
  <c r="J9" i="10" s="1"/>
  <c r="H8" i="10"/>
  <c r="J8" i="10" s="1"/>
  <c r="H15" i="10"/>
  <c r="J15" i="10" s="1"/>
  <c r="H16" i="10"/>
  <c r="J16" i="10" s="1"/>
  <c r="H5" i="10"/>
  <c r="J5" i="10" s="1"/>
  <c r="H6" i="10"/>
  <c r="J6" i="10" s="1"/>
  <c r="H7" i="10"/>
  <c r="J7" i="10" s="1"/>
  <c r="H4" i="10"/>
  <c r="H10" i="10"/>
  <c r="J10" i="10" s="1"/>
  <c r="H11" i="10"/>
  <c r="M11" i="10"/>
  <c r="M12" i="10"/>
  <c r="M13" i="10"/>
  <c r="O13" i="10" s="1"/>
  <c r="M14" i="10"/>
  <c r="M15" i="10"/>
  <c r="M17" i="10"/>
  <c r="O17" i="10" s="1"/>
  <c r="M7" i="10"/>
  <c r="M16" i="10"/>
  <c r="O16" i="10" s="1"/>
  <c r="M5" i="10"/>
  <c r="O5" i="10" s="1"/>
  <c r="M4" i="10"/>
  <c r="M6" i="10"/>
  <c r="M8" i="10"/>
  <c r="O8" i="10" s="1"/>
  <c r="M9" i="10"/>
  <c r="O9" i="10" s="1"/>
  <c r="M10" i="10"/>
  <c r="O10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7" i="10"/>
  <c r="T17" i="10" s="1"/>
  <c r="R6" i="10"/>
  <c r="T6" i="10" s="1"/>
  <c r="R4" i="10"/>
  <c r="T4" i="10" s="1"/>
  <c r="R7" i="10"/>
  <c r="T7" i="10" s="1"/>
  <c r="R16" i="10"/>
  <c r="T16" i="10" s="1"/>
  <c r="R5" i="10"/>
  <c r="T5" i="10" s="1"/>
  <c r="R8" i="10"/>
  <c r="T8" i="10" s="1"/>
  <c r="R9" i="10"/>
  <c r="T9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6" i="10"/>
  <c r="E6" i="10" s="1"/>
  <c r="C14" i="10"/>
  <c r="E14" i="10" s="1"/>
  <c r="C15" i="10"/>
  <c r="E15" i="10" s="1"/>
  <c r="C16" i="10"/>
  <c r="E16" i="10" s="1"/>
  <c r="C17" i="10"/>
  <c r="E17" i="10" s="1"/>
  <c r="D17" i="10"/>
  <c r="C5" i="10"/>
  <c r="E5" i="10" s="1"/>
  <c r="C4" i="10"/>
  <c r="E4" i="10" s="1"/>
  <c r="C7" i="10"/>
  <c r="E7" i="10" s="1"/>
  <c r="H17" i="11"/>
  <c r="J17" i="11" s="1"/>
  <c r="H5" i="11"/>
  <c r="J5" i="11" s="1"/>
  <c r="H6" i="11"/>
  <c r="J6" i="11" s="1"/>
  <c r="H7" i="11"/>
  <c r="J7" i="11" s="1"/>
  <c r="H11" i="11"/>
  <c r="J11" i="11" s="1"/>
  <c r="H8" i="11"/>
  <c r="J8" i="11" s="1"/>
  <c r="H9" i="11"/>
  <c r="J9" i="11" s="1"/>
  <c r="H4" i="11"/>
  <c r="J4" i="11" s="1"/>
  <c r="H13" i="11"/>
  <c r="J13" i="11" s="1"/>
  <c r="H10" i="11"/>
  <c r="J10" i="11" s="1"/>
  <c r="I10" i="11"/>
  <c r="H12" i="11"/>
  <c r="J12" i="11" s="1"/>
  <c r="H14" i="11"/>
  <c r="J14" i="11" s="1"/>
  <c r="I14" i="11"/>
  <c r="H15" i="11"/>
  <c r="J15" i="11" s="1"/>
  <c r="H16" i="11"/>
  <c r="J16" i="11" s="1"/>
  <c r="N17" i="11"/>
  <c r="N5" i="11"/>
  <c r="N6" i="11"/>
  <c r="N7" i="11"/>
  <c r="N4" i="11"/>
  <c r="N8" i="11"/>
  <c r="N13" i="11"/>
  <c r="N9" i="11"/>
  <c r="N10" i="11"/>
  <c r="N11" i="11"/>
  <c r="N12" i="11"/>
  <c r="N14" i="11"/>
  <c r="N15" i="11"/>
  <c r="N16" i="11"/>
  <c r="D16" i="10"/>
  <c r="M5" i="11"/>
  <c r="O5" i="11" s="1"/>
  <c r="M6" i="11"/>
  <c r="O6" i="11" s="1"/>
  <c r="M7" i="11"/>
  <c r="O7" i="11" s="1"/>
  <c r="M8" i="11"/>
  <c r="O8" i="11" s="1"/>
  <c r="M4" i="11"/>
  <c r="O4" i="11" s="1"/>
  <c r="M9" i="11"/>
  <c r="O9" i="11" s="1"/>
  <c r="M10" i="11"/>
  <c r="O10" i="11" s="1"/>
  <c r="M11" i="11"/>
  <c r="O11" i="11" s="1"/>
  <c r="M13" i="11"/>
  <c r="O13" i="11" s="1"/>
  <c r="M12" i="11"/>
  <c r="O12" i="11" s="1"/>
  <c r="M15" i="11"/>
  <c r="O15" i="11" s="1"/>
  <c r="M14" i="11"/>
  <c r="O14" i="11" s="1"/>
  <c r="M16" i="11"/>
  <c r="O16" i="11" s="1"/>
  <c r="M17" i="11"/>
  <c r="O17" i="11" s="1"/>
  <c r="J11" i="10"/>
  <c r="I12" i="10"/>
  <c r="I13" i="10"/>
  <c r="I14" i="10"/>
  <c r="I15" i="10"/>
  <c r="I5" i="10"/>
  <c r="I17" i="10"/>
  <c r="I16" i="10"/>
  <c r="I4" i="10"/>
  <c r="I7" i="10"/>
  <c r="I6" i="10"/>
  <c r="I8" i="10"/>
  <c r="J4" i="10"/>
  <c r="I9" i="10"/>
  <c r="I10" i="10"/>
  <c r="I11" i="10"/>
  <c r="S16" i="11"/>
  <c r="T16" i="11"/>
  <c r="S5" i="11"/>
  <c r="S17" i="11"/>
  <c r="T5" i="11"/>
  <c r="T17" i="11"/>
  <c r="T4" i="11"/>
  <c r="S6" i="11"/>
  <c r="T6" i="11"/>
  <c r="S4" i="11"/>
  <c r="S7" i="11"/>
  <c r="S10" i="11"/>
  <c r="S8" i="11"/>
  <c r="T8" i="11"/>
  <c r="S12" i="11"/>
  <c r="S9" i="11"/>
  <c r="T12" i="11"/>
  <c r="S11" i="11"/>
  <c r="T11" i="11"/>
  <c r="S13" i="11"/>
  <c r="T13" i="11"/>
  <c r="S14" i="11"/>
  <c r="T14" i="11"/>
  <c r="S15" i="11"/>
  <c r="C5" i="11"/>
  <c r="E5" i="11" s="1"/>
  <c r="D5" i="1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4" i="11"/>
  <c r="E4" i="11" s="1"/>
  <c r="D11" i="11"/>
  <c r="C12" i="11"/>
  <c r="E12" i="11" s="1"/>
  <c r="C13" i="11"/>
  <c r="E13" i="11" s="1"/>
  <c r="C14" i="11"/>
  <c r="E14" i="11" s="1"/>
  <c r="D14" i="11"/>
  <c r="C15" i="11"/>
  <c r="E15" i="11" s="1"/>
  <c r="D15" i="11"/>
  <c r="C16" i="11"/>
  <c r="E16" i="11" s="1"/>
  <c r="D17" i="11"/>
  <c r="D16" i="11"/>
  <c r="C17" i="11"/>
  <c r="E17" i="11" s="1"/>
  <c r="D4" i="11"/>
  <c r="T7" i="11"/>
  <c r="N11" i="10"/>
  <c r="O11" i="10"/>
  <c r="N12" i="10"/>
  <c r="O12" i="10"/>
  <c r="N13" i="10"/>
  <c r="N14" i="10"/>
  <c r="O14" i="10"/>
  <c r="N16" i="10"/>
  <c r="N4" i="10"/>
  <c r="N7" i="10"/>
  <c r="N15" i="10"/>
  <c r="O15" i="10"/>
  <c r="O6" i="10"/>
  <c r="O4" i="10"/>
  <c r="N17" i="10"/>
  <c r="N5" i="10"/>
  <c r="N6" i="10"/>
  <c r="N8" i="10"/>
  <c r="O7" i="10"/>
  <c r="N9" i="10"/>
  <c r="N10" i="10"/>
  <c r="D6" i="11"/>
  <c r="D12" i="11"/>
  <c r="I5" i="11"/>
  <c r="I11" i="11"/>
  <c r="D9" i="10"/>
  <c r="D15" i="10"/>
  <c r="I13" i="11"/>
  <c r="I17" i="11"/>
  <c r="I12" i="11"/>
  <c r="D8" i="10"/>
  <c r="X4" i="10"/>
  <c r="W4" i="10"/>
  <c r="Y4" i="10" s="1"/>
  <c r="BV6" i="2"/>
  <c r="BW6" i="2"/>
  <c r="BX6" i="2"/>
  <c r="BY6" i="2"/>
  <c r="BZ6" i="2"/>
  <c r="CA6" i="2"/>
  <c r="BV7" i="2"/>
  <c r="BV5" i="2" s="1"/>
  <c r="BW7" i="2"/>
  <c r="BW5" i="2" s="1"/>
  <c r="BX7" i="2"/>
  <c r="BX5" i="2" s="1"/>
  <c r="BY7" i="2"/>
  <c r="BY5" i="2" s="1"/>
  <c r="BZ7" i="2"/>
  <c r="BZ5" i="2" s="1"/>
  <c r="CA7" i="2"/>
  <c r="CA5" i="2" s="1"/>
  <c r="BP8" i="2" l="1"/>
  <c r="BR8" i="2" s="1"/>
  <c r="BP6" i="2"/>
  <c r="BR6" i="2" s="1"/>
  <c r="BP31" i="2"/>
  <c r="BR31" i="2" s="1"/>
  <c r="BP30" i="2"/>
  <c r="BR30" i="2" s="1"/>
  <c r="BP4" i="2"/>
  <c r="BR4" i="2" s="1"/>
  <c r="BP28" i="2"/>
  <c r="BR28" i="2" s="1"/>
  <c r="BP25" i="2"/>
  <c r="BR25" i="2" s="1"/>
  <c r="BP13" i="2"/>
  <c r="BR13" i="2" s="1"/>
  <c r="BP33" i="2"/>
  <c r="BR33" i="2" s="1"/>
  <c r="BP27" i="2"/>
  <c r="BR27" i="2" s="1"/>
  <c r="BP12" i="2"/>
  <c r="BR12" i="2" s="1"/>
  <c r="BP7" i="2"/>
  <c r="BR7" i="2" s="1"/>
  <c r="BP5" i="2"/>
  <c r="BR5" i="2" s="1"/>
  <c r="BP29" i="2"/>
  <c r="BR29" i="2" s="1"/>
  <c r="BP26" i="2"/>
  <c r="BR26" i="2" s="1"/>
  <c r="BP10" i="2"/>
  <c r="BR10" i="2" s="1"/>
  <c r="BP32" i="2"/>
  <c r="BR32" i="2" s="1"/>
  <c r="BP24" i="2"/>
  <c r="BR24" i="2" s="1"/>
  <c r="BP11" i="2"/>
  <c r="BR11" i="2" s="1"/>
  <c r="BP9" i="2"/>
  <c r="BR9" i="2" s="1"/>
  <c r="BQ33" i="2"/>
  <c r="BQ26" i="2"/>
  <c r="BQ11" i="2"/>
  <c r="BQ10" i="2"/>
  <c r="BQ7" i="2"/>
  <c r="BQ6" i="2"/>
  <c r="BQ30" i="2"/>
  <c r="BQ4" i="2"/>
  <c r="BQ25" i="2"/>
  <c r="BQ13" i="2"/>
  <c r="BQ9" i="2"/>
  <c r="BQ8" i="2"/>
  <c r="BQ32" i="2"/>
  <c r="BQ31" i="2"/>
  <c r="BQ5" i="2"/>
  <c r="BQ29" i="2"/>
  <c r="BQ28" i="2"/>
  <c r="BQ12" i="2"/>
  <c r="BQ27" i="2"/>
  <c r="BQ24" i="2"/>
  <c r="D4" i="2"/>
  <c r="BK13" i="2"/>
  <c r="BM13" i="2" s="1"/>
  <c r="R4" i="2"/>
  <c r="T4" i="2" s="1"/>
  <c r="AV11" i="2"/>
  <c r="AX11" i="2" s="1"/>
  <c r="AG29" i="2"/>
  <c r="C5" i="2"/>
  <c r="E5" i="2" s="1"/>
  <c r="C12" i="2"/>
  <c r="E12" i="2" s="1"/>
  <c r="C10" i="2"/>
  <c r="E10" i="2" s="1"/>
  <c r="C13" i="2"/>
  <c r="E13" i="2" s="1"/>
  <c r="C9" i="2"/>
  <c r="E9" i="2" s="1"/>
  <c r="C11" i="2"/>
  <c r="E11" i="2" s="1"/>
  <c r="C29" i="2"/>
  <c r="E29" i="2" s="1"/>
  <c r="AV10" i="2"/>
  <c r="AX10" i="2" s="1"/>
  <c r="R24" i="2"/>
  <c r="T24" i="2" s="1"/>
  <c r="R25" i="2"/>
  <c r="T25" i="2" s="1"/>
  <c r="C27" i="2"/>
  <c r="E27" i="2" s="1"/>
  <c r="R13" i="2"/>
  <c r="T13" i="2" s="1"/>
  <c r="BK30" i="2"/>
  <c r="BM30" i="2" s="1"/>
  <c r="C28" i="2"/>
  <c r="E28" i="2" s="1"/>
  <c r="AV9" i="2"/>
  <c r="AX9" i="2" s="1"/>
  <c r="C26" i="2"/>
  <c r="E26" i="2" s="1"/>
  <c r="AV8" i="2"/>
  <c r="AX8" i="2" s="1"/>
  <c r="R12" i="2"/>
  <c r="T12" i="2" s="1"/>
  <c r="C25" i="2"/>
  <c r="E25" i="2" s="1"/>
  <c r="AV7" i="2"/>
  <c r="AX7" i="2" s="1"/>
  <c r="R11" i="2"/>
  <c r="T11" i="2" s="1"/>
  <c r="C24" i="2"/>
  <c r="E24" i="2" s="1"/>
  <c r="AV6" i="2"/>
  <c r="AX6" i="2" s="1"/>
  <c r="R10" i="2"/>
  <c r="T10" i="2" s="1"/>
  <c r="BK32" i="2"/>
  <c r="BM32" i="2" s="1"/>
  <c r="R7" i="2"/>
  <c r="T7" i="2" s="1"/>
  <c r="BK31" i="2"/>
  <c r="BM31" i="2" s="1"/>
  <c r="R6" i="2"/>
  <c r="T6" i="2" s="1"/>
  <c r="R8" i="2"/>
  <c r="T8" i="2" s="1"/>
  <c r="AG33" i="2"/>
  <c r="AI33" i="2" s="1"/>
  <c r="C7" i="2"/>
  <c r="E7" i="2" s="1"/>
  <c r="BK28" i="2"/>
  <c r="BM28" i="2" s="1"/>
  <c r="AG32" i="2"/>
  <c r="AI32" i="2" s="1"/>
  <c r="BL26" i="2"/>
  <c r="AV32" i="2"/>
  <c r="AX32" i="2" s="1"/>
  <c r="BK12" i="2"/>
  <c r="BM12" i="2" s="1"/>
  <c r="AG28" i="2"/>
  <c r="AI28" i="2" s="1"/>
  <c r="AV5" i="2"/>
  <c r="AX5" i="2" s="1"/>
  <c r="C8" i="2"/>
  <c r="E8" i="2" s="1"/>
  <c r="BK29" i="2"/>
  <c r="BM29" i="2" s="1"/>
  <c r="AV31" i="2"/>
  <c r="AX31" i="2" s="1"/>
  <c r="BK11" i="2"/>
  <c r="BM11" i="2" s="1"/>
  <c r="AG27" i="2"/>
  <c r="AI27" i="2" s="1"/>
  <c r="BK33" i="2"/>
  <c r="BM33" i="2" s="1"/>
  <c r="BK10" i="2"/>
  <c r="BM10" i="2" s="1"/>
  <c r="AG25" i="2"/>
  <c r="AI25" i="2" s="1"/>
  <c r="AV30" i="2"/>
  <c r="AX30" i="2" s="1"/>
  <c r="AV28" i="2"/>
  <c r="AX28" i="2" s="1"/>
  <c r="R32" i="2"/>
  <c r="T32" i="2" s="1"/>
  <c r="AG24" i="2"/>
  <c r="AI24" i="2" s="1"/>
  <c r="AV27" i="2"/>
  <c r="AX27" i="2" s="1"/>
  <c r="AG13" i="2"/>
  <c r="AI13" i="2" s="1"/>
  <c r="C33" i="2"/>
  <c r="E33" i="2" s="1"/>
  <c r="R9" i="2"/>
  <c r="T9" i="2" s="1"/>
  <c r="R5" i="2"/>
  <c r="T5" i="2" s="1"/>
  <c r="S30" i="2"/>
  <c r="AV29" i="2"/>
  <c r="AX29" i="2" s="1"/>
  <c r="R33" i="2"/>
  <c r="T33" i="2" s="1"/>
  <c r="R31" i="2"/>
  <c r="T31" i="2" s="1"/>
  <c r="AV26" i="2"/>
  <c r="AX26" i="2" s="1"/>
  <c r="AG12" i="2"/>
  <c r="AI12" i="2" s="1"/>
  <c r="AV25" i="2"/>
  <c r="AX25" i="2" s="1"/>
  <c r="R29" i="2"/>
  <c r="T29" i="2" s="1"/>
  <c r="AG7" i="2"/>
  <c r="AI7" i="2" s="1"/>
  <c r="C32" i="2"/>
  <c r="E32" i="2" s="1"/>
  <c r="AV24" i="2"/>
  <c r="AX24" i="2" s="1"/>
  <c r="R28" i="2"/>
  <c r="T28" i="2" s="1"/>
  <c r="AG6" i="2"/>
  <c r="AI6" i="2" s="1"/>
  <c r="AV13" i="2"/>
  <c r="AX13" i="2" s="1"/>
  <c r="AG26" i="2"/>
  <c r="AI26" i="2" s="1"/>
  <c r="C4" i="2"/>
  <c r="E4" i="2" s="1"/>
  <c r="R30" i="2"/>
  <c r="T30" i="2" s="1"/>
  <c r="C31" i="2"/>
  <c r="E31" i="2" s="1"/>
  <c r="R27" i="2"/>
  <c r="T27" i="2" s="1"/>
  <c r="AG5" i="2"/>
  <c r="AI5" i="2" s="1"/>
  <c r="C30" i="2"/>
  <c r="E30" i="2" s="1"/>
  <c r="AV12" i="2"/>
  <c r="AX12" i="2" s="1"/>
  <c r="R26" i="2"/>
  <c r="T26" i="2" s="1"/>
  <c r="AG4" i="2"/>
  <c r="AI4" i="2" s="1"/>
  <c r="S29" i="2"/>
  <c r="S27" i="2"/>
  <c r="S28" i="2"/>
  <c r="BL25" i="2"/>
  <c r="BK9" i="2"/>
  <c r="BM9" i="2" s="1"/>
  <c r="AG11" i="2"/>
  <c r="AI11" i="2" s="1"/>
  <c r="BK4" i="2"/>
  <c r="BM4" i="2" s="1"/>
  <c r="AG10" i="2"/>
  <c r="AI10" i="2" s="1"/>
  <c r="AV4" i="2"/>
  <c r="AX4" i="2" s="1"/>
  <c r="BK6" i="2"/>
  <c r="BM6" i="2" s="1"/>
  <c r="AG9" i="2"/>
  <c r="S26" i="2"/>
  <c r="BK8" i="2"/>
  <c r="BM8" i="2" s="1"/>
  <c r="BK7" i="2"/>
  <c r="BM7" i="2" s="1"/>
  <c r="AV33" i="2"/>
  <c r="AX33" i="2" s="1"/>
  <c r="BK5" i="2"/>
  <c r="BM5" i="2" s="1"/>
  <c r="AG8" i="2"/>
  <c r="AI8" i="2" s="1"/>
  <c r="AH7" i="2"/>
  <c r="AW4" i="2"/>
  <c r="AW33" i="2"/>
  <c r="BL6" i="2"/>
  <c r="S24" i="2"/>
  <c r="D30" i="2"/>
  <c r="BL11" i="2"/>
  <c r="BL10" i="2"/>
  <c r="BL9" i="2"/>
  <c r="BL13" i="2"/>
  <c r="AW31" i="2"/>
  <c r="S11" i="2"/>
  <c r="AH6" i="2"/>
  <c r="AW25" i="2"/>
  <c r="BL24" i="2"/>
  <c r="AH5" i="2"/>
  <c r="D32" i="2"/>
  <c r="D31" i="2"/>
  <c r="S8" i="2"/>
  <c r="S25" i="2"/>
  <c r="AW30" i="2"/>
  <c r="AW29" i="2"/>
  <c r="AW28" i="2"/>
  <c r="S9" i="2"/>
  <c r="D29" i="2"/>
  <c r="D28" i="2"/>
  <c r="AW24" i="2"/>
  <c r="D26" i="2"/>
  <c r="D25" i="2"/>
  <c r="AH33" i="2"/>
  <c r="AH32" i="2"/>
  <c r="AH31" i="2"/>
  <c r="D11" i="2"/>
  <c r="AW8" i="2"/>
  <c r="D9" i="2"/>
  <c r="AW5" i="2"/>
  <c r="BL4" i="2"/>
  <c r="D6" i="2"/>
  <c r="BL33" i="2"/>
  <c r="BL31" i="2"/>
  <c r="AH12" i="2"/>
  <c r="S32" i="2"/>
  <c r="AH10" i="2"/>
  <c r="BL28" i="2"/>
  <c r="C6" i="2"/>
  <c r="E6" i="2" s="1"/>
  <c r="BK25" i="2"/>
  <c r="BM25" i="2" s="1"/>
  <c r="AG31" i="2"/>
  <c r="AI31" i="2" s="1"/>
  <c r="BL12" i="2"/>
  <c r="S12" i="2"/>
  <c r="BL7" i="2"/>
  <c r="S10" i="2"/>
  <c r="AW27" i="2"/>
  <c r="AW26" i="2"/>
  <c r="S5" i="2"/>
  <c r="AW12" i="2"/>
  <c r="AW11" i="2"/>
  <c r="D13" i="2"/>
  <c r="AW10" i="2"/>
  <c r="AW9" i="2"/>
  <c r="AH30" i="2"/>
  <c r="AW7" i="2"/>
  <c r="AH28" i="2"/>
  <c r="D8" i="2"/>
  <c r="AH26" i="2"/>
  <c r="BL32" i="2"/>
  <c r="AH13" i="2"/>
  <c r="BL30" i="2"/>
  <c r="BK27" i="2"/>
  <c r="BM27" i="2" s="1"/>
  <c r="S33" i="2"/>
  <c r="BL29" i="2"/>
  <c r="BK26" i="2"/>
  <c r="BM26" i="2" s="1"/>
  <c r="AI29" i="2"/>
  <c r="S31" i="2"/>
  <c r="AH9" i="2"/>
  <c r="BL27" i="2"/>
  <c r="BK24" i="2"/>
  <c r="BM24" i="2" s="1"/>
  <c r="AG30" i="2"/>
  <c r="AI30" i="2" s="1"/>
  <c r="AW32" i="2"/>
  <c r="S13" i="2"/>
  <c r="AI9" i="2"/>
  <c r="BL8" i="2"/>
  <c r="BL5" i="2"/>
  <c r="S7" i="2"/>
  <c r="D27" i="2"/>
  <c r="S6" i="2"/>
  <c r="AW13" i="2"/>
  <c r="AH4" i="2"/>
  <c r="D24" i="2"/>
  <c r="D12" i="2"/>
  <c r="D10" i="2"/>
  <c r="AH29" i="2"/>
  <c r="AW6" i="2"/>
  <c r="AH27" i="2"/>
  <c r="D7" i="2"/>
  <c r="AH25" i="2"/>
  <c r="D5" i="2"/>
  <c r="AH24" i="2"/>
  <c r="D33" i="2"/>
  <c r="S4" i="2"/>
  <c r="AH11" i="2"/>
  <c r="AH8" i="2"/>
</calcChain>
</file>

<file path=xl/sharedStrings.xml><?xml version="1.0" encoding="utf-8"?>
<sst xmlns="http://schemas.openxmlformats.org/spreadsheetml/2006/main" count="254" uniqueCount="72">
  <si>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</si>
  <si>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</si>
  <si>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</si>
  <si>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</si>
  <si>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</si>
  <si>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</si>
  <si>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</si>
  <si>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</si>
  <si>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</si>
  <si>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</si>
  <si>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</si>
  <si>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</si>
  <si>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</si>
  <si>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</si>
  <si>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</si>
  <si>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</si>
  <si>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</si>
  <si>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</si>
  <si>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</si>
  <si>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</si>
  <si>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</si>
  <si>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</si>
  <si>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</si>
  <si>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V3 - Dimensions (nTopology)</t>
  </si>
  <si>
    <t>µ</t>
  </si>
  <si>
    <t>ρ</t>
  </si>
  <si>
    <t>Water Properties</t>
  </si>
  <si>
    <t>Experimental - Validação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</si>
  <si>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</si>
  <si>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</si>
  <si>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</si>
  <si>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</si>
  <si>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</si>
  <si>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</si>
  <si>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</si>
  <si>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</si>
  <si>
    <t>Cs6_t1</t>
  </si>
  <si>
    <t>Cs8_t1</t>
  </si>
  <si>
    <t>Cs10_t1</t>
  </si>
  <si>
    <t>Cs12_t1</t>
  </si>
  <si>
    <t>Lf (m)</t>
  </si>
  <si>
    <t>Dh (m)</t>
  </si>
  <si>
    <t>Acs (m²)</t>
  </si>
  <si>
    <t>Afs (m²)</t>
  </si>
  <si>
    <t>Vf (m³)</t>
  </si>
  <si>
    <t>Stdp</t>
  </si>
  <si>
    <t>Resultados - EXP e CFD (Água)</t>
  </si>
  <si>
    <t>Air Properties</t>
  </si>
  <si>
    <t>Cs15_EXP</t>
  </si>
  <si>
    <t>cs6</t>
  </si>
  <si>
    <t>cs8</t>
  </si>
  <si>
    <t>cs10</t>
  </si>
  <si>
    <t>cs12</t>
  </si>
  <si>
    <t>cs15</t>
  </si>
  <si>
    <t>cs60.8</t>
  </si>
  <si>
    <t>cs61.2</t>
  </si>
  <si>
    <t>Cs6_EXP (0.3326)</t>
  </si>
  <si>
    <t>Cs6_NUM(k-w-SST) (0.3326)</t>
  </si>
  <si>
    <t>Cs8_EXP (0.3745)</t>
  </si>
  <si>
    <t>Cs8_NUM(k-w-SST) (0.3745)</t>
  </si>
  <si>
    <t>Cs10_EXP (0,3996)</t>
  </si>
  <si>
    <t>Cs10_NUM(k-w-SST) (0,3996)</t>
  </si>
  <si>
    <t>Cs12_EXP (0,4162)</t>
  </si>
  <si>
    <t>Cs12_NUM(k-w-SST) (0,4162)</t>
  </si>
  <si>
    <t>Cs6_t1.2 (0,2992)</t>
  </si>
  <si>
    <t>Cs8_t1.2 (0,3494)</t>
  </si>
  <si>
    <t>Cs10_t1.2 (0,3795)</t>
  </si>
  <si>
    <t>Cs12_t1.2 (0,3996)</t>
  </si>
  <si>
    <t>Cs6_t0.8 (0,3660)</t>
  </si>
  <si>
    <t>Cs8_t0.8 (0,3996)</t>
  </si>
  <si>
    <t>Cs10_t0.8 (0,4197)</t>
  </si>
  <si>
    <t>Cs12_t0.8 (0,4331)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</si>
</sst>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2" fillId="2" borderId="22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  <xf numFmtId="11" fontId="8" fillId="19" borderId="1" xfId="0" applyNumberFormat="1" applyFont="1" applyFill="1" applyBorder="1" applyAlignment="1">
      <alignment horizontal="center" vertical="center"/>
    </xf>
    <xf numFmtId="11" fontId="8" fillId="19" borderId="1" xfId="0" applyNumberFormat="1" applyFont="1" applyFill="1" applyBorder="1" applyAlignment="1">
      <alignment vertical="center"/>
    </xf>
    <xf numFmtId="11" fontId="8" fillId="12" borderId="1" xfId="0" applyNumberFormat="1" applyFont="1" applyFill="1" applyBorder="1" applyAlignment="1">
      <alignment vertical="center"/>
    </xf>
    <xf numFmtId="11" fontId="8" fillId="14" borderId="1" xfId="0" applyNumberFormat="1" applyFont="1" applyFill="1" applyBorder="1" applyAlignment="1">
      <alignment vertical="center"/>
    </xf>
    <xf numFmtId="11" fontId="8" fillId="20" borderId="1" xfId="0" applyNumberFormat="1" applyFont="1" applyFill="1" applyBorder="1" applyAlignment="1">
      <alignment vertical="center"/>
    </xf>
    <xf numFmtId="11" fontId="8" fillId="20" borderId="8" xfId="0" applyNumberFormat="1" applyFont="1" applyFill="1" applyBorder="1" applyAlignment="1">
      <alignment vertical="center"/>
    </xf>
    <xf numFmtId="0" fontId="1" fillId="21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8" borderId="5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/>
    <xf numFmtId="0" fontId="1" fillId="22" borderId="4" xfId="0" applyFont="1" applyFill="1" applyBorder="1"/>
    <xf numFmtId="11" fontId="8" fillId="12" borderId="1" xfId="0" applyNumberFormat="1" applyFont="1" applyFill="1" applyBorder="1" applyAlignment="1">
      <alignment horizontal="center" vertical="center"/>
    </xf>
    <xf numFmtId="11" fontId="8" fillId="14" borderId="1" xfId="0" applyNumberFormat="1" applyFont="1" applyFill="1" applyBorder="1" applyAlignment="1">
      <alignment horizontal="center" vertical="center"/>
    </xf>
    <xf numFmtId="11" fontId="8" fillId="20" borderId="1" xfId="0" applyNumberFormat="1" applyFont="1" applyFill="1" applyBorder="1" applyAlignment="1">
      <alignment horizontal="center" vertical="center"/>
    </xf>
    <xf numFmtId="11" fontId="8" fillId="2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165" fontId="2" fillId="21" borderId="22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164" fontId="2" fillId="12" borderId="24" xfId="0" applyNumberFormat="1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1" fontId="2" fillId="24" borderId="12" xfId="0" applyNumberFormat="1" applyFont="1" applyFill="1" applyBorder="1" applyAlignment="1">
      <alignment horizontal="center" vertical="center"/>
    </xf>
    <xf numFmtId="164" fontId="2" fillId="24" borderId="10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2" fontId="2" fillId="17" borderId="12" xfId="0" applyNumberFormat="1" applyFont="1" applyFill="1" applyBorder="1" applyAlignment="1">
      <alignment horizontal="center" vertical="center"/>
    </xf>
    <xf numFmtId="1" fontId="2" fillId="17" borderId="12" xfId="0" applyNumberFormat="1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164" fontId="2" fillId="17" borderId="12" xfId="0" applyNumberFormat="1" applyFont="1" applyFill="1" applyBorder="1" applyAlignment="1">
      <alignment horizontal="center" vertical="center"/>
    </xf>
    <xf numFmtId="164" fontId="2" fillId="17" borderId="24" xfId="0" applyNumberFormat="1" applyFont="1" applyFill="1" applyBorder="1" applyAlignment="1">
      <alignment horizontal="center" vertical="center"/>
    </xf>
    <xf numFmtId="164" fontId="2" fillId="5" borderId="12" xfId="0" applyNumberFormat="1" applyFont="1" applyFill="1" applyBorder="1" applyAlignment="1">
      <alignment horizontal="center" vertical="center"/>
    </xf>
    <xf numFmtId="164" fontId="2" fillId="5" borderId="24" xfId="0" applyNumberFormat="1" applyFont="1" applyFill="1" applyBorder="1" applyAlignment="1">
      <alignment horizontal="center" vertical="center"/>
    </xf>
    <xf numFmtId="164" fontId="2" fillId="11" borderId="12" xfId="0" applyNumberFormat="1" applyFont="1" applyFill="1" applyBorder="1" applyAlignment="1">
      <alignment horizontal="center" vertical="center"/>
    </xf>
    <xf numFmtId="164" fontId="2" fillId="11" borderId="24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164" fontId="2" fillId="15" borderId="0" xfId="0" applyNumberFormat="1" applyFont="1" applyFill="1" applyAlignment="1">
      <alignment horizontal="center" vertical="center"/>
    </xf>
    <xf numFmtId="164" fontId="2" fillId="14" borderId="0" xfId="0" applyNumberFormat="1" applyFont="1" applyFill="1" applyAlignment="1">
      <alignment horizontal="center" vertical="center"/>
    </xf>
    <xf numFmtId="11" fontId="4" fillId="18" borderId="28" xfId="0" applyNumberFormat="1" applyFont="1" applyFill="1" applyBorder="1" applyAlignment="1">
      <alignment horizontal="center"/>
    </xf>
    <xf numFmtId="11" fontId="4" fillId="18" borderId="29" xfId="0" applyNumberFormat="1" applyFont="1" applyFill="1" applyBorder="1" applyAlignment="1">
      <alignment horizontal="center"/>
    </xf>
    <xf numFmtId="11" fontId="4" fillId="18" borderId="30" xfId="0" applyNumberFormat="1" applyFont="1" applyFill="1" applyBorder="1" applyAlignment="1">
      <alignment horizontal="center"/>
    </xf>
    <xf numFmtId="2" fontId="2" fillId="5" borderId="2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1" fontId="2" fillId="17" borderId="24" xfId="0" applyNumberFormat="1" applyFont="1" applyFill="1" applyBorder="1" applyAlignment="1">
      <alignment horizontal="center" vertical="center"/>
    </xf>
    <xf numFmtId="11" fontId="8" fillId="22" borderId="6" xfId="0" applyNumberFormat="1" applyFont="1" applyFill="1" applyBorder="1" applyAlignment="1">
      <alignment horizontal="center" vertical="center"/>
    </xf>
    <xf numFmtId="11" fontId="8" fillId="22" borderId="9" xfId="0" applyNumberFormat="1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/>
    </xf>
    <xf numFmtId="0" fontId="2" fillId="23" borderId="2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2" fontId="2" fillId="8" borderId="25" xfId="0" applyNumberFormat="1" applyFont="1" applyFill="1" applyBorder="1" applyAlignment="1">
      <alignment horizontal="center" vertical="center"/>
    </xf>
    <xf numFmtId="2" fontId="2" fillId="8" borderId="26" xfId="0" applyNumberFormat="1" applyFont="1" applyFill="1" applyBorder="1" applyAlignment="1">
      <alignment horizontal="center" vertical="center"/>
    </xf>
    <xf numFmtId="2" fontId="2" fillId="8" borderId="27" xfId="0" applyNumberFormat="1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7" fillId="18" borderId="18" xfId="0" applyNumberFormat="1" applyFont="1" applyFill="1" applyBorder="1" applyAlignment="1">
      <alignment horizontal="center" vertical="center"/>
    </xf>
    <xf numFmtId="11" fontId="7" fillId="18" borderId="19" xfId="0" applyNumberFormat="1" applyFont="1" applyFill="1" applyBorder="1" applyAlignment="1">
      <alignment horizontal="center" vertical="center"/>
    </xf>
    <xf numFmtId="11" fontId="4" fillId="18" borderId="21" xfId="0" applyNumberFormat="1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Results!$D$4:$D$33</c:f>
              <c:numCache>
                <c:formatCode>0</c:formatCode>
                <c:ptCount val="3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Results!$E$4:$E$33</c:f>
              <c:numCache>
                <c:formatCode>0.000</c:formatCode>
                <c:ptCount val="3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EXP_Validação!$A$2</c:f>
              <c:strCache>
                <c:ptCount val="1"/>
                <c:pt idx="0">
                  <c:v>Cs6_t1.2 (0,2992)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41A-883C-0EF30A6109DA}"/>
            </c:ext>
          </c:extLst>
        </c:ser>
        <c:ser>
          <c:idx val="1"/>
          <c:order val="1"/>
          <c:tx>
            <c:strRef>
              <c:f>EXP_Validação!$F$2</c:f>
              <c:strCache>
                <c:ptCount val="1"/>
                <c:pt idx="0">
                  <c:v>Cs8_t1.2 (0,3494)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E-441A-883C-0EF30A6109DA}"/>
            </c:ext>
          </c:extLst>
        </c:ser>
        <c:ser>
          <c:idx val="2"/>
          <c:order val="2"/>
          <c:tx>
            <c:strRef>
              <c:f>EXP_Validação!$K$2</c:f>
              <c:strCache>
                <c:ptCount val="1"/>
                <c:pt idx="0">
                  <c:v>Cs10_t1.2 (0,3795)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E-441A-883C-0EF30A6109DA}"/>
            </c:ext>
          </c:extLst>
        </c:ser>
        <c:ser>
          <c:idx val="3"/>
          <c:order val="3"/>
          <c:tx>
            <c:strRef>
              <c:f>EXP_Validação!$P$2</c:f>
              <c:strCache>
                <c:ptCount val="1"/>
                <c:pt idx="0">
                  <c:v>Cs12_t1.2 (0,3996)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E-441A-883C-0EF30A61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7328"/>
        <c:axId val="291812608"/>
      </c:scatterChart>
      <c:valAx>
        <c:axId val="2918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12608"/>
        <c:crosses val="autoZero"/>
        <c:crossBetween val="midCat"/>
      </c:valAx>
      <c:valAx>
        <c:axId val="291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Results!$S$4:$S$33</c:f>
              <c:numCache>
                <c:formatCode>0</c:formatCode>
                <c:ptCount val="3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Results!$T$4:$T$33</c:f>
              <c:numCache>
                <c:formatCode>0.000</c:formatCode>
                <c:ptCount val="3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Results!$AI$3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Results!$AH$4:$AH$33</c:f>
              <c:numCache>
                <c:formatCode>0</c:formatCode>
                <c:ptCount val="3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Results!$AI$4:$AI$33</c:f>
              <c:numCache>
                <c:formatCode>0.000</c:formatCode>
                <c:ptCount val="3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Results!$AX$3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Results!$AW$4:$AW$33</c:f>
              <c:numCache>
                <c:formatCode>0</c:formatCode>
                <c:ptCount val="3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Results!$AX$4:$AX$33</c:f>
              <c:numCache>
                <c:formatCode>0.000</c:formatCode>
                <c:ptCount val="3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Results!$BM$3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Results!$BL$4:$BL$33</c:f>
              <c:numCache>
                <c:formatCode>0</c:formatCode>
                <c:ptCount val="3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Results!$BM$4:$BM$33</c:f>
              <c:numCache>
                <c:formatCode>0.000</c:formatCode>
                <c:ptCount val="3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 x Reynolds (Diferentes porosidades)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EXP_Validação2!$A$2</c:f>
              <c:strCache>
                <c:ptCount val="1"/>
                <c:pt idx="0">
                  <c:v>Cs6_t0.8 (0,3660)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EXP_Validação2!$D$4:$D$17</c:f>
              <c:numCache>
                <c:formatCode>General</c:formatCode>
                <c:ptCount val="14"/>
                <c:pt idx="0">
                  <c:v>1081.8486206034447</c:v>
                </c:pt>
                <c:pt idx="1">
                  <c:v>1317.1924313487164</c:v>
                </c:pt>
                <c:pt idx="2">
                  <c:v>1545.9005119612536</c:v>
                </c:pt>
                <c:pt idx="3">
                  <c:v>1776.8986274761098</c:v>
                </c:pt>
                <c:pt idx="4">
                  <c:v>1999.1809385119795</c:v>
                </c:pt>
                <c:pt idx="5">
                  <c:v>2223.4627576342064</c:v>
                </c:pt>
                <c:pt idx="6">
                  <c:v>2453.3817735469052</c:v>
                </c:pt>
                <c:pt idx="7">
                  <c:v>2712.976028519</c:v>
                </c:pt>
                <c:pt idx="8">
                  <c:v>2931.2349093640132</c:v>
                </c:pt>
                <c:pt idx="9">
                  <c:v>3148.2120542562102</c:v>
                </c:pt>
                <c:pt idx="10">
                  <c:v>3373.2555907446681</c:v>
                </c:pt>
                <c:pt idx="11">
                  <c:v>3599.3513714153464</c:v>
                </c:pt>
                <c:pt idx="12">
                  <c:v>3831.7215547501442</c:v>
                </c:pt>
                <c:pt idx="13">
                  <c:v>4054.0136313932753</c:v>
                </c:pt>
              </c:numCache>
            </c:numRef>
          </c:xVal>
          <c:yVal>
            <c:numRef>
              <c:f>EXP_Validação2!$E$4:$E$17</c:f>
              <c:numCache>
                <c:formatCode>General</c:formatCode>
                <c:ptCount val="14"/>
                <c:pt idx="0">
                  <c:v>0.69582240103522719</c:v>
                </c:pt>
                <c:pt idx="1">
                  <c:v>0.67438709471971481</c:v>
                </c:pt>
                <c:pt idx="2">
                  <c:v>0.65968931959758947</c:v>
                </c:pt>
                <c:pt idx="3">
                  <c:v>0.64367794711725745</c:v>
                </c:pt>
                <c:pt idx="4">
                  <c:v>0.62962969307720162</c:v>
                </c:pt>
                <c:pt idx="5">
                  <c:v>0.61677212963070194</c:v>
                </c:pt>
                <c:pt idx="6">
                  <c:v>0.60654343943795186</c:v>
                </c:pt>
                <c:pt idx="7">
                  <c:v>0.59549582625576203</c:v>
                </c:pt>
                <c:pt idx="8">
                  <c:v>0.58664136173384795</c:v>
                </c:pt>
                <c:pt idx="9">
                  <c:v>0.58004103822159037</c:v>
                </c:pt>
                <c:pt idx="10">
                  <c:v>0.57002875503202111</c:v>
                </c:pt>
                <c:pt idx="11">
                  <c:v>0.55579508111971754</c:v>
                </c:pt>
                <c:pt idx="12">
                  <c:v>0.54473873191078903</c:v>
                </c:pt>
                <c:pt idx="13">
                  <c:v>0.53643048072458122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8-42BF-B4BA-B0032D1EC947}"/>
            </c:ext>
          </c:extLst>
        </c:ser>
        <c:ser>
          <c:idx val="6"/>
          <c:order val="1"/>
          <c:tx>
            <c:strRef>
              <c:f>EXP_Validação2!$F$2</c:f>
              <c:strCache>
                <c:ptCount val="1"/>
                <c:pt idx="0">
                  <c:v>Cs8_t0.8 (0,3996)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EXP_Validação2!$I$4:$I$17</c:f>
              <c:numCache>
                <c:formatCode>0.00</c:formatCode>
                <c:ptCount val="14"/>
                <c:pt idx="0">
                  <c:v>1384.2676466608452</c:v>
                </c:pt>
                <c:pt idx="1">
                  <c:v>1687.0359226657638</c:v>
                </c:pt>
                <c:pt idx="2">
                  <c:v>1982.848245504561</c:v>
                </c:pt>
                <c:pt idx="3">
                  <c:v>2278.4417899800983</c:v>
                </c:pt>
                <c:pt idx="4">
                  <c:v>2563.1653464618703</c:v>
                </c:pt>
                <c:pt idx="5">
                  <c:v>2852.1745612924433</c:v>
                </c:pt>
                <c:pt idx="6">
                  <c:v>3153.2285739578438</c:v>
                </c:pt>
                <c:pt idx="7">
                  <c:v>3464.0167253063819</c:v>
                </c:pt>
                <c:pt idx="8">
                  <c:v>3746.6663827830057</c:v>
                </c:pt>
                <c:pt idx="9">
                  <c:v>4031.8664565217146</c:v>
                </c:pt>
                <c:pt idx="10">
                  <c:v>4328.3021478476385</c:v>
                </c:pt>
                <c:pt idx="11">
                  <c:v>4613.7120090579674</c:v>
                </c:pt>
                <c:pt idx="12">
                  <c:v>4896.409617956705</c:v>
                </c:pt>
                <c:pt idx="13">
                  <c:v>5180.4169000710936</c:v>
                </c:pt>
              </c:numCache>
            </c:numRef>
          </c:xVal>
          <c:yVal>
            <c:numRef>
              <c:f>EXP_Validação2!$J$4:$J$17</c:f>
              <c:numCache>
                <c:formatCode>0.00</c:formatCode>
                <c:ptCount val="14"/>
                <c:pt idx="0">
                  <c:v>0.59221665376153432</c:v>
                </c:pt>
                <c:pt idx="1">
                  <c:v>0.56796453442381589</c:v>
                </c:pt>
                <c:pt idx="2">
                  <c:v>0.55058957119263807</c:v>
                </c:pt>
                <c:pt idx="3">
                  <c:v>0.53364285167699388</c:v>
                </c:pt>
                <c:pt idx="4">
                  <c:v>0.52019342053678419</c:v>
                </c:pt>
                <c:pt idx="5">
                  <c:v>0.50877833405903861</c:v>
                </c:pt>
                <c:pt idx="6">
                  <c:v>0.5010213689355969</c:v>
                </c:pt>
                <c:pt idx="7">
                  <c:v>0.49150313854072264</c:v>
                </c:pt>
                <c:pt idx="8">
                  <c:v>0.48276719440907151</c:v>
                </c:pt>
                <c:pt idx="9">
                  <c:v>0.47316213114695449</c:v>
                </c:pt>
                <c:pt idx="10">
                  <c:v>0.46304613779772757</c:v>
                </c:pt>
                <c:pt idx="11">
                  <c:v>0.45234390776917993</c:v>
                </c:pt>
                <c:pt idx="12">
                  <c:v>0.44305712059334951</c:v>
                </c:pt>
                <c:pt idx="13">
                  <c:v>0.4370054647362957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8-42BF-B4BA-B0032D1EC947}"/>
            </c:ext>
          </c:extLst>
        </c:ser>
        <c:ser>
          <c:idx val="7"/>
          <c:order val="2"/>
          <c:tx>
            <c:strRef>
              <c:f>EXP_Validação2!$K$2</c:f>
              <c:strCache>
                <c:ptCount val="1"/>
                <c:pt idx="0">
                  <c:v>Cs10_t0.8 (0,4197)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EXP_Validação2!$N$4:$N$17</c:f>
              <c:numCache>
                <c:formatCode>0.00</c:formatCode>
                <c:ptCount val="14"/>
                <c:pt idx="0">
                  <c:v>1966.2782952771413</c:v>
                </c:pt>
                <c:pt idx="1">
                  <c:v>2262.648164067075</c:v>
                </c:pt>
                <c:pt idx="2">
                  <c:v>2572.0740042005195</c:v>
                </c:pt>
                <c:pt idx="3">
                  <c:v>2888.1843927486207</c:v>
                </c:pt>
                <c:pt idx="4">
                  <c:v>3188.4479088839616</c:v>
                </c:pt>
                <c:pt idx="5">
                  <c:v>3500.8892835873226</c:v>
                </c:pt>
                <c:pt idx="6">
                  <c:v>3816.928197839748</c:v>
                </c:pt>
                <c:pt idx="7">
                  <c:v>4021.3378763976798</c:v>
                </c:pt>
                <c:pt idx="8">
                  <c:v>4450.6431280694042</c:v>
                </c:pt>
                <c:pt idx="9">
                  <c:v>4767.4546454227093</c:v>
                </c:pt>
                <c:pt idx="10">
                  <c:v>5095.6067510232906</c:v>
                </c:pt>
                <c:pt idx="11">
                  <c:v>5431.1002878511763</c:v>
                </c:pt>
                <c:pt idx="12">
                  <c:v>5751.7271711784297</c:v>
                </c:pt>
                <c:pt idx="13">
                  <c:v>6076.9011811258406</c:v>
                </c:pt>
              </c:numCache>
            </c:numRef>
          </c:xVal>
          <c:yVal>
            <c:numRef>
              <c:f>EXP_Validação2!$O$4:$O$17</c:f>
              <c:numCache>
                <c:formatCode>0.00</c:formatCode>
                <c:ptCount val="14"/>
                <c:pt idx="0">
                  <c:v>0.55467947899567072</c:v>
                </c:pt>
                <c:pt idx="1">
                  <c:v>0.54405905317221526</c:v>
                </c:pt>
                <c:pt idx="2">
                  <c:v>0.52999574193795862</c:v>
                </c:pt>
                <c:pt idx="3">
                  <c:v>0.51505817746950311</c:v>
                </c:pt>
                <c:pt idx="4">
                  <c:v>0.5065823577046995</c:v>
                </c:pt>
                <c:pt idx="5">
                  <c:v>0.49638808545844326</c:v>
                </c:pt>
                <c:pt idx="6">
                  <c:v>0.47618572154254735</c:v>
                </c:pt>
                <c:pt idx="7">
                  <c:v>0.47396215200875025</c:v>
                </c:pt>
                <c:pt idx="8">
                  <c:v>0.45415570436883845</c:v>
                </c:pt>
                <c:pt idx="9">
                  <c:v>0.44372283346166674</c:v>
                </c:pt>
                <c:pt idx="10">
                  <c:v>0.43234154658868795</c:v>
                </c:pt>
                <c:pt idx="11">
                  <c:v>0.42162991186507964</c:v>
                </c:pt>
                <c:pt idx="12">
                  <c:v>0.41302653151363045</c:v>
                </c:pt>
                <c:pt idx="13">
                  <c:v>0.40475012545601829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F8-42BF-B4BA-B0032D1EC947}"/>
            </c:ext>
          </c:extLst>
        </c:ser>
        <c:ser>
          <c:idx val="8"/>
          <c:order val="3"/>
          <c:tx>
            <c:strRef>
              <c:f>EXP_Validação2!$P$2</c:f>
              <c:strCache>
                <c:ptCount val="1"/>
                <c:pt idx="0">
                  <c:v>Cs12_t0.8 (0,4331)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EXP_Validação2!$S$4:$S$17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EXP_Validação2!$T$4:$T$17</c:f>
              <c:numCache>
                <c:formatCode>0.00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F8-42BF-B4BA-B0032D1EC947}"/>
            </c:ext>
          </c:extLst>
        </c:ser>
        <c:ser>
          <c:idx val="9"/>
          <c:order val="4"/>
          <c:tx>
            <c:strRef>
              <c:f>EXP_Validação!$A$2</c:f>
              <c:strCache>
                <c:ptCount val="1"/>
                <c:pt idx="0">
                  <c:v>Cs6_t1.2 (0,2992)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F8-42BF-B4BA-B0032D1EC947}"/>
            </c:ext>
          </c:extLst>
        </c:ser>
        <c:ser>
          <c:idx val="10"/>
          <c:order val="5"/>
          <c:tx>
            <c:strRef>
              <c:f>EXP_Validação!$F$2</c:f>
              <c:strCache>
                <c:ptCount val="1"/>
                <c:pt idx="0">
                  <c:v>Cs8_t1.2 (0,3494)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F8-42BF-B4BA-B0032D1EC947}"/>
            </c:ext>
          </c:extLst>
        </c:ser>
        <c:ser>
          <c:idx val="11"/>
          <c:order val="6"/>
          <c:tx>
            <c:strRef>
              <c:f>EXP_Validação!$K$2</c:f>
              <c:strCache>
                <c:ptCount val="1"/>
                <c:pt idx="0">
                  <c:v>Cs10_t1.2 (0,3795)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F8-42BF-B4BA-B0032D1EC947}"/>
            </c:ext>
          </c:extLst>
        </c:ser>
        <c:ser>
          <c:idx val="12"/>
          <c:order val="7"/>
          <c:tx>
            <c:strRef>
              <c:f>EXP_Validação!$P$2</c:f>
              <c:strCache>
                <c:ptCount val="1"/>
                <c:pt idx="0">
                  <c:v>Cs12_t1.2 (0,3996)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F8-42BF-B4BA-B0032D1EC947}"/>
            </c:ext>
          </c:extLst>
        </c:ser>
        <c:ser>
          <c:idx val="0"/>
          <c:order val="8"/>
          <c:tx>
            <c:strRef>
              <c:f>Results!$A$2</c:f>
              <c:strCache>
                <c:ptCount val="1"/>
                <c:pt idx="0">
                  <c:v>Cs6_EXP (0.3326)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Results!$D$4:$D$13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Results!$E$4:$E$13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F8-42BF-B4BA-B0032D1EC947}"/>
            </c:ext>
          </c:extLst>
        </c:ser>
        <c:ser>
          <c:idx val="1"/>
          <c:order val="9"/>
          <c:tx>
            <c:strRef>
              <c:f>Results!$P$2</c:f>
              <c:strCache>
                <c:ptCount val="1"/>
                <c:pt idx="0">
                  <c:v>Cs8_EXP (0.3745)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tx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Results!$S$4:$S$13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Results!$T$4:$T$13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F8-42BF-B4BA-B0032D1EC947}"/>
            </c:ext>
          </c:extLst>
        </c:ser>
        <c:ser>
          <c:idx val="2"/>
          <c:order val="10"/>
          <c:tx>
            <c:strRef>
              <c:f>Results!$AE$2</c:f>
              <c:strCache>
                <c:ptCount val="1"/>
                <c:pt idx="0">
                  <c:v>Cs10_EXP (0,3996)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chemeClr val="tx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Results!$AH$4:$AH$13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Results!$AI$4:$AI$13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F8-42BF-B4BA-B0032D1EC947}"/>
            </c:ext>
          </c:extLst>
        </c:ser>
        <c:ser>
          <c:idx val="3"/>
          <c:order val="11"/>
          <c:tx>
            <c:strRef>
              <c:f>Results!$AT$2</c:f>
              <c:strCache>
                <c:ptCount val="1"/>
                <c:pt idx="0">
                  <c:v>Cs12_EXP (0,4162)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solidFill>
                <a:schemeClr val="tx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Results!$AW$4:$AW$13</c:f>
              <c:numCache>
                <c:formatCode>0</c:formatCode>
                <c:ptCount val="1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</c:numCache>
            </c:numRef>
          </c:xVal>
          <c:yVal>
            <c:numRef>
              <c:f>Results!$AX$4:$AX$13</c:f>
              <c:numCache>
                <c:formatCode>0.000</c:formatCode>
                <c:ptCount val="1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F8-42BF-B4BA-B0032D1E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5552"/>
        <c:axId val="404203232"/>
      </c:scatterChart>
      <c:valAx>
        <c:axId val="404195552"/>
        <c:scaling>
          <c:orientation val="minMax"/>
          <c:max val="7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reynolds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203232"/>
        <c:crossesAt val="0.35000000000000003"/>
        <c:crossBetween val="midCat"/>
      </c:valAx>
      <c:valAx>
        <c:axId val="404203232"/>
        <c:scaling>
          <c:orientation val="minMax"/>
          <c:max val="0.9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atrito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19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906137839812875E-2"/>
          <c:y val="7.8328772886417861E-2"/>
          <c:w val="0.78594934046272258"/>
          <c:h val="0.8728487536302737"/>
        </c:manualLayout>
      </c:layout>
      <c:scatterChart>
        <c:scatterStyle val="lineMarker"/>
        <c:varyColors val="0"/>
        <c:ser>
          <c:idx val="3"/>
          <c:order val="1"/>
          <c:tx>
            <c:strRef>
              <c:f>Results!$U$2</c:f>
              <c:strCache>
                <c:ptCount val="1"/>
                <c:pt idx="0">
                  <c:v>Cs8_NUM(k-w-SST) (0.3745)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Results!$X$4:$X$32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Results!$Y$4:$Y$32</c:f>
              <c:numCache>
                <c:formatCode>0.00</c:formatCode>
                <c:ptCount val="29"/>
                <c:pt idx="0">
                  <c:v>2.5857148503619416</c:v>
                </c:pt>
                <c:pt idx="1">
                  <c:v>1.7550915628131951</c:v>
                </c:pt>
                <c:pt idx="2">
                  <c:v>1.4549052769990209</c:v>
                </c:pt>
                <c:pt idx="3">
                  <c:v>1.3020476333779216</c:v>
                </c:pt>
                <c:pt idx="4">
                  <c:v>1.2042411968304156</c:v>
                </c:pt>
                <c:pt idx="5">
                  <c:v>1.142091816027651</c:v>
                </c:pt>
                <c:pt idx="6">
                  <c:v>1.0906891679072397</c:v>
                </c:pt>
                <c:pt idx="7">
                  <c:v>1.0588970301834095</c:v>
                </c:pt>
                <c:pt idx="8">
                  <c:v>1.0257481878176657</c:v>
                </c:pt>
                <c:pt idx="9">
                  <c:v>0.99174034187526694</c:v>
                </c:pt>
                <c:pt idx="10">
                  <c:v>0.83575095764057172</c:v>
                </c:pt>
                <c:pt idx="11">
                  <c:v>0.75595466575914583</c:v>
                </c:pt>
                <c:pt idx="12">
                  <c:v>0.70688616427718565</c:v>
                </c:pt>
                <c:pt idx="13">
                  <c:v>0.65932521784734666</c:v>
                </c:pt>
                <c:pt idx="14">
                  <c:v>0.62586695190454322</c:v>
                </c:pt>
                <c:pt idx="15">
                  <c:v>0.60574341910983986</c:v>
                </c:pt>
                <c:pt idx="16">
                  <c:v>0.57558116980230101</c:v>
                </c:pt>
                <c:pt idx="17">
                  <c:v>0.53604388164568306</c:v>
                </c:pt>
                <c:pt idx="18">
                  <c:v>0.52129610999385112</c:v>
                </c:pt>
                <c:pt idx="19">
                  <c:v>0.50099583575696172</c:v>
                </c:pt>
                <c:pt idx="20">
                  <c:v>0.49314192466836859</c:v>
                </c:pt>
                <c:pt idx="21">
                  <c:v>0.48151753123428698</c:v>
                </c:pt>
                <c:pt idx="22">
                  <c:v>0.45504451134297202</c:v>
                </c:pt>
                <c:pt idx="23">
                  <c:v>0.45759574398417202</c:v>
                </c:pt>
                <c:pt idx="24">
                  <c:v>0.44327133081445264</c:v>
                </c:pt>
                <c:pt idx="25">
                  <c:v>0.43806806113222896</c:v>
                </c:pt>
                <c:pt idx="26">
                  <c:v>0.43863540071791307</c:v>
                </c:pt>
                <c:pt idx="27">
                  <c:v>0.42924105044255473</c:v>
                </c:pt>
                <c:pt idx="28">
                  <c:v>0.40705032711583217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8E-410C-9AAB-53B4FD7D135B}"/>
            </c:ext>
          </c:extLst>
        </c:ser>
        <c:ser>
          <c:idx val="5"/>
          <c:order val="3"/>
          <c:tx>
            <c:strRef>
              <c:f>Results!$F$2</c:f>
              <c:strCache>
                <c:ptCount val="1"/>
                <c:pt idx="0">
                  <c:v>Cs6_NUM(k-w-SST) (0.3326)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Results!$I$4:$I$32</c:f>
              <c:numCache>
                <c:formatCode>0</c:formatCode>
                <c:ptCount val="29"/>
                <c:pt idx="0">
                  <c:v>25.10517633131699</c:v>
                </c:pt>
                <c:pt idx="1">
                  <c:v>50.21035266263398</c:v>
                </c:pt>
                <c:pt idx="2">
                  <c:v>75.315528993950977</c:v>
                </c:pt>
                <c:pt idx="3">
                  <c:v>100.42070532526796</c:v>
                </c:pt>
                <c:pt idx="4">
                  <c:v>125.52588165658494</c:v>
                </c:pt>
                <c:pt idx="5">
                  <c:v>150.63105798790195</c:v>
                </c:pt>
                <c:pt idx="6">
                  <c:v>175.73623431921894</c:v>
                </c:pt>
                <c:pt idx="7">
                  <c:v>200.84141065053592</c:v>
                </c:pt>
                <c:pt idx="8">
                  <c:v>225.9465869818529</c:v>
                </c:pt>
                <c:pt idx="9">
                  <c:v>251.05176331316989</c:v>
                </c:pt>
                <c:pt idx="10">
                  <c:v>502.10352662633977</c:v>
                </c:pt>
                <c:pt idx="11">
                  <c:v>753.15528993950966</c:v>
                </c:pt>
                <c:pt idx="12">
                  <c:v>1004.2070532526795</c:v>
                </c:pt>
                <c:pt idx="13">
                  <c:v>1255.2588165658497</c:v>
                </c:pt>
                <c:pt idx="14">
                  <c:v>1506.3105798790193</c:v>
                </c:pt>
                <c:pt idx="15">
                  <c:v>1757.3623431921894</c:v>
                </c:pt>
                <c:pt idx="16">
                  <c:v>2008.4141065053591</c:v>
                </c:pt>
                <c:pt idx="17">
                  <c:v>2259.465869818529</c:v>
                </c:pt>
                <c:pt idx="18">
                  <c:v>2510.5176331316993</c:v>
                </c:pt>
                <c:pt idx="19">
                  <c:v>2761.5693964448687</c:v>
                </c:pt>
                <c:pt idx="20">
                  <c:v>3012.6211597580386</c:v>
                </c:pt>
                <c:pt idx="21">
                  <c:v>3263.672923071209</c:v>
                </c:pt>
                <c:pt idx="22">
                  <c:v>3514.7246863843789</c:v>
                </c:pt>
                <c:pt idx="23">
                  <c:v>3765.7764496975483</c:v>
                </c:pt>
                <c:pt idx="24">
                  <c:v>4016.8282130107182</c:v>
                </c:pt>
                <c:pt idx="25">
                  <c:v>4267.8799763238885</c:v>
                </c:pt>
                <c:pt idx="26">
                  <c:v>4518.9317396370579</c:v>
                </c:pt>
                <c:pt idx="27">
                  <c:v>4769.9835029502283</c:v>
                </c:pt>
                <c:pt idx="28">
                  <c:v>5021.0352662633986</c:v>
                </c:pt>
              </c:numCache>
            </c:numRef>
          </c:xVal>
          <c:yVal>
            <c:numRef>
              <c:f>Results!$J$4:$J$32</c:f>
              <c:numCache>
                <c:formatCode>0.000</c:formatCode>
                <c:ptCount val="29"/>
                <c:pt idx="0">
                  <c:v>3.2126852631048264</c:v>
                </c:pt>
                <c:pt idx="1">
                  <c:v>2.1273506538523392</c:v>
                </c:pt>
                <c:pt idx="2">
                  <c:v>1.7301665236285146</c:v>
                </c:pt>
                <c:pt idx="3">
                  <c:v>1.5160059600453615</c:v>
                </c:pt>
                <c:pt idx="4">
                  <c:v>1.3795957161923007</c:v>
                </c:pt>
                <c:pt idx="5">
                  <c:v>1.2844290839342576</c:v>
                </c:pt>
                <c:pt idx="6">
                  <c:v>1.2150839822737618</c:v>
                </c:pt>
                <c:pt idx="7">
                  <c:v>1.1642837925153113</c:v>
                </c:pt>
                <c:pt idx="8">
                  <c:v>1.1276427922286478</c:v>
                </c:pt>
                <c:pt idx="9">
                  <c:v>1.0973298680610799</c:v>
                </c:pt>
                <c:pt idx="10">
                  <c:v>0.93305659449608602</c:v>
                </c:pt>
                <c:pt idx="11">
                  <c:v>0.85740852928242328</c:v>
                </c:pt>
                <c:pt idx="12">
                  <c:v>0.80921958585603937</c:v>
                </c:pt>
                <c:pt idx="13">
                  <c:v>0.7672959056478964</c:v>
                </c:pt>
                <c:pt idx="14">
                  <c:v>0.74884845681769252</c:v>
                </c:pt>
                <c:pt idx="15">
                  <c:v>0.73161673378058911</c:v>
                </c:pt>
                <c:pt idx="16">
                  <c:v>0.71323344342425521</c:v>
                </c:pt>
                <c:pt idx="17">
                  <c:v>0.70599231662221562</c:v>
                </c:pt>
                <c:pt idx="18">
                  <c:v>0.68529103740656383</c:v>
                </c:pt>
                <c:pt idx="19">
                  <c:v>0.67343105588179841</c:v>
                </c:pt>
                <c:pt idx="20">
                  <c:v>0.66129251604330874</c:v>
                </c:pt>
                <c:pt idx="21">
                  <c:v>0.65889138856621998</c:v>
                </c:pt>
                <c:pt idx="22">
                  <c:v>0.65772166930869458</c:v>
                </c:pt>
                <c:pt idx="23">
                  <c:v>0.64938467286916546</c:v>
                </c:pt>
                <c:pt idx="24">
                  <c:v>0.63951842596261832</c:v>
                </c:pt>
                <c:pt idx="25">
                  <c:v>0.64322125213263137</c:v>
                </c:pt>
                <c:pt idx="26">
                  <c:v>0.63763636304086502</c:v>
                </c:pt>
                <c:pt idx="27">
                  <c:v>0.63093686809257754</c:v>
                </c:pt>
                <c:pt idx="28">
                  <c:v>0.62680272166187934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8E-410C-9AAB-53B4FD7D135B}"/>
            </c:ext>
          </c:extLst>
        </c:ser>
        <c:ser>
          <c:idx val="1"/>
          <c:order val="4"/>
          <c:tx>
            <c:strRef>
              <c:f>Results!$AJ$2</c:f>
              <c:strCache>
                <c:ptCount val="1"/>
                <c:pt idx="0">
                  <c:v>Cs10_NUM(k-w-SST) (0,3996)</c:v>
                </c:pt>
              </c:strCache>
            </c:strRef>
          </c:tx>
          <c:spPr>
            <a:ln w="38100">
              <a:noFill/>
            </a:ln>
          </c:spPr>
          <c:xVal>
            <c:numRef>
              <c:f>Results!$AM$4:$AM$32</c:f>
              <c:numCache>
                <c:formatCode>0.000</c:formatCode>
                <c:ptCount val="29"/>
                <c:pt idx="0">
                  <c:v>34.48208671817504</c:v>
                </c:pt>
                <c:pt idx="1">
                  <c:v>68.96417343635008</c:v>
                </c:pt>
                <c:pt idx="2">
                  <c:v>103.44626015452512</c:v>
                </c:pt>
                <c:pt idx="3">
                  <c:v>137.92834687270016</c:v>
                </c:pt>
                <c:pt idx="4">
                  <c:v>172.41043359087519</c:v>
                </c:pt>
                <c:pt idx="5">
                  <c:v>206.89252030905024</c:v>
                </c:pt>
                <c:pt idx="6">
                  <c:v>241.37460702722527</c:v>
                </c:pt>
                <c:pt idx="7">
                  <c:v>275.85669374540032</c:v>
                </c:pt>
                <c:pt idx="8">
                  <c:v>310.33878046357529</c:v>
                </c:pt>
                <c:pt idx="9">
                  <c:v>344.82086718175037</c:v>
                </c:pt>
                <c:pt idx="10">
                  <c:v>689.64173436350075</c:v>
                </c:pt>
                <c:pt idx="11">
                  <c:v>1034.4626015452511</c:v>
                </c:pt>
                <c:pt idx="12">
                  <c:v>1379.2834687270015</c:v>
                </c:pt>
                <c:pt idx="13">
                  <c:v>1724.1043359087519</c:v>
                </c:pt>
                <c:pt idx="14">
                  <c:v>2068.9252030905022</c:v>
                </c:pt>
                <c:pt idx="15">
                  <c:v>2413.7460702722528</c:v>
                </c:pt>
                <c:pt idx="16">
                  <c:v>2758.566937454003</c:v>
                </c:pt>
                <c:pt idx="17">
                  <c:v>3103.3878046357531</c:v>
                </c:pt>
                <c:pt idx="18">
                  <c:v>3448.2086718175037</c:v>
                </c:pt>
                <c:pt idx="19">
                  <c:v>3793.0295389992539</c:v>
                </c:pt>
                <c:pt idx="20">
                  <c:v>4137.8504061810045</c:v>
                </c:pt>
                <c:pt idx="21">
                  <c:v>4482.6712733627555</c:v>
                </c:pt>
                <c:pt idx="22">
                  <c:v>4827.4921405445057</c:v>
                </c:pt>
                <c:pt idx="23">
                  <c:v>5172.3130077262558</c:v>
                </c:pt>
                <c:pt idx="24">
                  <c:v>5517.133874908006</c:v>
                </c:pt>
                <c:pt idx="25">
                  <c:v>5861.954742089757</c:v>
                </c:pt>
                <c:pt idx="26">
                  <c:v>6206.7756092715063</c:v>
                </c:pt>
                <c:pt idx="27">
                  <c:v>6551.5964764532573</c:v>
                </c:pt>
                <c:pt idx="28">
                  <c:v>6896.4173436350075</c:v>
                </c:pt>
              </c:numCache>
            </c:numRef>
          </c:xVal>
          <c:yVal>
            <c:numRef>
              <c:f>Results!$AN$4:$AN$32</c:f>
              <c:numCache>
                <c:formatCode>0.000</c:formatCode>
                <c:ptCount val="29"/>
                <c:pt idx="0">
                  <c:v>2.1771607953403054</c:v>
                </c:pt>
                <c:pt idx="1">
                  <c:v>1.5009479154265484</c:v>
                </c:pt>
                <c:pt idx="2">
                  <c:v>1.2520020194155175</c:v>
                </c:pt>
                <c:pt idx="3">
                  <c:v>1.1038674180686661</c:v>
                </c:pt>
                <c:pt idx="4">
                  <c:v>0.99870878046668199</c:v>
                </c:pt>
                <c:pt idx="5">
                  <c:v>0.96354875516527694</c:v>
                </c:pt>
                <c:pt idx="6">
                  <c:v>0.92316838147332136</c:v>
                </c:pt>
                <c:pt idx="7">
                  <c:v>0.90440492297857722</c:v>
                </c:pt>
                <c:pt idx="8">
                  <c:v>0.87404669118784895</c:v>
                </c:pt>
                <c:pt idx="9">
                  <c:v>0.86197199371210342</c:v>
                </c:pt>
                <c:pt idx="10">
                  <c:v>0.77769787850225114</c:v>
                </c:pt>
                <c:pt idx="11">
                  <c:v>0.70804326568439446</c:v>
                </c:pt>
                <c:pt idx="12">
                  <c:v>0.70413955098697212</c:v>
                </c:pt>
                <c:pt idx="13">
                  <c:v>0.69219188295740108</c:v>
                </c:pt>
                <c:pt idx="14">
                  <c:v>0.68399566678270829</c:v>
                </c:pt>
                <c:pt idx="15">
                  <c:v>0.65408350313515784</c:v>
                </c:pt>
                <c:pt idx="16">
                  <c:v>0.62726377158772695</c:v>
                </c:pt>
                <c:pt idx="17">
                  <c:v>0.6408638594734708</c:v>
                </c:pt>
                <c:pt idx="18">
                  <c:v>0.63194869340929083</c:v>
                </c:pt>
                <c:pt idx="19">
                  <c:v>0.60936254686728319</c:v>
                </c:pt>
                <c:pt idx="20">
                  <c:v>0.60119571213627399</c:v>
                </c:pt>
                <c:pt idx="21">
                  <c:v>0.61642412593281348</c:v>
                </c:pt>
                <c:pt idx="22">
                  <c:v>0.59938395072759276</c:v>
                </c:pt>
                <c:pt idx="23">
                  <c:v>0.57906779473978731</c:v>
                </c:pt>
                <c:pt idx="24">
                  <c:v>0.60394946052090404</c:v>
                </c:pt>
                <c:pt idx="25">
                  <c:v>0.59592679848727814</c:v>
                </c:pt>
                <c:pt idx="26">
                  <c:v>0.57757748749847315</c:v>
                </c:pt>
                <c:pt idx="27">
                  <c:v>0.57910813438126019</c:v>
                </c:pt>
                <c:pt idx="28">
                  <c:v>0.56743779084801438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E-410C-9AAB-53B4FD7D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1408"/>
        <c:axId val="209333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Results!$P$2</c15:sqref>
                        </c15:formulaRef>
                      </c:ext>
                    </c:extLst>
                    <c:strCache>
                      <c:ptCount val="1"/>
                      <c:pt idx="0">
                        <c:v>Cs8_EXP (0.3745)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Results!$S$4:$S$13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1362.29943354895</c:v>
                      </c:pt>
                      <c:pt idx="1">
                        <c:v>1822.7993091848477</c:v>
                      </c:pt>
                      <c:pt idx="2">
                        <c:v>2317.4328619029566</c:v>
                      </c:pt>
                      <c:pt idx="3">
                        <c:v>2856.8668657914668</c:v>
                      </c:pt>
                      <c:pt idx="4">
                        <c:v>3334.7383449424183</c:v>
                      </c:pt>
                      <c:pt idx="5">
                        <c:v>3846.1339712276845</c:v>
                      </c:pt>
                      <c:pt idx="6">
                        <c:v>4389.2251548035747</c:v>
                      </c:pt>
                      <c:pt idx="7">
                        <c:v>4911.5923201509795</c:v>
                      </c:pt>
                      <c:pt idx="8">
                        <c:v>5419.0260017749169</c:v>
                      </c:pt>
                      <c:pt idx="9">
                        <c:v>5763.7151873104567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0.67911878304983297</c:v>
                      </c:pt>
                      <c:pt idx="1">
                        <c:v>0.64555702489220013</c:v>
                      </c:pt>
                      <c:pt idx="2">
                        <c:v>0.60849585135714135</c:v>
                      </c:pt>
                      <c:pt idx="3">
                        <c:v>0.56910923736712749</c:v>
                      </c:pt>
                      <c:pt idx="4">
                        <c:v>0.55856171695526347</c:v>
                      </c:pt>
                      <c:pt idx="5">
                        <c:v>0.54060555951788369</c:v>
                      </c:pt>
                      <c:pt idx="6">
                        <c:v>0.51572046705520536</c:v>
                      </c:pt>
                      <c:pt idx="7">
                        <c:v>0.5039386485241597</c:v>
                      </c:pt>
                      <c:pt idx="8">
                        <c:v>0.49166979697700824</c:v>
                      </c:pt>
                      <c:pt idx="9">
                        <c:v>0.48623807112173217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B8E-410C-9AAB-53B4FD7D135B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Results!$A$2</c15:sqref>
                        </c15:formulaRef>
                      </c:ext>
                    </c:extLst>
                    <c:strCache>
                      <c:ptCount val="1"/>
                      <c:pt idx="0">
                        <c:v>Cs6_EXP (0.3326)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Results!$D$4:$D$13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1026.1991877189132</c:v>
                      </c:pt>
                      <c:pt idx="1">
                        <c:v>1408.1744455999012</c:v>
                      </c:pt>
                      <c:pt idx="2">
                        <c:v>1799.162461783832</c:v>
                      </c:pt>
                      <c:pt idx="3">
                        <c:v>2197.3054532221881</c:v>
                      </c:pt>
                      <c:pt idx="4">
                        <c:v>2588.2432590534563</c:v>
                      </c:pt>
                      <c:pt idx="5">
                        <c:v>2978.1768578314723</c:v>
                      </c:pt>
                      <c:pt idx="6">
                        <c:v>3389.8264341360768</c:v>
                      </c:pt>
                      <c:pt idx="7">
                        <c:v>3799.9948050371336</c:v>
                      </c:pt>
                      <c:pt idx="8">
                        <c:v>4202.1295195121693</c:v>
                      </c:pt>
                      <c:pt idx="9">
                        <c:v>4449.3652960229783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Results!$E$4:$E$13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0.88192700309826344</c:v>
                      </c:pt>
                      <c:pt idx="1">
                        <c:v>0.82110627648799162</c:v>
                      </c:pt>
                      <c:pt idx="2">
                        <c:v>0.77756006000995648</c:v>
                      </c:pt>
                      <c:pt idx="3">
                        <c:v>0.7454611657460507</c:v>
                      </c:pt>
                      <c:pt idx="4">
                        <c:v>0.72457970217060974</c:v>
                      </c:pt>
                      <c:pt idx="5">
                        <c:v>0.7075073201448463</c:v>
                      </c:pt>
                      <c:pt idx="6">
                        <c:v>0.68381015629165998</c:v>
                      </c:pt>
                      <c:pt idx="7">
                        <c:v>0.66516849816937607</c:v>
                      </c:pt>
                      <c:pt idx="8">
                        <c:v>0.65269440458081818</c:v>
                      </c:pt>
                      <c:pt idx="9">
                        <c:v>0.64361767648428247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B8E-410C-9AAB-53B4FD7D135B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Results!$AE$2</c15:sqref>
                        </c15:formulaRef>
                      </c:ext>
                    </c:extLst>
                    <c:strCache>
                      <c:ptCount val="1"/>
                      <c:pt idx="0">
                        <c:v>Cs10_EXP (0,3996)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Results!$AH$4:$AH$13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1529.6253668182446</c:v>
                      </c:pt>
                      <c:pt idx="1">
                        <c:v>2100.9935437384052</c:v>
                      </c:pt>
                      <c:pt idx="2">
                        <c:v>2682.3615258068362</c:v>
                      </c:pt>
                      <c:pt idx="3">
                        <c:v>3253.3848818598149</c:v>
                      </c:pt>
                      <c:pt idx="4">
                        <c:v>3828.5460883189744</c:v>
                      </c:pt>
                      <c:pt idx="5">
                        <c:v>4428.5343972152195</c:v>
                      </c:pt>
                      <c:pt idx="6">
                        <c:v>5036.7984069238273</c:v>
                      </c:pt>
                      <c:pt idx="7">
                        <c:v>5634.3729697498011</c:v>
                      </c:pt>
                      <c:pt idx="8">
                        <c:v>6199.879191927871</c:v>
                      </c:pt>
                      <c:pt idx="9">
                        <c:v>6615.3883368818806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Results!$AI$4:$AI$13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0.66144379617213656</c:v>
                      </c:pt>
                      <c:pt idx="1">
                        <c:v>0.60203182810776934</c:v>
                      </c:pt>
                      <c:pt idx="2">
                        <c:v>0.56361910750851607</c:v>
                      </c:pt>
                      <c:pt idx="3">
                        <c:v>0.54467071023307589</c:v>
                      </c:pt>
                      <c:pt idx="4">
                        <c:v>0.52022761829855446</c:v>
                      </c:pt>
                      <c:pt idx="5">
                        <c:v>0.49656392954568312</c:v>
                      </c:pt>
                      <c:pt idx="6">
                        <c:v>0.47553929709936676</c:v>
                      </c:pt>
                      <c:pt idx="7">
                        <c:v>0.4632087077895814</c:v>
                      </c:pt>
                      <c:pt idx="8">
                        <c:v>0.45395004859573318</c:v>
                      </c:pt>
                      <c:pt idx="9">
                        <c:v>0.4546818291318041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B8E-410C-9AAB-53B4FD7D135B}"/>
                  </c:ext>
                </c:extLst>
              </c15:ser>
            </c15:filteredScatterSeries>
          </c:ext>
        </c:extLst>
      </c:scatterChart>
      <c:valAx>
        <c:axId val="209331408"/>
        <c:scaling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3808"/>
        <c:crosses val="autoZero"/>
        <c:crossBetween val="midCat"/>
      </c:valAx>
      <c:valAx>
        <c:axId val="20933380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2C8C8D-BF96-452E-83F4-6C7D61C9F3F5}">
  <sheetPr/>
  <sheetViews>
    <sheetView zoomScale="11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D5D023-B05B-4053-B6B1-39955E7712A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478379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106478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82417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5F611-280B-3E95-94B7-15DF5CECE7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01EE6-DEB1-33A4-07CA-72CB9CECC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72</xdr:col>
      <xdr:colOff>180094</xdr:colOff>
      <xdr:row>27</xdr:row>
      <xdr:rowOff>1920</xdr:rowOff>
    </xdr:from>
    <xdr:to>
      <xdr:col>77</xdr:col>
      <xdr:colOff>89487</xdr:colOff>
      <xdr:row>30</xdr:row>
      <xdr:rowOff>146072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5987" y="4927706"/>
          <a:ext cx="3079857" cy="878938"/>
        </a:xfrm>
        <a:prstGeom prst="rect">
          <a:avLst/>
        </a:prstGeom>
      </xdr:spPr>
    </xdr:pic>
    <xdr:clientData/>
  </xdr:twoCellAnchor>
  <xdr:twoCellAnchor editAs="oneCell">
    <xdr:from>
      <xdr:col>72</xdr:col>
      <xdr:colOff>236124</xdr:colOff>
      <xdr:row>31</xdr:row>
      <xdr:rowOff>10530</xdr:rowOff>
    </xdr:from>
    <xdr:to>
      <xdr:col>76</xdr:col>
      <xdr:colOff>298082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42017" y="5916030"/>
          <a:ext cx="2592886" cy="1146391"/>
        </a:xfrm>
        <a:prstGeom prst="rect">
          <a:avLst/>
        </a:prstGeom>
      </xdr:spPr>
    </xdr:pic>
    <xdr:clientData/>
  </xdr:twoCellAnchor>
  <xdr:twoCellAnchor editAs="oneCell">
    <xdr:from>
      <xdr:col>72</xdr:col>
      <xdr:colOff>269743</xdr:colOff>
      <xdr:row>38</xdr:row>
      <xdr:rowOff>19610</xdr:rowOff>
    </xdr:from>
    <xdr:to>
      <xdr:col>76</xdr:col>
      <xdr:colOff>274021</xdr:colOff>
      <xdr:row>41</xdr:row>
      <xdr:rowOff>90456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75636" y="7367467"/>
          <a:ext cx="2535206" cy="64234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625726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4311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168087</xdr:colOff>
      <xdr:row>16</xdr:row>
      <xdr:rowOff>113179</xdr:rowOff>
    </xdr:from>
    <xdr:to>
      <xdr:col>16</xdr:col>
      <xdr:colOff>425822</xdr:colOff>
      <xdr:row>30</xdr:row>
      <xdr:rowOff>189379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632B5C-01A2-7B34-C73E-A48B014B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I50"/>
  <sheetViews>
    <sheetView tabSelected="1" topLeftCell="A16" zoomScale="85" zoomScaleNormal="85" workbookViewId="0">
      <selection activeCell="J41" sqref="I41:J45"/>
    </sheetView>
  </sheetViews>
  <sheetFormatPr defaultRowHeight="15" x14ac:dyDescent="0.25"/>
  <cols>
    <col min="1" max="3" width="8.7109375" style="4" customWidth="1"/>
    <col min="4" max="4" width="8.7109375" style="54" customWidth="1"/>
    <col min="5" max="8" width="8.7109375" style="43" customWidth="1"/>
    <col min="9" max="9" width="8.7109375" style="54" customWidth="1"/>
    <col min="10" max="15" width="8.7109375" style="43" customWidth="1"/>
    <col min="16" max="18" width="8.7109375" style="4" customWidth="1"/>
    <col min="19" max="19" width="8.7109375" style="54" customWidth="1"/>
    <col min="20" max="20" width="8.7109375" style="43" customWidth="1"/>
    <col min="21" max="25" width="8.7109375" style="126" customWidth="1"/>
    <col min="26" max="30" width="8.7109375" style="43" customWidth="1"/>
    <col min="31" max="33" width="8.7109375" style="4" customWidth="1"/>
    <col min="34" max="34" width="8.7109375" style="54" customWidth="1"/>
    <col min="35" max="45" width="8.7109375" style="43" customWidth="1"/>
    <col min="46" max="48" width="8.7109375" style="4" customWidth="1"/>
    <col min="49" max="49" width="8.7109375" style="54" customWidth="1"/>
    <col min="50" max="60" width="8.7109375" style="43" customWidth="1"/>
    <col min="61" max="63" width="8.7109375" style="4" customWidth="1"/>
    <col min="64" max="64" width="8.7109375" style="54" customWidth="1"/>
    <col min="65" max="71" width="8.7109375" style="43" customWidth="1"/>
    <col min="72" max="72" width="2.42578125" customWidth="1"/>
    <col min="73" max="73" width="9.140625" style="1"/>
    <col min="74" max="79" width="9.5703125" style="1" customWidth="1"/>
    <col min="81" max="81" width="6.42578125" customWidth="1"/>
    <col min="82" max="82" width="11.28515625" customWidth="1"/>
    <col min="83" max="87" width="9.5703125" bestFit="1" customWidth="1"/>
  </cols>
  <sheetData>
    <row r="1" spans="1:87" ht="78.75" customHeight="1" thickBot="1" x14ac:dyDescent="0.3">
      <c r="A1" s="135" t="s">
        <v>46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18"/>
      <c r="BO1" s="118"/>
      <c r="BP1" s="118"/>
      <c r="BQ1" s="118"/>
      <c r="BR1" s="118"/>
      <c r="BS1" s="118"/>
      <c r="BU1" s="149" t="s">
        <v>23</v>
      </c>
      <c r="BV1" s="150"/>
      <c r="BW1" s="150"/>
      <c r="BX1" s="150"/>
      <c r="BY1" s="150"/>
      <c r="BZ1" s="150"/>
      <c r="CA1" s="151"/>
    </row>
    <row r="2" spans="1:87" ht="20.100000000000001" customHeight="1" x14ac:dyDescent="0.25">
      <c r="A2" s="132" t="s">
        <v>56</v>
      </c>
      <c r="B2" s="133"/>
      <c r="C2" s="133"/>
      <c r="D2" s="133"/>
      <c r="E2" s="134"/>
      <c r="F2" s="132" t="s">
        <v>57</v>
      </c>
      <c r="G2" s="133"/>
      <c r="H2" s="133"/>
      <c r="I2" s="133"/>
      <c r="J2" s="134"/>
      <c r="K2" s="132" t="s">
        <v>14</v>
      </c>
      <c r="L2" s="133"/>
      <c r="M2" s="133"/>
      <c r="N2" s="133"/>
      <c r="O2" s="134"/>
      <c r="P2" s="146" t="s">
        <v>58</v>
      </c>
      <c r="Q2" s="147"/>
      <c r="R2" s="147"/>
      <c r="S2" s="147"/>
      <c r="T2" s="148"/>
      <c r="U2" s="162" t="s">
        <v>59</v>
      </c>
      <c r="V2" s="163"/>
      <c r="W2" s="163"/>
      <c r="X2" s="163"/>
      <c r="Y2" s="164"/>
      <c r="Z2" s="146" t="s">
        <v>15</v>
      </c>
      <c r="AA2" s="147"/>
      <c r="AB2" s="147"/>
      <c r="AC2" s="147"/>
      <c r="AD2" s="148"/>
      <c r="AE2" s="143" t="s">
        <v>60</v>
      </c>
      <c r="AF2" s="144"/>
      <c r="AG2" s="144"/>
      <c r="AH2" s="144"/>
      <c r="AI2" s="145"/>
      <c r="AJ2" s="143" t="s">
        <v>61</v>
      </c>
      <c r="AK2" s="144"/>
      <c r="AL2" s="144"/>
      <c r="AM2" s="144"/>
      <c r="AN2" s="145"/>
      <c r="AO2" s="143" t="s">
        <v>16</v>
      </c>
      <c r="AP2" s="144"/>
      <c r="AQ2" s="144"/>
      <c r="AR2" s="144"/>
      <c r="AS2" s="145"/>
      <c r="AT2" s="140" t="s">
        <v>62</v>
      </c>
      <c r="AU2" s="141"/>
      <c r="AV2" s="141"/>
      <c r="AW2" s="141"/>
      <c r="AX2" s="142"/>
      <c r="AY2" s="140" t="s">
        <v>63</v>
      </c>
      <c r="AZ2" s="141"/>
      <c r="BA2" s="141"/>
      <c r="BB2" s="141"/>
      <c r="BC2" s="142"/>
      <c r="BD2" s="140" t="s">
        <v>17</v>
      </c>
      <c r="BE2" s="141"/>
      <c r="BF2" s="141"/>
      <c r="BG2" s="141"/>
      <c r="BH2" s="142"/>
      <c r="BI2" s="137" t="s">
        <v>48</v>
      </c>
      <c r="BJ2" s="138"/>
      <c r="BK2" s="138"/>
      <c r="BL2" s="138"/>
      <c r="BM2" s="139"/>
      <c r="BN2" s="137" t="s">
        <v>18</v>
      </c>
      <c r="BO2" s="165"/>
      <c r="BP2" s="165"/>
      <c r="BQ2" s="165"/>
      <c r="BR2" s="166"/>
      <c r="BS2" s="119"/>
      <c r="BU2" s="31" t="s">
        <v>10</v>
      </c>
      <c r="BV2" s="32" t="s">
        <v>0</v>
      </c>
      <c r="BW2" s="32" t="s">
        <v>1</v>
      </c>
      <c r="BX2" s="32" t="s">
        <v>2</v>
      </c>
      <c r="BY2" s="32" t="s">
        <v>3</v>
      </c>
      <c r="BZ2" s="32" t="s">
        <v>4</v>
      </c>
      <c r="CA2" s="33" t="s">
        <v>5</v>
      </c>
    </row>
    <row r="3" spans="1:87" ht="20.100000000000001" customHeight="1" thickBot="1" x14ac:dyDescent="0.3">
      <c r="A3" s="101" t="s">
        <v>22</v>
      </c>
      <c r="B3" s="102" t="s">
        <v>13</v>
      </c>
      <c r="C3" s="102" t="s">
        <v>21</v>
      </c>
      <c r="D3" s="103" t="s">
        <v>20</v>
      </c>
      <c r="E3" s="104" t="s">
        <v>19</v>
      </c>
      <c r="F3" s="101" t="s">
        <v>22</v>
      </c>
      <c r="G3" s="102" t="s">
        <v>13</v>
      </c>
      <c r="H3" s="102" t="s">
        <v>21</v>
      </c>
      <c r="I3" s="103" t="s">
        <v>20</v>
      </c>
      <c r="J3" s="104" t="s">
        <v>19</v>
      </c>
      <c r="K3" s="101" t="s">
        <v>22</v>
      </c>
      <c r="L3" s="102" t="s">
        <v>13</v>
      </c>
      <c r="M3" s="102" t="s">
        <v>21</v>
      </c>
      <c r="N3" s="103" t="s">
        <v>20</v>
      </c>
      <c r="O3" s="104" t="s">
        <v>19</v>
      </c>
      <c r="P3" s="10" t="s">
        <v>22</v>
      </c>
      <c r="Q3" s="15" t="s">
        <v>13</v>
      </c>
      <c r="R3" s="15" t="s">
        <v>21</v>
      </c>
      <c r="S3" s="59" t="s">
        <v>20</v>
      </c>
      <c r="T3" s="44" t="s">
        <v>19</v>
      </c>
      <c r="U3" s="127" t="s">
        <v>22</v>
      </c>
      <c r="V3" s="98" t="s">
        <v>13</v>
      </c>
      <c r="W3" s="98" t="s">
        <v>21</v>
      </c>
      <c r="X3" s="98" t="s">
        <v>20</v>
      </c>
      <c r="Y3" s="128" t="s">
        <v>19</v>
      </c>
      <c r="Z3" s="10" t="s">
        <v>22</v>
      </c>
      <c r="AA3" s="15" t="s">
        <v>13</v>
      </c>
      <c r="AB3" s="15" t="s">
        <v>21</v>
      </c>
      <c r="AC3" s="59" t="s">
        <v>20</v>
      </c>
      <c r="AD3" s="44" t="s">
        <v>19</v>
      </c>
      <c r="AE3" s="11" t="s">
        <v>22</v>
      </c>
      <c r="AF3" s="17" t="s">
        <v>13</v>
      </c>
      <c r="AG3" s="17" t="s">
        <v>21</v>
      </c>
      <c r="AH3" s="52" t="s">
        <v>20</v>
      </c>
      <c r="AI3" s="46" t="s">
        <v>19</v>
      </c>
      <c r="AJ3" s="11" t="s">
        <v>22</v>
      </c>
      <c r="AK3" s="17" t="s">
        <v>13</v>
      </c>
      <c r="AL3" s="17" t="s">
        <v>21</v>
      </c>
      <c r="AM3" s="52" t="s">
        <v>20</v>
      </c>
      <c r="AN3" s="46" t="s">
        <v>19</v>
      </c>
      <c r="AO3" s="11" t="s">
        <v>22</v>
      </c>
      <c r="AP3" s="17" t="s">
        <v>13</v>
      </c>
      <c r="AQ3" s="17" t="s">
        <v>21</v>
      </c>
      <c r="AR3" s="52" t="s">
        <v>20</v>
      </c>
      <c r="AS3" s="46" t="s">
        <v>19</v>
      </c>
      <c r="AT3" s="12" t="s">
        <v>22</v>
      </c>
      <c r="AU3" s="19" t="s">
        <v>13</v>
      </c>
      <c r="AV3" s="19" t="s">
        <v>21</v>
      </c>
      <c r="AW3" s="57" t="s">
        <v>20</v>
      </c>
      <c r="AX3" s="48" t="s">
        <v>19</v>
      </c>
      <c r="AY3" s="12" t="s">
        <v>22</v>
      </c>
      <c r="AZ3" s="19" t="s">
        <v>13</v>
      </c>
      <c r="BA3" s="19" t="s">
        <v>21</v>
      </c>
      <c r="BB3" s="57" t="s">
        <v>20</v>
      </c>
      <c r="BC3" s="48" t="s">
        <v>19</v>
      </c>
      <c r="BD3" s="12" t="s">
        <v>22</v>
      </c>
      <c r="BE3" s="19" t="s">
        <v>13</v>
      </c>
      <c r="BF3" s="19" t="s">
        <v>21</v>
      </c>
      <c r="BG3" s="57" t="s">
        <v>20</v>
      </c>
      <c r="BH3" s="48" t="s">
        <v>19</v>
      </c>
      <c r="BI3" s="13" t="s">
        <v>12</v>
      </c>
      <c r="BJ3" s="21" t="s">
        <v>13</v>
      </c>
      <c r="BK3" s="21" t="s">
        <v>21</v>
      </c>
      <c r="BL3" s="55" t="s">
        <v>20</v>
      </c>
      <c r="BM3" s="50" t="s">
        <v>19</v>
      </c>
      <c r="BN3" s="13" t="s">
        <v>12</v>
      </c>
      <c r="BO3" s="21" t="s">
        <v>13</v>
      </c>
      <c r="BP3" s="21" t="s">
        <v>21</v>
      </c>
      <c r="BQ3" s="55" t="s">
        <v>20</v>
      </c>
      <c r="BR3" s="50" t="s">
        <v>19</v>
      </c>
      <c r="BS3" s="120"/>
      <c r="BU3" s="34" t="s">
        <v>6</v>
      </c>
      <c r="BV3" s="2">
        <v>1.4820999999999999E-5</v>
      </c>
      <c r="BW3" s="2">
        <v>1.8128E-5</v>
      </c>
      <c r="BX3" s="2">
        <v>1.9519999999999999E-5</v>
      </c>
      <c r="BY3" s="2">
        <v>2.0140999999999999E-5</v>
      </c>
      <c r="BZ3" s="2">
        <v>2.1401999999999999E-5</v>
      </c>
      <c r="CA3" s="3">
        <v>2.1603E-5</v>
      </c>
    </row>
    <row r="4" spans="1:87" ht="20.100000000000001" customHeight="1" x14ac:dyDescent="0.25">
      <c r="A4" s="105">
        <v>4.0875999999999996E-2</v>
      </c>
      <c r="B4" s="106">
        <v>4802.7</v>
      </c>
      <c r="C4" s="107">
        <f t="shared" ref="C4:C13" si="0">(A4)/($BX$11*$BW$5)</f>
        <v>0.27151926573864299</v>
      </c>
      <c r="D4" s="108">
        <f t="shared" ref="D4:D13" si="1">(A4*$BW$6)/($BU$11*$BW$5)</f>
        <v>1026.1991877189132</v>
      </c>
      <c r="E4" s="109">
        <f t="shared" ref="E4:E13" si="2">(B4*$BW$6)/(2*$BW$7*$BX$11*(C4^2))</f>
        <v>0.88192700309826344</v>
      </c>
      <c r="F4" s="112">
        <v>1E-3</v>
      </c>
      <c r="G4" s="112">
        <v>10.470905</v>
      </c>
      <c r="H4" s="112">
        <f t="shared" ref="H4" si="3">(F4)/($BX$11*$BW$5)</f>
        <v>6.6425106600118168E-3</v>
      </c>
      <c r="I4" s="108">
        <f t="shared" ref="I4" si="4">(F4*$BW$6)/($BU$11*$BW$5)</f>
        <v>25.10517633131699</v>
      </c>
      <c r="J4" s="112">
        <f t="shared" ref="J4" si="5">(G4*$BW$6)/(2*$BW$7*$BX$11*(H4^2))</f>
        <v>3.2126852631048264</v>
      </c>
      <c r="K4" s="112"/>
      <c r="L4" s="112"/>
      <c r="M4" s="112"/>
      <c r="N4" s="112"/>
      <c r="O4" s="112"/>
      <c r="P4" s="5">
        <v>4.4699999999999997E-2</v>
      </c>
      <c r="Q4" s="16">
        <v>2918</v>
      </c>
      <c r="R4" s="38">
        <f t="shared" ref="R4:R13" si="6">(P4)/($BX$11*$BX$5)</f>
        <v>0.27574640707161013</v>
      </c>
      <c r="S4" s="60">
        <f t="shared" ref="S4:S13" si="7">(P4*$BX$6)/($BU$11*$BX$5)</f>
        <v>1362.29943354895</v>
      </c>
      <c r="T4" s="45">
        <f t="shared" ref="T4:T13" si="8">(Q4*$BX$6)/(2*$BX$7*$BX$11*(R4^2))</f>
        <v>0.67911878304983297</v>
      </c>
      <c r="U4" s="38">
        <v>1E-3</v>
      </c>
      <c r="V4" s="38">
        <v>5.5603883999999999</v>
      </c>
      <c r="W4" s="38">
        <f t="shared" ref="W4:W13" si="9">(U4)/($BX$11*$BX$5)</f>
        <v>6.1688234244208088E-3</v>
      </c>
      <c r="X4" s="38">
        <f t="shared" ref="X4:X13" si="10">(U4*$BX$6)/($BU$11*$BX$5)</f>
        <v>30.4764973948311</v>
      </c>
      <c r="Y4" s="38">
        <f t="shared" ref="Y4:Y13" si="11">(V4*$BX$6)/(2*$BX$7*$BX$11*(W4^2))</f>
        <v>2.5857148503619416</v>
      </c>
      <c r="Z4" s="114"/>
      <c r="AA4" s="114"/>
      <c r="AB4" s="114"/>
      <c r="AC4" s="114"/>
      <c r="AD4" s="114"/>
      <c r="AE4" s="6">
        <v>4.4359999999999997E-2</v>
      </c>
      <c r="AF4" s="18">
        <v>2252</v>
      </c>
      <c r="AG4" s="39">
        <f t="shared" ref="AG4:AG13" si="12">(AE4)/($BX$11*$BY$5)</f>
        <v>0.26521168853257704</v>
      </c>
      <c r="AH4" s="53">
        <f t="shared" ref="AH4:AH13" si="13">(AE4*$BY$6)/($BU$11*$BY$5)</f>
        <v>1529.6253668182446</v>
      </c>
      <c r="AI4" s="47">
        <f t="shared" ref="AI4:AI13" si="14">(AF4*$BY$6)/(2*$BY$7*$BX$11*(AG4^2))</f>
        <v>0.66144379617213656</v>
      </c>
      <c r="AJ4" s="116">
        <v>1E-3</v>
      </c>
      <c r="AK4" s="116">
        <v>3.7668894000000002</v>
      </c>
      <c r="AL4" s="116">
        <f t="shared" ref="AL4" si="15">(AJ4)/($BX$11*$BY$5)</f>
        <v>5.9786223744945233E-3</v>
      </c>
      <c r="AM4" s="116">
        <f t="shared" ref="AM4" si="16">(AJ4*$BY$6)/($BU$11*$BY$5)</f>
        <v>34.48208671817504</v>
      </c>
      <c r="AN4" s="116">
        <f t="shared" ref="AN4" si="17">(AK4*$BY$6)/(2*$BY$7*$BX$11*(AL4^2))</f>
        <v>2.1771607953403054</v>
      </c>
      <c r="AO4" s="116"/>
      <c r="AP4" s="116"/>
      <c r="AQ4" s="116"/>
      <c r="AR4" s="116"/>
      <c r="AS4" s="116"/>
      <c r="AT4" s="7">
        <v>4.4839999999999998E-2</v>
      </c>
      <c r="AU4" s="20">
        <v>1646</v>
      </c>
      <c r="AV4" s="40">
        <f t="shared" ref="AV4:AV13" si="18">(AT4)/($BX$11*$BZ$5)</f>
        <v>0.25228614272928174</v>
      </c>
      <c r="AW4" s="58">
        <f t="shared" ref="AW4:AW13" si="19">(AT4*$BZ$6)/($BU$11*$BZ$5)</f>
        <v>1726.8588402947191</v>
      </c>
      <c r="AX4" s="49">
        <f t="shared" ref="AX4:AX13" si="20">(AU4*$BZ$6)/(2*$BZ$7*$BX$11*(AV4^2))</f>
        <v>0.63405063909068027</v>
      </c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8">
        <v>4.5759393939393954E-2</v>
      </c>
      <c r="BJ4" s="22">
        <v>1544.969696969697</v>
      </c>
      <c r="BK4" s="41">
        <f>(BI4)/($BX$11*$CA$5)</f>
        <v>0.25506352109553104</v>
      </c>
      <c r="BL4" s="56">
        <f>(BI4*$CA$6)/($BU$11*$CA$5)</f>
        <v>2019.7302130456737</v>
      </c>
      <c r="BM4" s="51">
        <f>(BJ4*$CA$6)/(2*$CA$7*$BX$11*(BK4^2))</f>
        <v>0.67357466123075416</v>
      </c>
      <c r="BN4" s="8"/>
      <c r="BO4" s="22"/>
      <c r="BP4" s="41">
        <f>(BN4)/($BX$11*$CA$5)</f>
        <v>0</v>
      </c>
      <c r="BQ4" s="56">
        <f>(BN4*$CA$6)/($BU$11*$CA$5)</f>
        <v>0</v>
      </c>
      <c r="BR4" s="51" t="e">
        <f>(BO4*$CA$6)/(2*$CA$7*$BX$11*(BP4^2))</f>
        <v>#DIV/0!</v>
      </c>
      <c r="BS4" s="121"/>
      <c r="BU4" s="34" t="s">
        <v>7</v>
      </c>
      <c r="BV4" s="2">
        <v>2.8851000000000002E-2</v>
      </c>
      <c r="BW4" s="2">
        <v>2.2395000000000002E-2</v>
      </c>
      <c r="BX4" s="2">
        <v>1.8447999999999999E-2</v>
      </c>
      <c r="BY4" s="2">
        <v>1.6305E-2</v>
      </c>
      <c r="BZ4" s="2">
        <v>1.4599000000000001E-2</v>
      </c>
      <c r="CA4" s="3">
        <v>1.2737999999999999E-2</v>
      </c>
      <c r="CD4" s="81" t="s">
        <v>10</v>
      </c>
      <c r="CE4" s="82" t="s">
        <v>44</v>
      </c>
      <c r="CF4" s="82" t="s">
        <v>43</v>
      </c>
      <c r="CG4" s="82" t="s">
        <v>42</v>
      </c>
      <c r="CH4" s="82" t="s">
        <v>41</v>
      </c>
      <c r="CI4" s="83" t="s">
        <v>40</v>
      </c>
    </row>
    <row r="5" spans="1:87" ht="20.100000000000001" customHeight="1" x14ac:dyDescent="0.25">
      <c r="A5" s="105">
        <v>5.6090999999999995E-2</v>
      </c>
      <c r="B5" s="106">
        <v>8419.7999999999993</v>
      </c>
      <c r="C5" s="107">
        <f t="shared" si="0"/>
        <v>0.37258506543072278</v>
      </c>
      <c r="D5" s="108">
        <f t="shared" si="1"/>
        <v>1408.1744455999012</v>
      </c>
      <c r="E5" s="109">
        <f t="shared" si="2"/>
        <v>0.82110627648799162</v>
      </c>
      <c r="F5" s="112">
        <v>2E-3</v>
      </c>
      <c r="G5" s="112">
        <v>27.734165999999998</v>
      </c>
      <c r="H5" s="112">
        <f t="shared" ref="H5:H32" si="21">(F5)/($BX$11*$BW$5)</f>
        <v>1.3285021320023634E-2</v>
      </c>
      <c r="I5" s="108">
        <f t="shared" ref="I5:I32" si="22">(F5*$BW$6)/($BU$11*$BW$5)</f>
        <v>50.21035266263398</v>
      </c>
      <c r="J5" s="112">
        <f t="shared" ref="J5:J32" si="23">(G5*$BW$6)/(2*$BW$7*$BX$11*(H5^2))</f>
        <v>2.1273506538523392</v>
      </c>
      <c r="K5" s="112"/>
      <c r="L5" s="112"/>
      <c r="M5" s="112"/>
      <c r="N5" s="112"/>
      <c r="O5" s="112"/>
      <c r="P5" s="5">
        <v>5.9810000000000002E-2</v>
      </c>
      <c r="Q5" s="16">
        <v>4966</v>
      </c>
      <c r="R5" s="38">
        <f t="shared" si="6"/>
        <v>0.36895732901460859</v>
      </c>
      <c r="S5" s="60">
        <f t="shared" si="7"/>
        <v>1822.7993091848477</v>
      </c>
      <c r="T5" s="45">
        <f t="shared" si="8"/>
        <v>0.64555702489220013</v>
      </c>
      <c r="U5" s="38">
        <v>2E-3</v>
      </c>
      <c r="V5" s="38">
        <v>15.096778</v>
      </c>
      <c r="W5" s="38">
        <f t="shared" si="9"/>
        <v>1.2337646848841618E-2</v>
      </c>
      <c r="X5" s="38">
        <f t="shared" si="10"/>
        <v>60.952994789662199</v>
      </c>
      <c r="Y5" s="38">
        <f t="shared" si="11"/>
        <v>1.7550915628131951</v>
      </c>
      <c r="Z5" s="114"/>
      <c r="AA5" s="114"/>
      <c r="AB5" s="114"/>
      <c r="AC5" s="114"/>
      <c r="AD5" s="114"/>
      <c r="AE5" s="6">
        <v>6.0929999999999998E-2</v>
      </c>
      <c r="AF5" s="18">
        <v>3867</v>
      </c>
      <c r="AG5" s="39">
        <f t="shared" si="12"/>
        <v>0.3642774612779513</v>
      </c>
      <c r="AH5" s="53">
        <f t="shared" si="13"/>
        <v>2100.9935437384052</v>
      </c>
      <c r="AI5" s="47">
        <f t="shared" si="14"/>
        <v>0.60203182810776934</v>
      </c>
      <c r="AJ5" s="116">
        <v>2E-3</v>
      </c>
      <c r="AK5" s="116">
        <v>10.387665999999999</v>
      </c>
      <c r="AL5" s="116">
        <f t="shared" ref="AL5:AL33" si="24">(AJ5)/($BX$11*$BY$5)</f>
        <v>1.1957244748989047E-2</v>
      </c>
      <c r="AM5" s="116">
        <f t="shared" ref="AM5:AM33" si="25">(AJ5*$BY$6)/($BU$11*$BY$5)</f>
        <v>68.96417343635008</v>
      </c>
      <c r="AN5" s="116">
        <f t="shared" ref="AN5:AN33" si="26">(AK5*$BY$6)/(2*$BY$7*$BX$11*(AL5^2))</f>
        <v>1.5009479154265484</v>
      </c>
      <c r="AO5" s="116"/>
      <c r="AP5" s="116"/>
      <c r="AQ5" s="116"/>
      <c r="AR5" s="116"/>
      <c r="AS5" s="116"/>
      <c r="AT5" s="7">
        <v>6.2129999999999991E-2</v>
      </c>
      <c r="AU5" s="20">
        <v>2693</v>
      </c>
      <c r="AV5" s="40">
        <f t="shared" si="18"/>
        <v>0.34956596895116576</v>
      </c>
      <c r="AW5" s="58">
        <f t="shared" si="19"/>
        <v>2392.7239015948012</v>
      </c>
      <c r="AX5" s="49">
        <f t="shared" si="20"/>
        <v>0.54032985921411636</v>
      </c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8">
        <v>6.2413030303030317E-2</v>
      </c>
      <c r="BJ5" s="22">
        <v>2596.030303030303</v>
      </c>
      <c r="BK5" s="41">
        <f t="shared" ref="BK5:BK33" si="27">(BI5)/($BX$11*$CA$5)</f>
        <v>0.34789113012329881</v>
      </c>
      <c r="BL5" s="56">
        <f t="shared" ref="BL5:BL33" si="28">(BI5*$CA$6)/($BU$11*$CA$5)</f>
        <v>2754.7891730760771</v>
      </c>
      <c r="BM5" s="51">
        <f t="shared" ref="BM5:BM33" si="29">(BJ5*$CA$6)/(2*$CA$7*$BX$11*(BK5^2))</f>
        <v>0.60839484099168306</v>
      </c>
      <c r="BN5" s="8"/>
      <c r="BO5" s="22"/>
      <c r="BP5" s="41">
        <f t="shared" ref="BP5:BP33" si="30">(BN5)/($BX$11*$CA$5)</f>
        <v>0</v>
      </c>
      <c r="BQ5" s="56">
        <f t="shared" ref="BQ5:BQ33" si="31">(BN5*$CA$6)/($BU$11*$CA$5)</f>
        <v>0</v>
      </c>
      <c r="BR5" s="51" t="e">
        <f t="shared" ref="BR5:BR33" si="32">(BO5*$CA$6)/(2*$CA$7*$BX$11*(BP5^2))</f>
        <v>#DIV/0!</v>
      </c>
      <c r="BS5" s="121"/>
      <c r="BU5" s="34" t="s">
        <v>8</v>
      </c>
      <c r="BV5" s="2">
        <f t="shared" ref="BV5:CA5" si="33">(BV3/BV7)</f>
        <v>1.2350833333333333E-4</v>
      </c>
      <c r="BW5" s="2">
        <f t="shared" si="33"/>
        <v>1.5106666666666666E-4</v>
      </c>
      <c r="BX5" s="2">
        <f t="shared" si="33"/>
        <v>1.6266666666666667E-4</v>
      </c>
      <c r="BY5" s="2">
        <f t="shared" si="33"/>
        <v>1.6784166666666668E-4</v>
      </c>
      <c r="BZ5" s="2">
        <f t="shared" si="33"/>
        <v>1.7835E-4</v>
      </c>
      <c r="CA5" s="3">
        <f t="shared" si="33"/>
        <v>1.80025E-4</v>
      </c>
      <c r="CD5" s="76" t="s">
        <v>35</v>
      </c>
      <c r="CE5" s="70">
        <v>1.9364E-5</v>
      </c>
      <c r="CF5" s="70">
        <v>2.3029000000000001E-2</v>
      </c>
      <c r="CG5" s="71">
        <v>1.6136666666666667E-4</v>
      </c>
      <c r="CH5" s="71">
        <v>3.36341135090538E-3</v>
      </c>
      <c r="CI5" s="130">
        <v>0.12</v>
      </c>
    </row>
    <row r="6" spans="1:87" ht="20.100000000000001" customHeight="1" x14ac:dyDescent="0.25">
      <c r="A6" s="105">
        <v>7.1664999999999993E-2</v>
      </c>
      <c r="B6" s="106">
        <v>13015.6</v>
      </c>
      <c r="C6" s="107">
        <f t="shared" si="0"/>
        <v>0.47603552644974678</v>
      </c>
      <c r="D6" s="108">
        <f t="shared" si="1"/>
        <v>1799.162461783832</v>
      </c>
      <c r="E6" s="109">
        <f t="shared" si="2"/>
        <v>0.77756006000995648</v>
      </c>
      <c r="F6" s="112">
        <v>3.0000000000000001E-3</v>
      </c>
      <c r="G6" s="112">
        <v>50.751215999999999</v>
      </c>
      <c r="H6" s="112">
        <f t="shared" si="21"/>
        <v>1.992753198003545E-2</v>
      </c>
      <c r="I6" s="108">
        <f t="shared" si="22"/>
        <v>75.315528993950977</v>
      </c>
      <c r="J6" s="112">
        <f t="shared" si="23"/>
        <v>1.7301665236285146</v>
      </c>
      <c r="K6" s="112"/>
      <c r="L6" s="112"/>
      <c r="M6" s="112"/>
      <c r="N6" s="112"/>
      <c r="O6" s="112"/>
      <c r="P6" s="5">
        <v>7.6039999999999996E-2</v>
      </c>
      <c r="Q6" s="16">
        <v>7566</v>
      </c>
      <c r="R6" s="38">
        <f t="shared" si="6"/>
        <v>0.4690773331929583</v>
      </c>
      <c r="S6" s="60">
        <f t="shared" si="7"/>
        <v>2317.4328619029566</v>
      </c>
      <c r="T6" s="45">
        <f t="shared" si="8"/>
        <v>0.60849585135714135</v>
      </c>
      <c r="U6" s="38">
        <v>3.0000000000000001E-3</v>
      </c>
      <c r="V6" s="38">
        <v>28.157995</v>
      </c>
      <c r="W6" s="38">
        <f t="shared" si="9"/>
        <v>1.8506470273262427E-2</v>
      </c>
      <c r="X6" s="38">
        <f t="shared" si="10"/>
        <v>91.429492184493284</v>
      </c>
      <c r="Y6" s="38">
        <f t="shared" si="11"/>
        <v>1.4549052769990209</v>
      </c>
      <c r="Z6" s="114"/>
      <c r="AA6" s="114"/>
      <c r="AB6" s="114"/>
      <c r="AC6" s="114"/>
      <c r="AD6" s="114"/>
      <c r="AE6" s="6">
        <v>7.7789999999999998E-2</v>
      </c>
      <c r="AF6" s="18">
        <v>5901</v>
      </c>
      <c r="AG6" s="39">
        <f t="shared" si="12"/>
        <v>0.46507703451192894</v>
      </c>
      <c r="AH6" s="53">
        <f t="shared" si="13"/>
        <v>2682.3615258068362</v>
      </c>
      <c r="AI6" s="47">
        <f t="shared" si="14"/>
        <v>0.56361910750851607</v>
      </c>
      <c r="AJ6" s="116">
        <v>3.0000000000000001E-3</v>
      </c>
      <c r="AK6" s="116">
        <v>19.495747999999999</v>
      </c>
      <c r="AL6" s="116">
        <f t="shared" si="24"/>
        <v>1.7935867123483572E-2</v>
      </c>
      <c r="AM6" s="116">
        <f t="shared" si="25"/>
        <v>103.44626015452512</v>
      </c>
      <c r="AN6" s="116">
        <f t="shared" si="26"/>
        <v>1.2520020194155175</v>
      </c>
      <c r="AO6" s="116"/>
      <c r="AP6" s="116"/>
      <c r="AQ6" s="116"/>
      <c r="AR6" s="116"/>
      <c r="AS6" s="116"/>
      <c r="AT6" s="7">
        <v>7.886E-2</v>
      </c>
      <c r="AU6" s="20">
        <v>4111</v>
      </c>
      <c r="AV6" s="40">
        <f t="shared" si="18"/>
        <v>0.44369503157072165</v>
      </c>
      <c r="AW6" s="58">
        <f t="shared" si="19"/>
        <v>3037.0224831766627</v>
      </c>
      <c r="AX6" s="49">
        <f t="shared" si="20"/>
        <v>0.51198737616109957</v>
      </c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8">
        <v>7.9886666666666661E-2</v>
      </c>
      <c r="BJ6" s="22">
        <v>3925.6363636363631</v>
      </c>
      <c r="BK6" s="41">
        <f t="shared" si="27"/>
        <v>0.44528943096519641</v>
      </c>
      <c r="BL6" s="56">
        <f t="shared" si="28"/>
        <v>3526.0413304397084</v>
      </c>
      <c r="BM6" s="51">
        <f t="shared" si="29"/>
        <v>0.56154914555513069</v>
      </c>
      <c r="BN6" s="8"/>
      <c r="BO6" s="22"/>
      <c r="BP6" s="41">
        <f t="shared" si="30"/>
        <v>0</v>
      </c>
      <c r="BQ6" s="56">
        <f t="shared" si="31"/>
        <v>0</v>
      </c>
      <c r="BR6" s="51" t="e">
        <f t="shared" si="32"/>
        <v>#DIV/0!</v>
      </c>
      <c r="BS6" s="121"/>
      <c r="BU6" s="34" t="s">
        <v>9</v>
      </c>
      <c r="BV6" s="2">
        <f t="shared" ref="BV6:CA6" si="34">(4*BV3)/BV4</f>
        <v>2.0548334546462857E-3</v>
      </c>
      <c r="BW6" s="2">
        <f t="shared" si="34"/>
        <v>3.2378655949988834E-3</v>
      </c>
      <c r="BX6" s="2">
        <f t="shared" si="34"/>
        <v>4.2324371205550741E-3</v>
      </c>
      <c r="BY6" s="2">
        <f t="shared" si="34"/>
        <v>4.941061024225697E-3</v>
      </c>
      <c r="BZ6" s="2">
        <f t="shared" si="34"/>
        <v>5.8639632851565171E-3</v>
      </c>
      <c r="CA6" s="3">
        <f t="shared" si="34"/>
        <v>6.7837965143664625E-3</v>
      </c>
      <c r="CD6" s="76" t="s">
        <v>36</v>
      </c>
      <c r="CE6" s="71">
        <v>1.8128E-5</v>
      </c>
      <c r="CF6" s="71">
        <v>2.2395000000000002E-2</v>
      </c>
      <c r="CG6" s="71">
        <v>1.5106666666666666E-4</v>
      </c>
      <c r="CH6" s="71">
        <v>3.2378655949988834E-3</v>
      </c>
      <c r="CI6" s="130"/>
    </row>
    <row r="7" spans="1:87" ht="20.100000000000001" customHeight="1" thickBot="1" x14ac:dyDescent="0.3">
      <c r="A7" s="105">
        <v>8.7523999999999991E-2</v>
      </c>
      <c r="B7" s="106">
        <v>18612.099999999999</v>
      </c>
      <c r="C7" s="107">
        <f t="shared" si="0"/>
        <v>0.58137910300687423</v>
      </c>
      <c r="D7" s="108">
        <f t="shared" si="1"/>
        <v>2197.3054532221881</v>
      </c>
      <c r="E7" s="109">
        <f t="shared" si="2"/>
        <v>0.7454611657460507</v>
      </c>
      <c r="F7" s="112">
        <v>4.0000000000000001E-3</v>
      </c>
      <c r="G7" s="112">
        <v>79.056381000000002</v>
      </c>
      <c r="H7" s="112">
        <f t="shared" si="21"/>
        <v>2.6570042640047267E-2</v>
      </c>
      <c r="I7" s="108">
        <f t="shared" si="22"/>
        <v>100.42070532526796</v>
      </c>
      <c r="J7" s="112">
        <f t="shared" si="23"/>
        <v>1.5160059600453615</v>
      </c>
      <c r="K7" s="112"/>
      <c r="L7" s="112"/>
      <c r="M7" s="112"/>
      <c r="N7" s="112"/>
      <c r="O7" s="112"/>
      <c r="P7" s="5">
        <v>9.3740000000000004E-2</v>
      </c>
      <c r="Q7" s="16">
        <v>10754</v>
      </c>
      <c r="R7" s="38">
        <f t="shared" si="6"/>
        <v>0.57826550780520669</v>
      </c>
      <c r="S7" s="60">
        <f t="shared" si="7"/>
        <v>2856.8668657914668</v>
      </c>
      <c r="T7" s="45">
        <f t="shared" si="8"/>
        <v>0.56910923736712749</v>
      </c>
      <c r="U7" s="38">
        <v>4.0000000000000001E-3</v>
      </c>
      <c r="V7" s="38">
        <v>44.799312999999998</v>
      </c>
      <c r="W7" s="38">
        <f t="shared" si="9"/>
        <v>2.4675293697683235E-2</v>
      </c>
      <c r="X7" s="38">
        <f t="shared" si="10"/>
        <v>121.9059895793244</v>
      </c>
      <c r="Y7" s="38">
        <f t="shared" si="11"/>
        <v>1.3020476333779216</v>
      </c>
      <c r="Z7" s="114"/>
      <c r="AA7" s="114"/>
      <c r="AB7" s="114"/>
      <c r="AC7" s="114"/>
      <c r="AD7" s="114"/>
      <c r="AE7" s="6">
        <v>9.4350000000000003E-2</v>
      </c>
      <c r="AF7" s="18">
        <v>8389</v>
      </c>
      <c r="AG7" s="39">
        <f t="shared" si="12"/>
        <v>0.56408302103355834</v>
      </c>
      <c r="AH7" s="53">
        <f t="shared" si="13"/>
        <v>3253.3848818598149</v>
      </c>
      <c r="AI7" s="47">
        <f t="shared" si="14"/>
        <v>0.54467071023307589</v>
      </c>
      <c r="AJ7" s="116">
        <v>4.0000000000000001E-3</v>
      </c>
      <c r="AK7" s="116">
        <v>30.558305000000001</v>
      </c>
      <c r="AL7" s="116">
        <f t="shared" si="24"/>
        <v>2.3914489497978093E-2</v>
      </c>
      <c r="AM7" s="116">
        <f t="shared" si="25"/>
        <v>137.92834687270016</v>
      </c>
      <c r="AN7" s="116">
        <f t="shared" si="26"/>
        <v>1.1038674180686661</v>
      </c>
      <c r="AO7" s="116"/>
      <c r="AP7" s="116"/>
      <c r="AQ7" s="116"/>
      <c r="AR7" s="116"/>
      <c r="AS7" s="116"/>
      <c r="AT7" s="7">
        <v>9.5259999999999997E-2</v>
      </c>
      <c r="AU7" s="20">
        <v>5876</v>
      </c>
      <c r="AV7" s="40">
        <f t="shared" si="18"/>
        <v>0.53596739421033401</v>
      </c>
      <c r="AW7" s="58">
        <f t="shared" si="19"/>
        <v>3668.6122463531433</v>
      </c>
      <c r="AX7" s="49">
        <f t="shared" si="20"/>
        <v>0.50151734114054314</v>
      </c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8">
        <v>9.7554242424242432E-2</v>
      </c>
      <c r="BJ7" s="22">
        <v>5510.5757575757589</v>
      </c>
      <c r="BK7" s="41">
        <f t="shared" si="27"/>
        <v>0.54376875278308945</v>
      </c>
      <c r="BL7" s="56">
        <f t="shared" si="28"/>
        <v>4305.8535936027747</v>
      </c>
      <c r="BM7" s="51">
        <f t="shared" si="29"/>
        <v>0.52860462582876655</v>
      </c>
      <c r="BN7" s="8"/>
      <c r="BO7" s="22"/>
      <c r="BP7" s="41">
        <f t="shared" si="30"/>
        <v>0</v>
      </c>
      <c r="BQ7" s="56">
        <f t="shared" si="31"/>
        <v>0</v>
      </c>
      <c r="BR7" s="51" t="e">
        <f t="shared" si="32"/>
        <v>#DIV/0!</v>
      </c>
      <c r="BS7" s="121"/>
      <c r="BU7" s="35" t="s">
        <v>11</v>
      </c>
      <c r="BV7" s="36">
        <f t="shared" ref="BV7:CA7" si="35">120/1000</f>
        <v>0.12</v>
      </c>
      <c r="BW7" s="36">
        <f t="shared" si="35"/>
        <v>0.12</v>
      </c>
      <c r="BX7" s="36">
        <f t="shared" si="35"/>
        <v>0.12</v>
      </c>
      <c r="BY7" s="36">
        <f t="shared" si="35"/>
        <v>0.12</v>
      </c>
      <c r="BZ7" s="36">
        <f t="shared" si="35"/>
        <v>0.12</v>
      </c>
      <c r="CA7" s="37">
        <f t="shared" si="35"/>
        <v>0.12</v>
      </c>
      <c r="CD7" s="76" t="s">
        <v>28</v>
      </c>
      <c r="CE7" s="71">
        <v>1.6888000000000002E-5</v>
      </c>
      <c r="CF7" s="71">
        <v>2.1849E-2</v>
      </c>
      <c r="CG7" s="71">
        <v>1.4073333333333336E-4</v>
      </c>
      <c r="CH7" s="71">
        <v>3.0917662135566846E-3</v>
      </c>
      <c r="CI7" s="130"/>
    </row>
    <row r="8" spans="1:87" ht="20.100000000000001" customHeight="1" thickBot="1" x14ac:dyDescent="0.3">
      <c r="A8" s="105">
        <v>0.10309599999999999</v>
      </c>
      <c r="B8" s="106">
        <v>25100.7</v>
      </c>
      <c r="C8" s="107">
        <f t="shared" si="0"/>
        <v>0.6848162790045782</v>
      </c>
      <c r="D8" s="108">
        <f t="shared" si="1"/>
        <v>2588.2432590534563</v>
      </c>
      <c r="E8" s="109">
        <f t="shared" si="2"/>
        <v>0.72457970217060974</v>
      </c>
      <c r="F8" s="112">
        <v>5.0000000000000001E-3</v>
      </c>
      <c r="G8" s="112">
        <v>112.41076</v>
      </c>
      <c r="H8" s="112">
        <f t="shared" si="21"/>
        <v>3.3212553300059081E-2</v>
      </c>
      <c r="I8" s="108">
        <f t="shared" si="22"/>
        <v>125.52588165658494</v>
      </c>
      <c r="J8" s="112">
        <f t="shared" si="23"/>
        <v>1.3795957161923007</v>
      </c>
      <c r="K8" s="112"/>
      <c r="L8" s="112"/>
      <c r="M8" s="112"/>
      <c r="N8" s="112"/>
      <c r="O8" s="112"/>
      <c r="P8" s="5">
        <v>0.10942</v>
      </c>
      <c r="Q8" s="16">
        <v>14381</v>
      </c>
      <c r="R8" s="38">
        <f t="shared" si="6"/>
        <v>0.67499265910012496</v>
      </c>
      <c r="S8" s="60">
        <f t="shared" si="7"/>
        <v>3334.7383449424183</v>
      </c>
      <c r="T8" s="45">
        <f t="shared" si="8"/>
        <v>0.55856171695526347</v>
      </c>
      <c r="U8" s="38">
        <v>5.0000000000000001E-3</v>
      </c>
      <c r="V8" s="38">
        <v>64.740789000000007</v>
      </c>
      <c r="W8" s="38">
        <f t="shared" si="9"/>
        <v>3.0844117122104046E-2</v>
      </c>
      <c r="X8" s="38">
        <f t="shared" si="10"/>
        <v>152.38248697415548</v>
      </c>
      <c r="Y8" s="38">
        <f t="shared" si="11"/>
        <v>1.2042411968304156</v>
      </c>
      <c r="Z8" s="114"/>
      <c r="AA8" s="114"/>
      <c r="AB8" s="114"/>
      <c r="AC8" s="114"/>
      <c r="AD8" s="114"/>
      <c r="AE8" s="6">
        <v>0.11103</v>
      </c>
      <c r="AF8" s="18">
        <v>11096</v>
      </c>
      <c r="AG8" s="39">
        <f t="shared" si="12"/>
        <v>0.66380644224012697</v>
      </c>
      <c r="AH8" s="53">
        <f t="shared" si="13"/>
        <v>3828.5460883189744</v>
      </c>
      <c r="AI8" s="47">
        <f t="shared" si="14"/>
        <v>0.52022761829855446</v>
      </c>
      <c r="AJ8" s="116">
        <v>5.0000000000000001E-3</v>
      </c>
      <c r="AK8" s="116">
        <v>43.198756000000003</v>
      </c>
      <c r="AL8" s="116">
        <f t="shared" si="24"/>
        <v>2.9893111872472618E-2</v>
      </c>
      <c r="AM8" s="116">
        <f t="shared" si="25"/>
        <v>172.41043359087519</v>
      </c>
      <c r="AN8" s="116">
        <f t="shared" si="26"/>
        <v>0.99870878046668199</v>
      </c>
      <c r="AO8" s="116"/>
      <c r="AP8" s="116"/>
      <c r="AQ8" s="116"/>
      <c r="AR8" s="116"/>
      <c r="AS8" s="116"/>
      <c r="AT8" s="7">
        <v>0.1125</v>
      </c>
      <c r="AU8" s="20">
        <v>8015</v>
      </c>
      <c r="AV8" s="40">
        <f t="shared" si="18"/>
        <v>0.63296590225343885</v>
      </c>
      <c r="AW8" s="58">
        <f t="shared" si="19"/>
        <v>4332.5517291069564</v>
      </c>
      <c r="AX8" s="49">
        <f t="shared" si="20"/>
        <v>0.49048282375129537</v>
      </c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8">
        <v>0.11458181818181817</v>
      </c>
      <c r="BJ8" s="22">
        <v>7255.6363636363612</v>
      </c>
      <c r="BK8" s="41">
        <f t="shared" si="27"/>
        <v>0.63868070538019794</v>
      </c>
      <c r="BL8" s="56">
        <f t="shared" si="28"/>
        <v>5057.4175076277097</v>
      </c>
      <c r="BM8" s="51">
        <f t="shared" si="29"/>
        <v>0.50451071386289259</v>
      </c>
      <c r="BN8" s="8"/>
      <c r="BO8" s="22"/>
      <c r="BP8" s="41">
        <f t="shared" si="30"/>
        <v>0</v>
      </c>
      <c r="BQ8" s="56">
        <f t="shared" si="31"/>
        <v>0</v>
      </c>
      <c r="BR8" s="51" t="e">
        <f t="shared" si="32"/>
        <v>#DIV/0!</v>
      </c>
      <c r="BS8" s="121"/>
      <c r="CD8" s="77" t="s">
        <v>34</v>
      </c>
      <c r="CE8" s="72">
        <v>2.0429E-5</v>
      </c>
      <c r="CF8" s="72">
        <v>1.8759999999999999E-2</v>
      </c>
      <c r="CG8" s="72">
        <v>1.7024166666666668E-4</v>
      </c>
      <c r="CH8" s="72">
        <v>4.3558635394456294E-3</v>
      </c>
      <c r="CI8" s="130"/>
    </row>
    <row r="9" spans="1:87" ht="20.100000000000001" customHeight="1" x14ac:dyDescent="0.3">
      <c r="A9" s="105">
        <v>0.118628</v>
      </c>
      <c r="B9" s="106">
        <v>32450.5</v>
      </c>
      <c r="C9" s="107">
        <f t="shared" si="0"/>
        <v>0.78798775457588177</v>
      </c>
      <c r="D9" s="108">
        <f t="shared" si="1"/>
        <v>2978.1768578314723</v>
      </c>
      <c r="E9" s="109">
        <f t="shared" si="2"/>
        <v>0.7075073201448463</v>
      </c>
      <c r="F9" s="112">
        <v>6.0000000000000001E-3</v>
      </c>
      <c r="G9" s="112">
        <v>150.70535000000001</v>
      </c>
      <c r="H9" s="112">
        <f t="shared" si="21"/>
        <v>3.9855063960070901E-2</v>
      </c>
      <c r="I9" s="108">
        <f t="shared" si="22"/>
        <v>150.63105798790195</v>
      </c>
      <c r="J9" s="112">
        <f t="shared" si="23"/>
        <v>1.2844290839342576</v>
      </c>
      <c r="K9" s="112"/>
      <c r="L9" s="112"/>
      <c r="M9" s="112"/>
      <c r="N9" s="112"/>
      <c r="O9" s="112"/>
      <c r="P9" s="5">
        <v>0.12620000000000001</v>
      </c>
      <c r="Q9" s="16">
        <v>18515</v>
      </c>
      <c r="R9" s="38">
        <f t="shared" si="6"/>
        <v>0.77850551616190611</v>
      </c>
      <c r="S9" s="60">
        <f t="shared" si="7"/>
        <v>3846.1339712276845</v>
      </c>
      <c r="T9" s="45">
        <f t="shared" si="8"/>
        <v>0.54060555951788369</v>
      </c>
      <c r="U9" s="38">
        <v>6.0000000000000001E-3</v>
      </c>
      <c r="V9" s="38">
        <v>88.415420999999995</v>
      </c>
      <c r="W9" s="38">
        <f t="shared" si="9"/>
        <v>3.7012940546524854E-2</v>
      </c>
      <c r="X9" s="38">
        <f t="shared" si="10"/>
        <v>182.85898436898657</v>
      </c>
      <c r="Y9" s="38">
        <f t="shared" si="11"/>
        <v>1.142091816027651</v>
      </c>
      <c r="Z9" s="114"/>
      <c r="AA9" s="114"/>
      <c r="AB9" s="114"/>
      <c r="AC9" s="114"/>
      <c r="AD9" s="114"/>
      <c r="AE9" s="6">
        <v>0.12842999999999999</v>
      </c>
      <c r="AF9" s="18">
        <v>14171</v>
      </c>
      <c r="AG9" s="39">
        <f t="shared" si="12"/>
        <v>0.76783447155633155</v>
      </c>
      <c r="AH9" s="53">
        <f t="shared" si="13"/>
        <v>4428.5343972152195</v>
      </c>
      <c r="AI9" s="47">
        <f t="shared" si="14"/>
        <v>0.49656392954568312</v>
      </c>
      <c r="AJ9" s="116">
        <v>6.0000000000000001E-3</v>
      </c>
      <c r="AK9" s="116">
        <v>60.016209000000003</v>
      </c>
      <c r="AL9" s="116">
        <f t="shared" si="24"/>
        <v>3.5871734246967144E-2</v>
      </c>
      <c r="AM9" s="116">
        <f t="shared" si="25"/>
        <v>206.89252030905024</v>
      </c>
      <c r="AN9" s="116">
        <f t="shared" si="26"/>
        <v>0.96354875516527694</v>
      </c>
      <c r="AO9" s="116"/>
      <c r="AP9" s="116"/>
      <c r="AQ9" s="116"/>
      <c r="AR9" s="116"/>
      <c r="AS9" s="116"/>
      <c r="AT9" s="7">
        <v>0.12978999999999999</v>
      </c>
      <c r="AU9" s="20">
        <v>10241</v>
      </c>
      <c r="AV9" s="40">
        <f t="shared" si="18"/>
        <v>0.73024572847532288</v>
      </c>
      <c r="AW9" s="58">
        <f t="shared" si="19"/>
        <v>4998.4167904070382</v>
      </c>
      <c r="AX9" s="49">
        <f t="shared" si="20"/>
        <v>0.47085287102666035</v>
      </c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8">
        <v>0.13219333333333336</v>
      </c>
      <c r="BJ9" s="22">
        <v>9288.6363636363658</v>
      </c>
      <c r="BK9" s="41">
        <f t="shared" si="27"/>
        <v>0.73684754457221746</v>
      </c>
      <c r="BL9" s="56">
        <f t="shared" si="28"/>
        <v>5834.7553652081278</v>
      </c>
      <c r="BM9" s="51">
        <f t="shared" si="29"/>
        <v>0.48524286379124681</v>
      </c>
      <c r="BN9" s="8"/>
      <c r="BO9" s="22"/>
      <c r="BP9" s="41">
        <f t="shared" si="30"/>
        <v>0</v>
      </c>
      <c r="BQ9" s="56">
        <f t="shared" si="31"/>
        <v>0</v>
      </c>
      <c r="BR9" s="51" t="e">
        <f t="shared" si="32"/>
        <v>#DIV/0!</v>
      </c>
      <c r="BS9" s="121"/>
      <c r="BU9" s="155" t="s">
        <v>26</v>
      </c>
      <c r="BV9" s="156"/>
      <c r="BW9" s="156"/>
      <c r="BX9" s="156"/>
      <c r="BY9" s="156"/>
      <c r="BZ9" s="157"/>
      <c r="CD9" s="77" t="s">
        <v>37</v>
      </c>
      <c r="CE9" s="72">
        <v>1.9519999999999999E-5</v>
      </c>
      <c r="CF9" s="72">
        <v>1.8447999999999999E-2</v>
      </c>
      <c r="CG9" s="72">
        <v>1.6266666666666667E-4</v>
      </c>
      <c r="CH9" s="72">
        <v>4.2324371205550741E-3</v>
      </c>
      <c r="CI9" s="130"/>
    </row>
    <row r="10" spans="1:87" ht="20.100000000000001" customHeight="1" x14ac:dyDescent="0.25">
      <c r="A10" s="105">
        <v>0.13502500000000001</v>
      </c>
      <c r="B10" s="106">
        <v>40633.1</v>
      </c>
      <c r="C10" s="107">
        <f t="shared" si="0"/>
        <v>0.89690500186809563</v>
      </c>
      <c r="D10" s="108">
        <f t="shared" si="1"/>
        <v>3389.8264341360768</v>
      </c>
      <c r="E10" s="109">
        <f t="shared" si="2"/>
        <v>0.68381015629165998</v>
      </c>
      <c r="F10" s="112">
        <v>7.0000000000000001E-3</v>
      </c>
      <c r="G10" s="112">
        <v>194.05213000000001</v>
      </c>
      <c r="H10" s="112">
        <f t="shared" si="21"/>
        <v>4.6497574620082714E-2</v>
      </c>
      <c r="I10" s="108">
        <f t="shared" si="22"/>
        <v>175.73623431921894</v>
      </c>
      <c r="J10" s="112">
        <f t="shared" si="23"/>
        <v>1.2150839822737618</v>
      </c>
      <c r="K10" s="112"/>
      <c r="L10" s="112"/>
      <c r="M10" s="112"/>
      <c r="N10" s="112"/>
      <c r="O10" s="112"/>
      <c r="P10" s="5">
        <v>0.14402000000000001</v>
      </c>
      <c r="Q10" s="16">
        <v>23003</v>
      </c>
      <c r="R10" s="38">
        <f t="shared" si="6"/>
        <v>0.88843394958508493</v>
      </c>
      <c r="S10" s="60">
        <f t="shared" si="7"/>
        <v>4389.2251548035747</v>
      </c>
      <c r="T10" s="45">
        <f t="shared" si="8"/>
        <v>0.51572046705520536</v>
      </c>
      <c r="U10" s="38">
        <v>7.0000000000000001E-3</v>
      </c>
      <c r="V10" s="38">
        <v>114.92686999999999</v>
      </c>
      <c r="W10" s="38">
        <f t="shared" si="9"/>
        <v>4.3181763970945662E-2</v>
      </c>
      <c r="X10" s="38">
        <f t="shared" si="10"/>
        <v>213.33548176381768</v>
      </c>
      <c r="Y10" s="38">
        <f t="shared" si="11"/>
        <v>1.0906891679072397</v>
      </c>
      <c r="Z10" s="114"/>
      <c r="AA10" s="114"/>
      <c r="AB10" s="114"/>
      <c r="AC10" s="114"/>
      <c r="AD10" s="114"/>
      <c r="AE10" s="6">
        <v>0.14607000000000001</v>
      </c>
      <c r="AF10" s="18">
        <v>17555</v>
      </c>
      <c r="AG10" s="39">
        <f t="shared" si="12"/>
        <v>0.87329737024241505</v>
      </c>
      <c r="AH10" s="53">
        <f t="shared" si="13"/>
        <v>5036.7984069238273</v>
      </c>
      <c r="AI10" s="47">
        <f t="shared" si="14"/>
        <v>0.47553929709936676</v>
      </c>
      <c r="AJ10" s="116">
        <v>7.0000000000000001E-3</v>
      </c>
      <c r="AK10" s="116">
        <v>78.265320000000003</v>
      </c>
      <c r="AL10" s="116">
        <f t="shared" si="24"/>
        <v>4.1850356621461665E-2</v>
      </c>
      <c r="AM10" s="116">
        <f t="shared" si="25"/>
        <v>241.37460702722527</v>
      </c>
      <c r="AN10" s="116">
        <f t="shared" si="26"/>
        <v>0.92316838147332136</v>
      </c>
      <c r="AO10" s="116"/>
      <c r="AP10" s="116"/>
      <c r="AQ10" s="116"/>
      <c r="AR10" s="116"/>
      <c r="AS10" s="116"/>
      <c r="AT10" s="7">
        <v>0.14651999999999998</v>
      </c>
      <c r="AU10" s="20">
        <v>12762</v>
      </c>
      <c r="AV10" s="40">
        <f t="shared" si="18"/>
        <v>0.82437479109487866</v>
      </c>
      <c r="AW10" s="58">
        <f t="shared" si="19"/>
        <v>5642.7153719888993</v>
      </c>
      <c r="AX10" s="49">
        <f t="shared" si="20"/>
        <v>0.46041582447805318</v>
      </c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8">
        <v>0.14972727272727276</v>
      </c>
      <c r="BJ10" s="22">
        <v>11521.515151515152</v>
      </c>
      <c r="BK10" s="41">
        <f t="shared" si="27"/>
        <v>0.83458197537383871</v>
      </c>
      <c r="BL10" s="56">
        <f t="shared" si="28"/>
        <v>6608.6691804687716</v>
      </c>
      <c r="BM10" s="51">
        <f t="shared" si="29"/>
        <v>0.4691741443637984</v>
      </c>
      <c r="BN10" s="8"/>
      <c r="BO10" s="22"/>
      <c r="BP10" s="41">
        <f t="shared" si="30"/>
        <v>0</v>
      </c>
      <c r="BQ10" s="56">
        <f t="shared" si="31"/>
        <v>0</v>
      </c>
      <c r="BR10" s="51" t="e">
        <f t="shared" si="32"/>
        <v>#DIV/0!</v>
      </c>
      <c r="BS10" s="121"/>
      <c r="BU10" s="158" t="s">
        <v>24</v>
      </c>
      <c r="BV10" s="159"/>
      <c r="BW10" s="159"/>
      <c r="BX10" s="160" t="s">
        <v>25</v>
      </c>
      <c r="BY10" s="160"/>
      <c r="BZ10" s="161"/>
      <c r="CD10" s="77" t="s">
        <v>29</v>
      </c>
      <c r="CE10" s="72">
        <v>1.8604E-5</v>
      </c>
      <c r="CF10" s="72">
        <v>1.8178E-2</v>
      </c>
      <c r="CG10" s="72">
        <v>1.5503333333333335E-4</v>
      </c>
      <c r="CH10" s="72">
        <v>4.0937396853339206E-3</v>
      </c>
      <c r="CI10" s="130"/>
    </row>
    <row r="11" spans="1:87" ht="20.100000000000001" customHeight="1" thickBot="1" x14ac:dyDescent="0.3">
      <c r="A11" s="105">
        <v>0.151363</v>
      </c>
      <c r="B11" s="106">
        <v>49669.2</v>
      </c>
      <c r="C11" s="107">
        <f t="shared" si="0"/>
        <v>1.0054303410313685</v>
      </c>
      <c r="D11" s="108">
        <f t="shared" si="1"/>
        <v>3799.9948050371336</v>
      </c>
      <c r="E11" s="109">
        <f t="shared" si="2"/>
        <v>0.66516849816937607</v>
      </c>
      <c r="F11" s="112">
        <v>8.0000000000000002E-3</v>
      </c>
      <c r="G11" s="112">
        <v>242.85937000000001</v>
      </c>
      <c r="H11" s="112">
        <f t="shared" si="21"/>
        <v>5.3140085280094534E-2</v>
      </c>
      <c r="I11" s="108">
        <f t="shared" si="22"/>
        <v>200.84141065053592</v>
      </c>
      <c r="J11" s="112">
        <f t="shared" si="23"/>
        <v>1.1642837925153113</v>
      </c>
      <c r="K11" s="112"/>
      <c r="L11" s="112"/>
      <c r="M11" s="112"/>
      <c r="N11" s="112"/>
      <c r="O11" s="112"/>
      <c r="P11" s="5">
        <v>0.16116</v>
      </c>
      <c r="Q11" s="16">
        <v>28146</v>
      </c>
      <c r="R11" s="38">
        <f t="shared" si="6"/>
        <v>0.99416758307965758</v>
      </c>
      <c r="S11" s="60">
        <f t="shared" si="7"/>
        <v>4911.5923201509795</v>
      </c>
      <c r="T11" s="45">
        <f t="shared" si="8"/>
        <v>0.5039386485241597</v>
      </c>
      <c r="U11" s="38">
        <v>8.0000000000000002E-3</v>
      </c>
      <c r="V11" s="38">
        <v>145.73310000000001</v>
      </c>
      <c r="W11" s="38">
        <f t="shared" si="9"/>
        <v>4.935058739536647E-2</v>
      </c>
      <c r="X11" s="38">
        <f t="shared" si="10"/>
        <v>243.8119791586488</v>
      </c>
      <c r="Y11" s="38">
        <f t="shared" si="11"/>
        <v>1.0588970301834095</v>
      </c>
      <c r="Z11" s="114"/>
      <c r="AA11" s="114"/>
      <c r="AB11" s="114"/>
      <c r="AC11" s="114"/>
      <c r="AD11" s="114"/>
      <c r="AE11" s="6">
        <v>0.16339999999999999</v>
      </c>
      <c r="AF11" s="18">
        <v>21398</v>
      </c>
      <c r="AG11" s="39">
        <f t="shared" si="12"/>
        <v>0.9769068959924051</v>
      </c>
      <c r="AH11" s="53">
        <f t="shared" si="13"/>
        <v>5634.3729697498011</v>
      </c>
      <c r="AI11" s="47">
        <f t="shared" si="14"/>
        <v>0.4632087077895814</v>
      </c>
      <c r="AJ11" s="116">
        <v>8.0000000000000002E-3</v>
      </c>
      <c r="AK11" s="116">
        <v>100.14637999999999</v>
      </c>
      <c r="AL11" s="116">
        <f t="shared" si="24"/>
        <v>4.7828978995956187E-2</v>
      </c>
      <c r="AM11" s="116">
        <f t="shared" si="25"/>
        <v>275.85669374540032</v>
      </c>
      <c r="AN11" s="116">
        <f t="shared" si="26"/>
        <v>0.90440492297857722</v>
      </c>
      <c r="AO11" s="116"/>
      <c r="AP11" s="116"/>
      <c r="AQ11" s="116"/>
      <c r="AR11" s="116"/>
      <c r="AS11" s="116"/>
      <c r="AT11" s="7">
        <v>0.16420999999999999</v>
      </c>
      <c r="AU11" s="20">
        <v>15287</v>
      </c>
      <c r="AV11" s="40">
        <f t="shared" si="18"/>
        <v>0.92390516274699719</v>
      </c>
      <c r="AW11" s="58">
        <f t="shared" si="19"/>
        <v>6323.9850616591393</v>
      </c>
      <c r="AX11" s="49">
        <f t="shared" si="20"/>
        <v>0.43908478159656739</v>
      </c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8">
        <v>0.16738696969696965</v>
      </c>
      <c r="BJ11" s="22">
        <v>14013.848484848482</v>
      </c>
      <c r="BK11" s="41">
        <f t="shared" si="27"/>
        <v>0.9330173807145814</v>
      </c>
      <c r="BL11" s="56">
        <f t="shared" si="28"/>
        <v>7388.1336893337311</v>
      </c>
      <c r="BM11" s="51">
        <f t="shared" si="29"/>
        <v>0.45660475174041765</v>
      </c>
      <c r="BN11" s="8"/>
      <c r="BO11" s="22"/>
      <c r="BP11" s="41">
        <f t="shared" si="30"/>
        <v>0</v>
      </c>
      <c r="BQ11" s="56">
        <f t="shared" si="31"/>
        <v>0</v>
      </c>
      <c r="BR11" s="51" t="e">
        <f t="shared" si="32"/>
        <v>#DIV/0!</v>
      </c>
      <c r="BS11" s="121"/>
      <c r="BU11" s="152">
        <v>8.5374248628593903E-4</v>
      </c>
      <c r="BV11" s="153"/>
      <c r="BW11" s="153"/>
      <c r="BX11" s="153">
        <v>996.55</v>
      </c>
      <c r="BY11" s="153"/>
      <c r="BZ11" s="154"/>
      <c r="CD11" s="78" t="s">
        <v>33</v>
      </c>
      <c r="CE11" s="73">
        <v>2.0871999999999999E-5</v>
      </c>
      <c r="CF11" s="73">
        <v>1.6518999999999999E-2</v>
      </c>
      <c r="CG11" s="73">
        <v>1.7393333333333332E-4</v>
      </c>
      <c r="CH11" s="73">
        <v>5.0540589624069251E-3</v>
      </c>
      <c r="CI11" s="130"/>
    </row>
    <row r="12" spans="1:87" ht="20.100000000000001" customHeight="1" thickBot="1" x14ac:dyDescent="0.3">
      <c r="A12" s="105">
        <v>0.167381</v>
      </c>
      <c r="B12" s="106">
        <v>59598.9</v>
      </c>
      <c r="C12" s="107">
        <f t="shared" si="0"/>
        <v>1.1118300767834379</v>
      </c>
      <c r="D12" s="108">
        <f t="shared" si="1"/>
        <v>4202.1295195121693</v>
      </c>
      <c r="E12" s="109">
        <f t="shared" si="2"/>
        <v>0.65269440458081818</v>
      </c>
      <c r="F12" s="112">
        <v>8.9999999999999993E-3</v>
      </c>
      <c r="G12" s="112">
        <v>297.69573000000003</v>
      </c>
      <c r="H12" s="112">
        <f t="shared" si="21"/>
        <v>5.9782595940106348E-2</v>
      </c>
      <c r="I12" s="108">
        <f t="shared" si="22"/>
        <v>225.9465869818529</v>
      </c>
      <c r="J12" s="112">
        <f t="shared" si="23"/>
        <v>1.1276427922286478</v>
      </c>
      <c r="K12" s="112"/>
      <c r="L12" s="112"/>
      <c r="M12" s="112"/>
      <c r="N12" s="112"/>
      <c r="O12" s="112"/>
      <c r="P12" s="5">
        <v>0.17781</v>
      </c>
      <c r="Q12" s="16">
        <v>33428</v>
      </c>
      <c r="R12" s="38">
        <f t="shared" si="6"/>
        <v>1.0968784930962641</v>
      </c>
      <c r="S12" s="60">
        <f t="shared" si="7"/>
        <v>5419.0260017749169</v>
      </c>
      <c r="T12" s="45">
        <f t="shared" si="8"/>
        <v>0.49166979697700824</v>
      </c>
      <c r="U12" s="38">
        <v>8.9999999999999993E-3</v>
      </c>
      <c r="V12" s="38">
        <v>178.66944000000001</v>
      </c>
      <c r="W12" s="38">
        <f t="shared" si="9"/>
        <v>5.5519410819787278E-2</v>
      </c>
      <c r="X12" s="38">
        <f t="shared" si="10"/>
        <v>274.28847655347982</v>
      </c>
      <c r="Y12" s="38">
        <f t="shared" si="11"/>
        <v>1.0257481878176657</v>
      </c>
      <c r="Z12" s="114"/>
      <c r="AA12" s="114"/>
      <c r="AB12" s="114"/>
      <c r="AC12" s="114"/>
      <c r="AD12" s="114"/>
      <c r="AE12" s="6">
        <v>0.17979999999999999</v>
      </c>
      <c r="AF12" s="18">
        <v>25391</v>
      </c>
      <c r="AG12" s="39">
        <f t="shared" si="12"/>
        <v>1.0749563029341151</v>
      </c>
      <c r="AH12" s="53">
        <f t="shared" si="13"/>
        <v>6199.879191927871</v>
      </c>
      <c r="AI12" s="47">
        <f t="shared" si="14"/>
        <v>0.45395004859573318</v>
      </c>
      <c r="AJ12" s="116">
        <v>8.9999999999999993E-3</v>
      </c>
      <c r="AK12" s="116">
        <v>122.49321</v>
      </c>
      <c r="AL12" s="116">
        <f t="shared" si="24"/>
        <v>5.3807601370450708E-2</v>
      </c>
      <c r="AM12" s="116">
        <f t="shared" si="25"/>
        <v>310.33878046357529</v>
      </c>
      <c r="AN12" s="116">
        <f t="shared" si="26"/>
        <v>0.87404669118784895</v>
      </c>
      <c r="AO12" s="116"/>
      <c r="AP12" s="116"/>
      <c r="AQ12" s="116"/>
      <c r="AR12" s="116"/>
      <c r="AS12" s="116"/>
      <c r="AT12" s="7">
        <v>0.18173</v>
      </c>
      <c r="AU12" s="20">
        <v>18091</v>
      </c>
      <c r="AV12" s="40">
        <f t="shared" si="18"/>
        <v>1.0224790525912661</v>
      </c>
      <c r="AW12" s="58">
        <f t="shared" si="19"/>
        <v>6998.7077842720628</v>
      </c>
      <c r="AX12" s="49">
        <f t="shared" si="20"/>
        <v>0.42426249541640981</v>
      </c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8">
        <v>0.1851527272727273</v>
      </c>
      <c r="BJ12" s="22">
        <v>16747.939393939396</v>
      </c>
      <c r="BK12" s="41">
        <f t="shared" si="27"/>
        <v>1.0320439694015724</v>
      </c>
      <c r="BL12" s="56">
        <f t="shared" si="28"/>
        <v>8172.2795060577637</v>
      </c>
      <c r="BM12" s="51">
        <f t="shared" si="29"/>
        <v>0.44599239880780833</v>
      </c>
      <c r="BN12" s="8"/>
      <c r="BO12" s="22"/>
      <c r="BP12" s="41">
        <f t="shared" si="30"/>
        <v>0</v>
      </c>
      <c r="BQ12" s="56">
        <f t="shared" si="31"/>
        <v>0</v>
      </c>
      <c r="BR12" s="51" t="e">
        <f t="shared" si="32"/>
        <v>#DIV/0!</v>
      </c>
      <c r="BS12" s="121"/>
      <c r="CD12" s="78" t="s">
        <v>38</v>
      </c>
      <c r="CE12" s="73">
        <v>2.0140999999999999E-5</v>
      </c>
      <c r="CF12" s="73">
        <v>1.6305E-2</v>
      </c>
      <c r="CG12" s="73">
        <v>1.6784166666666668E-4</v>
      </c>
      <c r="CH12" s="73">
        <v>4.941061024225697E-3</v>
      </c>
      <c r="CI12" s="130"/>
    </row>
    <row r="13" spans="1:87" ht="20.100000000000001" customHeight="1" x14ac:dyDescent="0.3">
      <c r="A13" s="105">
        <v>0.177229</v>
      </c>
      <c r="B13" s="106">
        <v>65889.100000000006</v>
      </c>
      <c r="C13" s="107">
        <f t="shared" si="0"/>
        <v>1.1772455217632343</v>
      </c>
      <c r="D13" s="108">
        <f t="shared" si="1"/>
        <v>4449.3652960229783</v>
      </c>
      <c r="E13" s="109">
        <f t="shared" si="2"/>
        <v>0.64361767648428247</v>
      </c>
      <c r="F13" s="112">
        <v>0.01</v>
      </c>
      <c r="G13" s="112">
        <v>357.64589000000001</v>
      </c>
      <c r="H13" s="112">
        <f t="shared" si="21"/>
        <v>6.6425106600118161E-2</v>
      </c>
      <c r="I13" s="108">
        <f t="shared" si="22"/>
        <v>251.05176331316989</v>
      </c>
      <c r="J13" s="112">
        <f t="shared" si="23"/>
        <v>1.0973298680610799</v>
      </c>
      <c r="K13" s="112"/>
      <c r="L13" s="112"/>
      <c r="M13" s="112"/>
      <c r="N13" s="112"/>
      <c r="O13" s="112"/>
      <c r="P13" s="5">
        <v>0.18912000000000001</v>
      </c>
      <c r="Q13" s="16">
        <v>37398</v>
      </c>
      <c r="R13" s="38">
        <f t="shared" si="6"/>
        <v>1.1666478860264635</v>
      </c>
      <c r="S13" s="60">
        <f t="shared" si="7"/>
        <v>5763.7151873104567</v>
      </c>
      <c r="T13" s="45">
        <f t="shared" si="8"/>
        <v>0.48623807112173217</v>
      </c>
      <c r="U13" s="38">
        <v>0.01</v>
      </c>
      <c r="V13" s="38">
        <v>213.26642000000001</v>
      </c>
      <c r="W13" s="38">
        <f t="shared" si="9"/>
        <v>6.1688234244208093E-2</v>
      </c>
      <c r="X13" s="38">
        <f t="shared" si="10"/>
        <v>304.76497394831097</v>
      </c>
      <c r="Y13" s="38">
        <f t="shared" si="11"/>
        <v>0.99174034187526694</v>
      </c>
      <c r="Z13" s="114"/>
      <c r="AA13" s="114"/>
      <c r="AB13" s="114"/>
      <c r="AC13" s="114"/>
      <c r="AD13" s="114"/>
      <c r="AE13" s="6">
        <v>0.19184999999999999</v>
      </c>
      <c r="AF13" s="18">
        <v>28955</v>
      </c>
      <c r="AG13" s="39">
        <f t="shared" si="12"/>
        <v>1.1469987025467743</v>
      </c>
      <c r="AH13" s="53">
        <f t="shared" si="13"/>
        <v>6615.3883368818806</v>
      </c>
      <c r="AI13" s="47">
        <f t="shared" si="14"/>
        <v>0.4546818291318041</v>
      </c>
      <c r="AJ13" s="116">
        <v>0.01</v>
      </c>
      <c r="AK13" s="116">
        <v>149.13704000000001</v>
      </c>
      <c r="AL13" s="116">
        <f t="shared" si="24"/>
        <v>5.9786223744945237E-2</v>
      </c>
      <c r="AM13" s="116">
        <f t="shared" si="25"/>
        <v>344.82086718175037</v>
      </c>
      <c r="AN13" s="116">
        <f t="shared" si="26"/>
        <v>0.86197199371210342</v>
      </c>
      <c r="AO13" s="116"/>
      <c r="AP13" s="116"/>
      <c r="AQ13" s="116"/>
      <c r="AR13" s="116"/>
      <c r="AS13" s="116"/>
      <c r="AT13" s="7">
        <v>0.19281999999999999</v>
      </c>
      <c r="AU13" s="20">
        <v>20274</v>
      </c>
      <c r="AV13" s="40">
        <f t="shared" si="18"/>
        <v>1.0848754246445163</v>
      </c>
      <c r="AW13" s="58">
        <f t="shared" si="19"/>
        <v>7425.8011058346956</v>
      </c>
      <c r="AX13" s="49">
        <f t="shared" si="20"/>
        <v>0.42233843541187216</v>
      </c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8">
        <v>0.19661090909090909</v>
      </c>
      <c r="BJ13" s="22">
        <v>18766.121212121208</v>
      </c>
      <c r="BK13" s="41">
        <f t="shared" si="27"/>
        <v>1.0959120399395919</v>
      </c>
      <c r="BL13" s="56">
        <f t="shared" si="28"/>
        <v>8678.0212568205334</v>
      </c>
      <c r="BM13" s="51">
        <f t="shared" si="29"/>
        <v>0.44318555622170491</v>
      </c>
      <c r="BN13" s="8"/>
      <c r="BO13" s="22"/>
      <c r="BP13" s="41">
        <f t="shared" si="30"/>
        <v>0</v>
      </c>
      <c r="BQ13" s="56">
        <f t="shared" si="31"/>
        <v>0</v>
      </c>
      <c r="BR13" s="51" t="e">
        <f t="shared" si="32"/>
        <v>#DIV/0!</v>
      </c>
      <c r="BS13" s="121"/>
      <c r="BU13" s="155" t="s">
        <v>47</v>
      </c>
      <c r="BV13" s="156"/>
      <c r="BW13" s="156"/>
      <c r="BX13" s="156"/>
      <c r="BY13" s="156"/>
      <c r="BZ13" s="157"/>
      <c r="CD13" s="78" t="s">
        <v>30</v>
      </c>
      <c r="CE13" s="73">
        <v>1.9412E-5</v>
      </c>
      <c r="CF13" s="73">
        <v>1.6067000000000001E-2</v>
      </c>
      <c r="CG13" s="73">
        <v>1.6176666666666668E-4</v>
      </c>
      <c r="CH13" s="73">
        <v>4.8327628057509174E-3</v>
      </c>
      <c r="CI13" s="130"/>
    </row>
    <row r="14" spans="1:87" ht="20.100000000000001" customHeight="1" x14ac:dyDescent="0.3">
      <c r="A14" s="105"/>
      <c r="B14" s="106"/>
      <c r="C14" s="107"/>
      <c r="D14" s="108"/>
      <c r="E14" s="109"/>
      <c r="F14" s="112">
        <v>0.02</v>
      </c>
      <c r="G14" s="112">
        <v>1216.4213</v>
      </c>
      <c r="H14" s="112">
        <f t="shared" si="21"/>
        <v>0.13285021320023632</v>
      </c>
      <c r="I14" s="108">
        <f t="shared" si="22"/>
        <v>502.10352662633977</v>
      </c>
      <c r="J14" s="112">
        <f t="shared" si="23"/>
        <v>0.93305659449608602</v>
      </c>
      <c r="K14" s="112"/>
      <c r="L14" s="112"/>
      <c r="M14" s="112"/>
      <c r="N14" s="112"/>
      <c r="O14" s="112"/>
      <c r="P14" s="5"/>
      <c r="Q14" s="16"/>
      <c r="R14" s="38"/>
      <c r="S14" s="60"/>
      <c r="T14" s="45"/>
      <c r="U14" s="38">
        <v>0.02</v>
      </c>
      <c r="V14" s="38">
        <v>718.88823000000002</v>
      </c>
      <c r="W14" s="38">
        <f t="shared" ref="W14:W32" si="36">(U14)/($BX$11*$BX$5)</f>
        <v>0.12337646848841619</v>
      </c>
      <c r="X14" s="38">
        <f t="shared" ref="X14:X32" si="37">(U14*$BX$6)/($BU$11*$BX$5)</f>
        <v>609.52994789662193</v>
      </c>
      <c r="Y14" s="38">
        <f t="shared" ref="Y14:Y32" si="38">(V14*$BX$6)/(2*$BX$7*$BX$11*(W14^2))</f>
        <v>0.83575095764057172</v>
      </c>
      <c r="Z14" s="114"/>
      <c r="AA14" s="114"/>
      <c r="AB14" s="114"/>
      <c r="AC14" s="114"/>
      <c r="AD14" s="114"/>
      <c r="AE14" s="6"/>
      <c r="AF14" s="18"/>
      <c r="AG14" s="39"/>
      <c r="AH14" s="53"/>
      <c r="AI14" s="47"/>
      <c r="AJ14" s="116">
        <v>0.02</v>
      </c>
      <c r="AK14" s="116">
        <v>538.22425999999996</v>
      </c>
      <c r="AL14" s="116">
        <f t="shared" si="24"/>
        <v>0.11957244748989047</v>
      </c>
      <c r="AM14" s="116">
        <f t="shared" si="25"/>
        <v>689.64173436350075</v>
      </c>
      <c r="AN14" s="116">
        <f t="shared" si="26"/>
        <v>0.77769787850225114</v>
      </c>
      <c r="AO14" s="116"/>
      <c r="AP14" s="116"/>
      <c r="AQ14" s="116"/>
      <c r="AR14" s="116"/>
      <c r="AS14" s="116"/>
      <c r="AT14" s="7"/>
      <c r="AU14" s="20"/>
      <c r="AV14" s="40"/>
      <c r="AW14" s="58"/>
      <c r="AX14" s="4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8"/>
      <c r="BJ14" s="22"/>
      <c r="BK14" s="41"/>
      <c r="BL14" s="56"/>
      <c r="BM14" s="51"/>
      <c r="BN14" s="8"/>
      <c r="BO14" s="22"/>
      <c r="BP14" s="41"/>
      <c r="BQ14" s="56"/>
      <c r="BR14" s="51"/>
      <c r="BS14" s="121"/>
      <c r="BU14" s="122"/>
      <c r="BV14" s="123"/>
      <c r="BW14" s="123"/>
      <c r="BX14" s="123"/>
      <c r="BY14" s="123"/>
      <c r="BZ14" s="124"/>
      <c r="CD14" s="78"/>
      <c r="CE14" s="73"/>
      <c r="CF14" s="73"/>
      <c r="CG14" s="73"/>
      <c r="CH14" s="73"/>
      <c r="CI14" s="130"/>
    </row>
    <row r="15" spans="1:87" ht="20.100000000000001" customHeight="1" x14ac:dyDescent="0.3">
      <c r="A15" s="105"/>
      <c r="B15" s="106"/>
      <c r="C15" s="107"/>
      <c r="D15" s="108"/>
      <c r="E15" s="109"/>
      <c r="F15" s="112">
        <v>0.03</v>
      </c>
      <c r="G15" s="112">
        <v>2515.0484000000001</v>
      </c>
      <c r="H15" s="112">
        <f t="shared" si="21"/>
        <v>0.19927531980035448</v>
      </c>
      <c r="I15" s="108">
        <f t="shared" si="22"/>
        <v>753.15528993950966</v>
      </c>
      <c r="J15" s="112">
        <f t="shared" si="23"/>
        <v>0.85740852928242328</v>
      </c>
      <c r="K15" s="112"/>
      <c r="L15" s="112"/>
      <c r="M15" s="112"/>
      <c r="N15" s="112"/>
      <c r="O15" s="112"/>
      <c r="P15" s="5"/>
      <c r="Q15" s="16"/>
      <c r="R15" s="38"/>
      <c r="S15" s="60"/>
      <c r="T15" s="45"/>
      <c r="U15" s="38">
        <v>0.03</v>
      </c>
      <c r="V15" s="38">
        <v>1463.0621000000001</v>
      </c>
      <c r="W15" s="38">
        <f t="shared" si="36"/>
        <v>0.18506470273262426</v>
      </c>
      <c r="X15" s="38">
        <f t="shared" si="37"/>
        <v>914.2949218449329</v>
      </c>
      <c r="Y15" s="38">
        <f t="shared" si="38"/>
        <v>0.75595466575914583</v>
      </c>
      <c r="Z15" s="114"/>
      <c r="AA15" s="114"/>
      <c r="AB15" s="114"/>
      <c r="AC15" s="114"/>
      <c r="AD15" s="114"/>
      <c r="AE15" s="6"/>
      <c r="AF15" s="18"/>
      <c r="AG15" s="39"/>
      <c r="AH15" s="53"/>
      <c r="AI15" s="47"/>
      <c r="AJ15" s="116">
        <v>0.03</v>
      </c>
      <c r="AK15" s="116">
        <v>1102.5408</v>
      </c>
      <c r="AL15" s="116">
        <f t="shared" si="24"/>
        <v>0.1793586712348357</v>
      </c>
      <c r="AM15" s="116">
        <f t="shared" si="25"/>
        <v>1034.4626015452511</v>
      </c>
      <c r="AN15" s="116">
        <f t="shared" si="26"/>
        <v>0.70804326568439446</v>
      </c>
      <c r="AO15" s="116"/>
      <c r="AP15" s="116"/>
      <c r="AQ15" s="116"/>
      <c r="AR15" s="116"/>
      <c r="AS15" s="116"/>
      <c r="AT15" s="7"/>
      <c r="AU15" s="20"/>
      <c r="AV15" s="40"/>
      <c r="AW15" s="58"/>
      <c r="AX15" s="4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8"/>
      <c r="BJ15" s="22"/>
      <c r="BK15" s="41"/>
      <c r="BL15" s="56"/>
      <c r="BM15" s="51"/>
      <c r="BN15" s="8"/>
      <c r="BO15" s="22"/>
      <c r="BP15" s="41"/>
      <c r="BQ15" s="56"/>
      <c r="BR15" s="51"/>
      <c r="BS15" s="121"/>
      <c r="BU15" s="122"/>
      <c r="BV15" s="123"/>
      <c r="BW15" s="123"/>
      <c r="BX15" s="123"/>
      <c r="BY15" s="123"/>
      <c r="BZ15" s="124"/>
      <c r="CD15" s="78"/>
      <c r="CE15" s="73"/>
      <c r="CF15" s="73"/>
      <c r="CG15" s="73"/>
      <c r="CH15" s="73"/>
      <c r="CI15" s="130"/>
    </row>
    <row r="16" spans="1:87" ht="20.100000000000001" customHeight="1" x14ac:dyDescent="0.3">
      <c r="A16" s="105"/>
      <c r="B16" s="106"/>
      <c r="C16" s="107"/>
      <c r="D16" s="108"/>
      <c r="E16" s="109"/>
      <c r="F16" s="112">
        <v>0.04</v>
      </c>
      <c r="G16" s="112">
        <v>4219.9023999999999</v>
      </c>
      <c r="H16" s="112">
        <f t="shared" si="21"/>
        <v>0.26570042640047264</v>
      </c>
      <c r="I16" s="108">
        <f t="shared" si="22"/>
        <v>1004.2070532526795</v>
      </c>
      <c r="J16" s="112">
        <f t="shared" si="23"/>
        <v>0.80921958585603937</v>
      </c>
      <c r="K16" s="112"/>
      <c r="L16" s="112"/>
      <c r="M16" s="112"/>
      <c r="N16" s="112"/>
      <c r="O16" s="112"/>
      <c r="P16" s="5"/>
      <c r="Q16" s="16"/>
      <c r="R16" s="38"/>
      <c r="S16" s="60"/>
      <c r="T16" s="45"/>
      <c r="U16" s="38">
        <v>0.04</v>
      </c>
      <c r="V16" s="38">
        <v>2432.1702</v>
      </c>
      <c r="W16" s="38">
        <f t="shared" si="36"/>
        <v>0.24675293697683237</v>
      </c>
      <c r="X16" s="38">
        <f t="shared" si="37"/>
        <v>1219.0598957932439</v>
      </c>
      <c r="Y16" s="38">
        <f t="shared" si="38"/>
        <v>0.70688616427718565</v>
      </c>
      <c r="Z16" s="114"/>
      <c r="AA16" s="114"/>
      <c r="AB16" s="114"/>
      <c r="AC16" s="114"/>
      <c r="AD16" s="114"/>
      <c r="AE16" s="6"/>
      <c r="AF16" s="18"/>
      <c r="AG16" s="39"/>
      <c r="AH16" s="53"/>
      <c r="AI16" s="47"/>
      <c r="AJ16" s="116">
        <v>0.04</v>
      </c>
      <c r="AK16" s="116">
        <v>1949.2659000000001</v>
      </c>
      <c r="AL16" s="116">
        <f t="shared" si="24"/>
        <v>0.23914489497978095</v>
      </c>
      <c r="AM16" s="116">
        <f t="shared" si="25"/>
        <v>1379.2834687270015</v>
      </c>
      <c r="AN16" s="116">
        <f t="shared" si="26"/>
        <v>0.70413955098697212</v>
      </c>
      <c r="AO16" s="116"/>
      <c r="AP16" s="116"/>
      <c r="AQ16" s="116"/>
      <c r="AR16" s="116"/>
      <c r="AS16" s="116"/>
      <c r="AT16" s="7"/>
      <c r="AU16" s="20"/>
      <c r="AV16" s="40"/>
      <c r="AW16" s="58"/>
      <c r="AX16" s="4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8"/>
      <c r="BJ16" s="22"/>
      <c r="BK16" s="41"/>
      <c r="BL16" s="56"/>
      <c r="BM16" s="51"/>
      <c r="BN16" s="8"/>
      <c r="BO16" s="22"/>
      <c r="BP16" s="41"/>
      <c r="BQ16" s="56"/>
      <c r="BR16" s="51"/>
      <c r="BS16" s="121"/>
      <c r="BU16" s="122"/>
      <c r="BV16" s="123"/>
      <c r="BW16" s="123"/>
      <c r="BX16" s="123"/>
      <c r="BY16" s="123"/>
      <c r="BZ16" s="124"/>
      <c r="CD16" s="78"/>
      <c r="CE16" s="73"/>
      <c r="CF16" s="73"/>
      <c r="CG16" s="73"/>
      <c r="CH16" s="73"/>
      <c r="CI16" s="130"/>
    </row>
    <row r="17" spans="1:87" ht="20.100000000000001" customHeight="1" x14ac:dyDescent="0.3">
      <c r="A17" s="105"/>
      <c r="B17" s="106"/>
      <c r="C17" s="107"/>
      <c r="D17" s="108"/>
      <c r="E17" s="109"/>
      <c r="F17" s="112">
        <v>0.05</v>
      </c>
      <c r="G17" s="112">
        <v>6251.9993999999997</v>
      </c>
      <c r="H17" s="112">
        <f t="shared" si="21"/>
        <v>0.33212553300059083</v>
      </c>
      <c r="I17" s="108">
        <f t="shared" si="22"/>
        <v>1255.2588165658497</v>
      </c>
      <c r="J17" s="112">
        <f t="shared" si="23"/>
        <v>0.7672959056478964</v>
      </c>
      <c r="K17" s="112"/>
      <c r="L17" s="112"/>
      <c r="M17" s="112"/>
      <c r="N17" s="112"/>
      <c r="O17" s="112"/>
      <c r="P17" s="5"/>
      <c r="Q17" s="16"/>
      <c r="R17" s="38"/>
      <c r="S17" s="60"/>
      <c r="T17" s="45"/>
      <c r="U17" s="38">
        <v>0.05</v>
      </c>
      <c r="V17" s="38">
        <v>3544.5752000000002</v>
      </c>
      <c r="W17" s="38">
        <f t="shared" si="36"/>
        <v>0.30844117122104048</v>
      </c>
      <c r="X17" s="38">
        <f t="shared" si="37"/>
        <v>1523.8248697415549</v>
      </c>
      <c r="Y17" s="38">
        <f t="shared" si="38"/>
        <v>0.65932521784734666</v>
      </c>
      <c r="Z17" s="114"/>
      <c r="AA17" s="114"/>
      <c r="AB17" s="114"/>
      <c r="AC17" s="114"/>
      <c r="AD17" s="114"/>
      <c r="AE17" s="6"/>
      <c r="AF17" s="18"/>
      <c r="AG17" s="39"/>
      <c r="AH17" s="53"/>
      <c r="AI17" s="47"/>
      <c r="AJ17" s="116">
        <v>0.05</v>
      </c>
      <c r="AK17" s="116">
        <v>2994.0488</v>
      </c>
      <c r="AL17" s="116">
        <f t="shared" si="24"/>
        <v>0.29893111872472616</v>
      </c>
      <c r="AM17" s="116">
        <f t="shared" si="25"/>
        <v>1724.1043359087519</v>
      </c>
      <c r="AN17" s="116">
        <f t="shared" si="26"/>
        <v>0.69219188295740108</v>
      </c>
      <c r="AO17" s="116"/>
      <c r="AP17" s="116"/>
      <c r="AQ17" s="116"/>
      <c r="AR17" s="116"/>
      <c r="AS17" s="116"/>
      <c r="AT17" s="7"/>
      <c r="AU17" s="20"/>
      <c r="AV17" s="40"/>
      <c r="AW17" s="58"/>
      <c r="AX17" s="4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8"/>
      <c r="BJ17" s="22"/>
      <c r="BK17" s="41"/>
      <c r="BL17" s="56"/>
      <c r="BM17" s="51"/>
      <c r="BN17" s="8"/>
      <c r="BO17" s="22"/>
      <c r="BP17" s="41"/>
      <c r="BQ17" s="56"/>
      <c r="BR17" s="51"/>
      <c r="BS17" s="121"/>
      <c r="BU17" s="122"/>
      <c r="BV17" s="123"/>
      <c r="BW17" s="123"/>
      <c r="BX17" s="123"/>
      <c r="BY17" s="123"/>
      <c r="BZ17" s="124"/>
      <c r="CD17" s="78"/>
      <c r="CE17" s="73"/>
      <c r="CF17" s="73"/>
      <c r="CG17" s="73"/>
      <c r="CH17" s="73"/>
      <c r="CI17" s="130"/>
    </row>
    <row r="18" spans="1:87" ht="20.100000000000001" customHeight="1" x14ac:dyDescent="0.3">
      <c r="A18" s="105"/>
      <c r="B18" s="106"/>
      <c r="C18" s="107"/>
      <c r="D18" s="108"/>
      <c r="E18" s="109"/>
      <c r="F18" s="112">
        <v>0.06</v>
      </c>
      <c r="G18" s="112">
        <v>8786.4305000000004</v>
      </c>
      <c r="H18" s="112">
        <f t="shared" si="21"/>
        <v>0.39855063960070897</v>
      </c>
      <c r="I18" s="108">
        <f t="shared" si="22"/>
        <v>1506.3105798790193</v>
      </c>
      <c r="J18" s="112">
        <f t="shared" si="23"/>
        <v>0.74884845681769252</v>
      </c>
      <c r="K18" s="112"/>
      <c r="L18" s="112"/>
      <c r="M18" s="112"/>
      <c r="N18" s="112"/>
      <c r="O18" s="112"/>
      <c r="P18" s="5"/>
      <c r="Q18" s="16"/>
      <c r="R18" s="38"/>
      <c r="S18" s="60"/>
      <c r="T18" s="45"/>
      <c r="U18" s="38">
        <v>0.06</v>
      </c>
      <c r="V18" s="38">
        <v>4845.17</v>
      </c>
      <c r="W18" s="38">
        <f t="shared" si="36"/>
        <v>0.37012940546524853</v>
      </c>
      <c r="X18" s="38">
        <f t="shared" si="37"/>
        <v>1828.5898436898658</v>
      </c>
      <c r="Y18" s="38">
        <f t="shared" si="38"/>
        <v>0.62586695190454322</v>
      </c>
      <c r="Z18" s="114"/>
      <c r="AA18" s="114"/>
      <c r="AB18" s="114"/>
      <c r="AC18" s="114"/>
      <c r="AD18" s="114"/>
      <c r="AE18" s="6"/>
      <c r="AF18" s="18"/>
      <c r="AG18" s="39"/>
      <c r="AH18" s="53"/>
      <c r="AI18" s="47"/>
      <c r="AJ18" s="116">
        <v>0.06</v>
      </c>
      <c r="AK18" s="116">
        <v>4260.3788000000004</v>
      </c>
      <c r="AL18" s="116">
        <f t="shared" si="24"/>
        <v>0.35871734246967141</v>
      </c>
      <c r="AM18" s="116">
        <f t="shared" si="25"/>
        <v>2068.9252030905022</v>
      </c>
      <c r="AN18" s="116">
        <f t="shared" si="26"/>
        <v>0.68399566678270829</v>
      </c>
      <c r="AO18" s="116"/>
      <c r="AP18" s="116"/>
      <c r="AQ18" s="116"/>
      <c r="AR18" s="116"/>
      <c r="AS18" s="116"/>
      <c r="AT18" s="7"/>
      <c r="AU18" s="20"/>
      <c r="AV18" s="40"/>
      <c r="AW18" s="58"/>
      <c r="AX18" s="4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8"/>
      <c r="BJ18" s="22"/>
      <c r="BK18" s="41"/>
      <c r="BL18" s="56"/>
      <c r="BM18" s="51"/>
      <c r="BN18" s="8"/>
      <c r="BO18" s="22"/>
      <c r="BP18" s="41"/>
      <c r="BQ18" s="56"/>
      <c r="BR18" s="51"/>
      <c r="BS18" s="121"/>
      <c r="BU18" s="122"/>
      <c r="BV18" s="123"/>
      <c r="BW18" s="123"/>
      <c r="BX18" s="123"/>
      <c r="BY18" s="123"/>
      <c r="BZ18" s="124"/>
      <c r="CD18" s="78"/>
      <c r="CE18" s="73"/>
      <c r="CF18" s="73"/>
      <c r="CG18" s="73"/>
      <c r="CH18" s="73"/>
      <c r="CI18" s="130"/>
    </row>
    <row r="19" spans="1:87" ht="20.100000000000001" customHeight="1" x14ac:dyDescent="0.3">
      <c r="A19" s="105"/>
      <c r="B19" s="106"/>
      <c r="C19" s="107"/>
      <c r="D19" s="108"/>
      <c r="E19" s="109"/>
      <c r="F19" s="112">
        <v>7.0000000000000007E-2</v>
      </c>
      <c r="G19" s="112">
        <v>11684.112999999999</v>
      </c>
      <c r="H19" s="112">
        <f t="shared" si="21"/>
        <v>0.46497574620082721</v>
      </c>
      <c r="I19" s="108">
        <f t="shared" si="22"/>
        <v>1757.3623431921894</v>
      </c>
      <c r="J19" s="112">
        <f t="shared" si="23"/>
        <v>0.73161673378058911</v>
      </c>
      <c r="K19" s="112"/>
      <c r="L19" s="112"/>
      <c r="M19" s="112"/>
      <c r="N19" s="112"/>
      <c r="O19" s="112"/>
      <c r="P19" s="5"/>
      <c r="Q19" s="16"/>
      <c r="R19" s="38"/>
      <c r="S19" s="60"/>
      <c r="T19" s="45"/>
      <c r="U19" s="38">
        <v>7.0000000000000007E-2</v>
      </c>
      <c r="V19" s="38">
        <v>6382.7713000000003</v>
      </c>
      <c r="W19" s="38">
        <f t="shared" si="36"/>
        <v>0.43181763970945669</v>
      </c>
      <c r="X19" s="38">
        <f t="shared" si="37"/>
        <v>2133.3548176381769</v>
      </c>
      <c r="Y19" s="38">
        <f t="shared" si="38"/>
        <v>0.60574341910983986</v>
      </c>
      <c r="Z19" s="114"/>
      <c r="AA19" s="114"/>
      <c r="AB19" s="114"/>
      <c r="AC19" s="114"/>
      <c r="AD19" s="114"/>
      <c r="AE19" s="6"/>
      <c r="AF19" s="18"/>
      <c r="AG19" s="39"/>
      <c r="AH19" s="53"/>
      <c r="AI19" s="47"/>
      <c r="AJ19" s="116">
        <v>7.0000000000000007E-2</v>
      </c>
      <c r="AK19" s="116">
        <v>5545.2565000000004</v>
      </c>
      <c r="AL19" s="116">
        <f t="shared" si="24"/>
        <v>0.41850356621461671</v>
      </c>
      <c r="AM19" s="116">
        <f t="shared" si="25"/>
        <v>2413.7460702722528</v>
      </c>
      <c r="AN19" s="116">
        <f t="shared" si="26"/>
        <v>0.65408350313515784</v>
      </c>
      <c r="AO19" s="116"/>
      <c r="AP19" s="116"/>
      <c r="AQ19" s="116"/>
      <c r="AR19" s="116"/>
      <c r="AS19" s="116"/>
      <c r="AT19" s="7"/>
      <c r="AU19" s="20"/>
      <c r="AV19" s="40"/>
      <c r="AW19" s="58"/>
      <c r="AX19" s="4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8"/>
      <c r="BJ19" s="22"/>
      <c r="BK19" s="41"/>
      <c r="BL19" s="56"/>
      <c r="BM19" s="51"/>
      <c r="BN19" s="8"/>
      <c r="BO19" s="22"/>
      <c r="BP19" s="41"/>
      <c r="BQ19" s="56"/>
      <c r="BR19" s="51"/>
      <c r="BS19" s="121"/>
      <c r="BU19" s="122"/>
      <c r="BV19" s="123"/>
      <c r="BW19" s="123"/>
      <c r="BX19" s="123"/>
      <c r="BY19" s="123"/>
      <c r="BZ19" s="124"/>
      <c r="CD19" s="78"/>
      <c r="CE19" s="73"/>
      <c r="CF19" s="73"/>
      <c r="CG19" s="73"/>
      <c r="CH19" s="73"/>
      <c r="CI19" s="130"/>
    </row>
    <row r="20" spans="1:87" ht="20.100000000000001" customHeight="1" x14ac:dyDescent="0.3">
      <c r="A20" s="105"/>
      <c r="B20" s="106"/>
      <c r="C20" s="107"/>
      <c r="D20" s="108"/>
      <c r="E20" s="109"/>
      <c r="F20" s="112">
        <v>0.08</v>
      </c>
      <c r="G20" s="112">
        <v>14877.423000000001</v>
      </c>
      <c r="H20" s="112">
        <f t="shared" si="21"/>
        <v>0.53140085280094529</v>
      </c>
      <c r="I20" s="108">
        <f t="shared" si="22"/>
        <v>2008.4141065053591</v>
      </c>
      <c r="J20" s="112">
        <f t="shared" si="23"/>
        <v>0.71323344342425521</v>
      </c>
      <c r="K20" s="112"/>
      <c r="L20" s="112"/>
      <c r="M20" s="112"/>
      <c r="N20" s="112"/>
      <c r="O20" s="112"/>
      <c r="P20" s="5"/>
      <c r="Q20" s="16"/>
      <c r="R20" s="38"/>
      <c r="S20" s="60"/>
      <c r="T20" s="45"/>
      <c r="U20" s="38">
        <v>0.08</v>
      </c>
      <c r="V20" s="38">
        <v>7921.5661</v>
      </c>
      <c r="W20" s="38">
        <f t="shared" si="36"/>
        <v>0.49350587395366474</v>
      </c>
      <c r="X20" s="38">
        <f t="shared" si="37"/>
        <v>2438.1197915864877</v>
      </c>
      <c r="Y20" s="38">
        <f t="shared" si="38"/>
        <v>0.57558116980230101</v>
      </c>
      <c r="Z20" s="114"/>
      <c r="AA20" s="114"/>
      <c r="AB20" s="114"/>
      <c r="AC20" s="114"/>
      <c r="AD20" s="114"/>
      <c r="AE20" s="6"/>
      <c r="AF20" s="18"/>
      <c r="AG20" s="39"/>
      <c r="AH20" s="53"/>
      <c r="AI20" s="47"/>
      <c r="AJ20" s="116">
        <v>0.08</v>
      </c>
      <c r="AK20" s="116">
        <v>6945.8042999999998</v>
      </c>
      <c r="AL20" s="116">
        <f t="shared" si="24"/>
        <v>0.4782897899595619</v>
      </c>
      <c r="AM20" s="116">
        <f t="shared" si="25"/>
        <v>2758.566937454003</v>
      </c>
      <c r="AN20" s="116">
        <f t="shared" si="26"/>
        <v>0.62726377158772695</v>
      </c>
      <c r="AO20" s="116"/>
      <c r="AP20" s="116"/>
      <c r="AQ20" s="116"/>
      <c r="AR20" s="116"/>
      <c r="AS20" s="116"/>
      <c r="AT20" s="7"/>
      <c r="AU20" s="20"/>
      <c r="AV20" s="40"/>
      <c r="AW20" s="58"/>
      <c r="AX20" s="4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8"/>
      <c r="BJ20" s="22"/>
      <c r="BK20" s="41"/>
      <c r="BL20" s="56"/>
      <c r="BM20" s="51"/>
      <c r="BN20" s="8"/>
      <c r="BO20" s="22"/>
      <c r="BP20" s="41"/>
      <c r="BQ20" s="56"/>
      <c r="BR20" s="51"/>
      <c r="BS20" s="121"/>
      <c r="BU20" s="122"/>
      <c r="BV20" s="123"/>
      <c r="BW20" s="123"/>
      <c r="BX20" s="123"/>
      <c r="BY20" s="123"/>
      <c r="BZ20" s="124"/>
      <c r="CD20" s="78"/>
      <c r="CE20" s="73"/>
      <c r="CF20" s="73"/>
      <c r="CG20" s="73"/>
      <c r="CH20" s="73"/>
      <c r="CI20" s="130"/>
    </row>
    <row r="21" spans="1:87" ht="20.100000000000001" customHeight="1" x14ac:dyDescent="0.3">
      <c r="A21" s="105"/>
      <c r="B21" s="106"/>
      <c r="C21" s="107"/>
      <c r="D21" s="108"/>
      <c r="E21" s="109"/>
      <c r="F21" s="112">
        <v>0.09</v>
      </c>
      <c r="G21" s="112">
        <v>18638.074000000001</v>
      </c>
      <c r="H21" s="112">
        <f t="shared" si="21"/>
        <v>0.59782595940106342</v>
      </c>
      <c r="I21" s="108">
        <f t="shared" si="22"/>
        <v>2259.465869818529</v>
      </c>
      <c r="J21" s="112">
        <f t="shared" si="23"/>
        <v>0.70599231662221562</v>
      </c>
      <c r="K21" s="112"/>
      <c r="L21" s="112"/>
      <c r="M21" s="112"/>
      <c r="N21" s="112"/>
      <c r="O21" s="112"/>
      <c r="P21" s="5"/>
      <c r="Q21" s="16"/>
      <c r="R21" s="38"/>
      <c r="S21" s="60"/>
      <c r="T21" s="45"/>
      <c r="U21" s="38">
        <v>0.09</v>
      </c>
      <c r="V21" s="38">
        <v>9337.0537999999997</v>
      </c>
      <c r="W21" s="38">
        <f t="shared" si="36"/>
        <v>0.55519410819787285</v>
      </c>
      <c r="X21" s="38">
        <f t="shared" si="37"/>
        <v>2742.8847655347986</v>
      </c>
      <c r="Y21" s="38">
        <f t="shared" si="38"/>
        <v>0.53604388164568306</v>
      </c>
      <c r="Z21" s="114"/>
      <c r="AA21" s="114"/>
      <c r="AB21" s="114"/>
      <c r="AC21" s="114"/>
      <c r="AD21" s="114"/>
      <c r="AE21" s="6"/>
      <c r="AF21" s="18"/>
      <c r="AG21" s="39"/>
      <c r="AH21" s="53"/>
      <c r="AI21" s="47"/>
      <c r="AJ21" s="116">
        <v>0.09</v>
      </c>
      <c r="AK21" s="116">
        <v>8981.3819000000003</v>
      </c>
      <c r="AL21" s="116">
        <f t="shared" si="24"/>
        <v>0.53807601370450708</v>
      </c>
      <c r="AM21" s="116">
        <f t="shared" si="25"/>
        <v>3103.3878046357531</v>
      </c>
      <c r="AN21" s="116">
        <f t="shared" si="26"/>
        <v>0.6408638594734708</v>
      </c>
      <c r="AO21" s="116"/>
      <c r="AP21" s="116"/>
      <c r="AQ21" s="116"/>
      <c r="AR21" s="116"/>
      <c r="AS21" s="116"/>
      <c r="AT21" s="7"/>
      <c r="AU21" s="20"/>
      <c r="AV21" s="40"/>
      <c r="AW21" s="58"/>
      <c r="AX21" s="4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8"/>
      <c r="BJ21" s="22"/>
      <c r="BK21" s="41"/>
      <c r="BL21" s="56"/>
      <c r="BM21" s="51"/>
      <c r="BN21" s="8"/>
      <c r="BO21" s="22"/>
      <c r="BP21" s="41"/>
      <c r="BQ21" s="56"/>
      <c r="BR21" s="51"/>
      <c r="BS21" s="121"/>
      <c r="BU21" s="122"/>
      <c r="BV21" s="123"/>
      <c r="BW21" s="123"/>
      <c r="BX21" s="123"/>
      <c r="BY21" s="123"/>
      <c r="BZ21" s="124"/>
      <c r="CD21" s="78"/>
      <c r="CE21" s="73"/>
      <c r="CF21" s="73"/>
      <c r="CG21" s="73"/>
      <c r="CH21" s="73"/>
      <c r="CI21" s="130"/>
    </row>
    <row r="22" spans="1:87" ht="20.100000000000001" customHeight="1" x14ac:dyDescent="0.3">
      <c r="A22" s="105"/>
      <c r="B22" s="106"/>
      <c r="C22" s="107"/>
      <c r="D22" s="108"/>
      <c r="E22" s="109"/>
      <c r="F22" s="112">
        <v>0.1</v>
      </c>
      <c r="G22" s="112">
        <v>22335.263999999999</v>
      </c>
      <c r="H22" s="112">
        <f t="shared" si="21"/>
        <v>0.66425106600118167</v>
      </c>
      <c r="I22" s="108">
        <f t="shared" si="22"/>
        <v>2510.5176331316993</v>
      </c>
      <c r="J22" s="112">
        <f t="shared" si="23"/>
        <v>0.68529103740656383</v>
      </c>
      <c r="K22" s="112"/>
      <c r="L22" s="112"/>
      <c r="M22" s="112"/>
      <c r="N22" s="112"/>
      <c r="O22" s="112"/>
      <c r="P22" s="5"/>
      <c r="Q22" s="16"/>
      <c r="R22" s="38"/>
      <c r="S22" s="60"/>
      <c r="T22" s="45"/>
      <c r="U22" s="38">
        <v>0.1</v>
      </c>
      <c r="V22" s="38">
        <v>11210.087</v>
      </c>
      <c r="W22" s="38">
        <f t="shared" si="36"/>
        <v>0.61688234244208096</v>
      </c>
      <c r="X22" s="38">
        <f t="shared" si="37"/>
        <v>3047.6497394831099</v>
      </c>
      <c r="Y22" s="38">
        <f t="shared" si="38"/>
        <v>0.52129610999385112</v>
      </c>
      <c r="Z22" s="114"/>
      <c r="AA22" s="114"/>
      <c r="AB22" s="114"/>
      <c r="AC22" s="114"/>
      <c r="AD22" s="114"/>
      <c r="AE22" s="6"/>
      <c r="AF22" s="18"/>
      <c r="AG22" s="39"/>
      <c r="AH22" s="53"/>
      <c r="AI22" s="47"/>
      <c r="AJ22" s="116">
        <v>0.1</v>
      </c>
      <c r="AK22" s="116">
        <v>10933.877</v>
      </c>
      <c r="AL22" s="116">
        <f t="shared" si="24"/>
        <v>0.59786223744945233</v>
      </c>
      <c r="AM22" s="116">
        <f t="shared" si="25"/>
        <v>3448.2086718175037</v>
      </c>
      <c r="AN22" s="116">
        <f t="shared" si="26"/>
        <v>0.63194869340929083</v>
      </c>
      <c r="AO22" s="116"/>
      <c r="AP22" s="116"/>
      <c r="AQ22" s="116"/>
      <c r="AR22" s="116"/>
      <c r="AS22" s="116"/>
      <c r="AT22" s="7"/>
      <c r="AU22" s="20"/>
      <c r="AV22" s="40"/>
      <c r="AW22" s="58"/>
      <c r="AX22" s="4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8"/>
      <c r="BJ22" s="22"/>
      <c r="BK22" s="41"/>
      <c r="BL22" s="56"/>
      <c r="BM22" s="51"/>
      <c r="BN22" s="8"/>
      <c r="BO22" s="22"/>
      <c r="BP22" s="41"/>
      <c r="BQ22" s="56"/>
      <c r="BR22" s="51"/>
      <c r="BS22" s="121"/>
      <c r="BU22" s="122"/>
      <c r="BV22" s="123"/>
      <c r="BW22" s="123"/>
      <c r="BX22" s="123"/>
      <c r="BY22" s="123"/>
      <c r="BZ22" s="124"/>
      <c r="CD22" s="78"/>
      <c r="CE22" s="73"/>
      <c r="CF22" s="73"/>
      <c r="CG22" s="73"/>
      <c r="CH22" s="73"/>
      <c r="CI22" s="130"/>
    </row>
    <row r="23" spans="1:87" ht="20.100000000000001" customHeight="1" x14ac:dyDescent="0.3">
      <c r="A23" s="105"/>
      <c r="B23" s="106"/>
      <c r="C23" s="107"/>
      <c r="D23" s="108"/>
      <c r="E23" s="109"/>
      <c r="F23" s="112">
        <v>0.11</v>
      </c>
      <c r="G23" s="112">
        <v>26557.95</v>
      </c>
      <c r="H23" s="112">
        <f t="shared" si="21"/>
        <v>0.7306761726012998</v>
      </c>
      <c r="I23" s="108">
        <f t="shared" si="22"/>
        <v>2761.5693964448687</v>
      </c>
      <c r="J23" s="112">
        <f t="shared" si="23"/>
        <v>0.67343105588179841</v>
      </c>
      <c r="K23" s="112"/>
      <c r="L23" s="112"/>
      <c r="M23" s="112"/>
      <c r="N23" s="112"/>
      <c r="O23" s="112"/>
      <c r="P23" s="5"/>
      <c r="Q23" s="16"/>
      <c r="R23" s="38"/>
      <c r="S23" s="60"/>
      <c r="T23" s="45"/>
      <c r="U23" s="38">
        <v>0.11</v>
      </c>
      <c r="V23" s="38">
        <v>13035.989</v>
      </c>
      <c r="W23" s="38">
        <f t="shared" si="36"/>
        <v>0.67857057668628895</v>
      </c>
      <c r="X23" s="38">
        <f t="shared" si="37"/>
        <v>3352.4147134314208</v>
      </c>
      <c r="Y23" s="38">
        <f t="shared" si="38"/>
        <v>0.50099583575696172</v>
      </c>
      <c r="Z23" s="114"/>
      <c r="AA23" s="114"/>
      <c r="AB23" s="114"/>
      <c r="AC23" s="114"/>
      <c r="AD23" s="114"/>
      <c r="AE23" s="6"/>
      <c r="AF23" s="18"/>
      <c r="AG23" s="39"/>
      <c r="AH23" s="53"/>
      <c r="AI23" s="47"/>
      <c r="AJ23" s="116">
        <v>0.11</v>
      </c>
      <c r="AK23" s="116">
        <v>12757.145</v>
      </c>
      <c r="AL23" s="116">
        <f t="shared" si="24"/>
        <v>0.65764846119439757</v>
      </c>
      <c r="AM23" s="116">
        <f t="shared" si="25"/>
        <v>3793.0295389992539</v>
      </c>
      <c r="AN23" s="116">
        <f t="shared" si="26"/>
        <v>0.60936254686728319</v>
      </c>
      <c r="AO23" s="116"/>
      <c r="AP23" s="116"/>
      <c r="AQ23" s="116"/>
      <c r="AR23" s="116"/>
      <c r="AS23" s="116"/>
      <c r="AT23" s="7"/>
      <c r="AU23" s="20"/>
      <c r="AV23" s="40"/>
      <c r="AW23" s="58"/>
      <c r="AX23" s="4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8"/>
      <c r="BJ23" s="22"/>
      <c r="BK23" s="41"/>
      <c r="BL23" s="56"/>
      <c r="BM23" s="51"/>
      <c r="BN23" s="8"/>
      <c r="BO23" s="22"/>
      <c r="BP23" s="41"/>
      <c r="BQ23" s="56"/>
      <c r="BR23" s="51"/>
      <c r="BS23" s="121"/>
      <c r="BU23" s="122"/>
      <c r="BV23" s="123"/>
      <c r="BW23" s="123"/>
      <c r="BX23" s="123"/>
      <c r="BY23" s="123"/>
      <c r="BZ23" s="124"/>
      <c r="CD23" s="78"/>
      <c r="CE23" s="73"/>
      <c r="CF23" s="73"/>
      <c r="CG23" s="73"/>
      <c r="CH23" s="73"/>
      <c r="CI23" s="130"/>
    </row>
    <row r="24" spans="1:87" ht="20.100000000000001" customHeight="1" x14ac:dyDescent="0.25">
      <c r="A24" s="105"/>
      <c r="B24" s="106"/>
      <c r="C24" s="107">
        <f t="shared" ref="C24:C33" si="39">(A24)/($BX$11*$BW$5)</f>
        <v>0</v>
      </c>
      <c r="D24" s="108">
        <f t="shared" ref="D24:D33" si="40">(A24*$BW$6)/($BU$11*$BW$5)</f>
        <v>0</v>
      </c>
      <c r="E24" s="109" t="e">
        <f t="shared" ref="E24:E33" si="41">(B24*$BW$6)/(2*$BW$7*$BX$11*(C24^2))</f>
        <v>#DIV/0!</v>
      </c>
      <c r="F24" s="112">
        <v>0.12</v>
      </c>
      <c r="G24" s="112">
        <v>31036.456999999999</v>
      </c>
      <c r="H24" s="112">
        <f t="shared" si="21"/>
        <v>0.79710127920141793</v>
      </c>
      <c r="I24" s="108">
        <f t="shared" si="22"/>
        <v>3012.6211597580386</v>
      </c>
      <c r="J24" s="112">
        <f t="shared" si="23"/>
        <v>0.66129251604330874</v>
      </c>
      <c r="K24" s="112"/>
      <c r="L24" s="112"/>
      <c r="M24" s="112"/>
      <c r="N24" s="112"/>
      <c r="O24" s="112"/>
      <c r="P24" s="5"/>
      <c r="Q24" s="16"/>
      <c r="R24" s="38">
        <f t="shared" ref="R24:R33" si="42">(P24)/($BX$11*$BX$5)</f>
        <v>0</v>
      </c>
      <c r="S24" s="60">
        <f t="shared" ref="S24:S33" si="43">(P24*$BX$6)/($BU$11*$BX$5)</f>
        <v>0</v>
      </c>
      <c r="T24" s="45" t="e">
        <f t="shared" ref="T24:T33" si="44">(Q24*$BX$6)/(2*$BX$7*$BX$11*(R24^2))</f>
        <v>#DIV/0!</v>
      </c>
      <c r="U24" s="38">
        <v>0.12</v>
      </c>
      <c r="V24" s="38">
        <v>15270.699000000001</v>
      </c>
      <c r="W24" s="38">
        <f t="shared" si="36"/>
        <v>0.74025881093049706</v>
      </c>
      <c r="X24" s="38">
        <f t="shared" si="37"/>
        <v>3657.1796873797316</v>
      </c>
      <c r="Y24" s="38">
        <f t="shared" si="38"/>
        <v>0.49314192466836859</v>
      </c>
      <c r="Z24" s="114"/>
      <c r="AA24" s="114"/>
      <c r="AB24" s="114"/>
      <c r="AC24" s="114"/>
      <c r="AD24" s="114"/>
      <c r="AE24" s="6"/>
      <c r="AF24" s="18"/>
      <c r="AG24" s="39">
        <f t="shared" ref="AG24:AG33" si="45">(AE24)/($BX$11*$BY$5)</f>
        <v>0</v>
      </c>
      <c r="AH24" s="53">
        <f t="shared" ref="AH24:AH33" si="46">(AE24*$BY$6)/($BU$11*$BY$5)</f>
        <v>0</v>
      </c>
      <c r="AI24" s="47" t="e">
        <f t="shared" ref="AI24:AI33" si="47">(AF24*$BY$6)/(2*$BY$7*$BX$11*(AG24^2))</f>
        <v>#DIV/0!</v>
      </c>
      <c r="AJ24" s="116">
        <v>0.12</v>
      </c>
      <c r="AK24" s="116">
        <v>14978.583000000001</v>
      </c>
      <c r="AL24" s="116">
        <f t="shared" si="24"/>
        <v>0.71743468493934281</v>
      </c>
      <c r="AM24" s="116">
        <f t="shared" si="25"/>
        <v>4137.8504061810045</v>
      </c>
      <c r="AN24" s="116">
        <f t="shared" si="26"/>
        <v>0.60119571213627399</v>
      </c>
      <c r="AO24" s="116"/>
      <c r="AP24" s="116"/>
      <c r="AQ24" s="116"/>
      <c r="AR24" s="116"/>
      <c r="AS24" s="116"/>
      <c r="AT24" s="7"/>
      <c r="AU24" s="20"/>
      <c r="AV24" s="40">
        <f t="shared" ref="AV24:AV33" si="48">(AT24)/($BX$11*$BZ$5)</f>
        <v>0</v>
      </c>
      <c r="AW24" s="58">
        <f t="shared" ref="AW24:AW33" si="49">(AT24*$BZ$6)/($BU$11*$BZ$5)</f>
        <v>0</v>
      </c>
      <c r="AX24" s="49" t="e">
        <f t="shared" ref="AX24:AX33" si="50">(AU24*$BZ$6)/(2*$BZ$7*$BX$11*(AV24^2))</f>
        <v>#DIV/0!</v>
      </c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8"/>
      <c r="BJ24" s="22"/>
      <c r="BK24" s="41">
        <f t="shared" si="27"/>
        <v>0</v>
      </c>
      <c r="BL24" s="56">
        <f t="shared" si="28"/>
        <v>0</v>
      </c>
      <c r="BM24" s="51" t="e">
        <f t="shared" si="29"/>
        <v>#DIV/0!</v>
      </c>
      <c r="BN24" s="8"/>
      <c r="BO24" s="22"/>
      <c r="BP24" s="41">
        <f t="shared" si="30"/>
        <v>0</v>
      </c>
      <c r="BQ24" s="56">
        <f t="shared" si="31"/>
        <v>0</v>
      </c>
      <c r="BR24" s="51" t="e">
        <f t="shared" si="32"/>
        <v>#DIV/0!</v>
      </c>
      <c r="BS24" s="121"/>
      <c r="BU24" s="158" t="s">
        <v>24</v>
      </c>
      <c r="BV24" s="159"/>
      <c r="BW24" s="159"/>
      <c r="BX24" s="160" t="s">
        <v>25</v>
      </c>
      <c r="BY24" s="160"/>
      <c r="BZ24" s="161"/>
      <c r="CD24" s="79" t="s">
        <v>32</v>
      </c>
      <c r="CE24" s="74">
        <v>2.2013000000000001E-5</v>
      </c>
      <c r="CF24" s="74">
        <v>1.4741000000000001E-2</v>
      </c>
      <c r="CG24" s="74">
        <v>1.8344166666666668E-4</v>
      </c>
      <c r="CH24" s="74">
        <v>5.9732718268774168E-3</v>
      </c>
      <c r="CI24" s="130"/>
    </row>
    <row r="25" spans="1:87" ht="20.100000000000001" customHeight="1" thickBot="1" x14ac:dyDescent="0.3">
      <c r="A25" s="105"/>
      <c r="B25" s="106"/>
      <c r="C25" s="107">
        <f t="shared" si="39"/>
        <v>0</v>
      </c>
      <c r="D25" s="108">
        <f t="shared" si="40"/>
        <v>0</v>
      </c>
      <c r="E25" s="109" t="e">
        <f t="shared" si="41"/>
        <v>#DIV/0!</v>
      </c>
      <c r="F25" s="112">
        <v>0.13</v>
      </c>
      <c r="G25" s="112">
        <v>36292.474000000002</v>
      </c>
      <c r="H25" s="112">
        <f t="shared" si="21"/>
        <v>0.86352638580153618</v>
      </c>
      <c r="I25" s="108">
        <f t="shared" si="22"/>
        <v>3263.672923071209</v>
      </c>
      <c r="J25" s="112">
        <f t="shared" si="23"/>
        <v>0.65889138856621998</v>
      </c>
      <c r="K25" s="112"/>
      <c r="L25" s="112"/>
      <c r="M25" s="112"/>
      <c r="N25" s="112"/>
      <c r="O25" s="112"/>
      <c r="P25" s="5"/>
      <c r="Q25" s="16"/>
      <c r="R25" s="38">
        <f t="shared" si="42"/>
        <v>0</v>
      </c>
      <c r="S25" s="60">
        <f t="shared" si="43"/>
        <v>0</v>
      </c>
      <c r="T25" s="45" t="e">
        <f t="shared" si="44"/>
        <v>#DIV/0!</v>
      </c>
      <c r="U25" s="38">
        <v>0.13</v>
      </c>
      <c r="V25" s="38">
        <v>17499.405999999999</v>
      </c>
      <c r="W25" s="38">
        <f t="shared" si="36"/>
        <v>0.80194704517470516</v>
      </c>
      <c r="X25" s="38">
        <f t="shared" si="37"/>
        <v>3961.9446613280425</v>
      </c>
      <c r="Y25" s="38">
        <f t="shared" si="38"/>
        <v>0.48151753123428698</v>
      </c>
      <c r="Z25" s="114"/>
      <c r="AA25" s="114"/>
      <c r="AB25" s="114"/>
      <c r="AC25" s="114"/>
      <c r="AD25" s="114"/>
      <c r="AE25" s="6"/>
      <c r="AF25" s="18"/>
      <c r="AG25" s="39">
        <f t="shared" si="45"/>
        <v>0</v>
      </c>
      <c r="AH25" s="53">
        <f t="shared" si="46"/>
        <v>0</v>
      </c>
      <c r="AI25" s="47" t="e">
        <f t="shared" si="47"/>
        <v>#DIV/0!</v>
      </c>
      <c r="AJ25" s="116">
        <v>0.13</v>
      </c>
      <c r="AK25" s="116">
        <v>18024.312000000002</v>
      </c>
      <c r="AL25" s="116">
        <f t="shared" si="24"/>
        <v>0.77722090868428806</v>
      </c>
      <c r="AM25" s="116">
        <f t="shared" si="25"/>
        <v>4482.6712733627555</v>
      </c>
      <c r="AN25" s="116">
        <f t="shared" si="26"/>
        <v>0.61642412593281348</v>
      </c>
      <c r="AO25" s="116"/>
      <c r="AP25" s="116"/>
      <c r="AQ25" s="116"/>
      <c r="AR25" s="116"/>
      <c r="AS25" s="116"/>
      <c r="AT25" s="7"/>
      <c r="AU25" s="20"/>
      <c r="AV25" s="40">
        <f t="shared" si="48"/>
        <v>0</v>
      </c>
      <c r="AW25" s="58">
        <f t="shared" si="49"/>
        <v>0</v>
      </c>
      <c r="AX25" s="49" t="e">
        <f t="shared" si="50"/>
        <v>#DIV/0!</v>
      </c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8"/>
      <c r="BJ25" s="22"/>
      <c r="BK25" s="41">
        <f t="shared" si="27"/>
        <v>0</v>
      </c>
      <c r="BL25" s="56">
        <f t="shared" si="28"/>
        <v>0</v>
      </c>
      <c r="BM25" s="51" t="e">
        <f t="shared" si="29"/>
        <v>#DIV/0!</v>
      </c>
      <c r="BN25" s="8"/>
      <c r="BO25" s="22"/>
      <c r="BP25" s="41">
        <f t="shared" si="30"/>
        <v>0</v>
      </c>
      <c r="BQ25" s="56">
        <f t="shared" si="31"/>
        <v>0</v>
      </c>
      <c r="BR25" s="51" t="e">
        <f t="shared" si="32"/>
        <v>#DIV/0!</v>
      </c>
      <c r="BS25" s="121"/>
      <c r="BU25" s="152"/>
      <c r="BV25" s="153"/>
      <c r="BW25" s="153"/>
      <c r="BX25" s="153"/>
      <c r="BY25" s="153"/>
      <c r="BZ25" s="154"/>
      <c r="CD25" s="79" t="s">
        <v>39</v>
      </c>
      <c r="CE25" s="74">
        <v>2.1401999999999999E-5</v>
      </c>
      <c r="CF25" s="74">
        <v>1.4599000000000001E-2</v>
      </c>
      <c r="CG25" s="74">
        <v>1.7835E-4</v>
      </c>
      <c r="CH25" s="74">
        <v>5.8639632851565171E-3</v>
      </c>
      <c r="CI25" s="130"/>
    </row>
    <row r="26" spans="1:87" ht="20.100000000000001" customHeight="1" thickBot="1" x14ac:dyDescent="0.3">
      <c r="A26" s="105"/>
      <c r="B26" s="106"/>
      <c r="C26" s="107">
        <f t="shared" si="39"/>
        <v>0</v>
      </c>
      <c r="D26" s="108">
        <f t="shared" si="40"/>
        <v>0</v>
      </c>
      <c r="E26" s="109" t="e">
        <f t="shared" si="41"/>
        <v>#DIV/0!</v>
      </c>
      <c r="F26" s="112">
        <v>0.14000000000000001</v>
      </c>
      <c r="G26" s="112">
        <v>42015.957000000002</v>
      </c>
      <c r="H26" s="112">
        <f t="shared" si="21"/>
        <v>0.92995149240165442</v>
      </c>
      <c r="I26" s="108">
        <f t="shared" si="22"/>
        <v>3514.7246863843789</v>
      </c>
      <c r="J26" s="112">
        <f t="shared" si="23"/>
        <v>0.65772166930869458</v>
      </c>
      <c r="K26" s="112"/>
      <c r="L26" s="112"/>
      <c r="M26" s="112"/>
      <c r="N26" s="112"/>
      <c r="O26" s="112"/>
      <c r="P26" s="5"/>
      <c r="Q26" s="16"/>
      <c r="R26" s="38">
        <f t="shared" si="42"/>
        <v>0</v>
      </c>
      <c r="S26" s="60">
        <f t="shared" si="43"/>
        <v>0</v>
      </c>
      <c r="T26" s="45" t="e">
        <f t="shared" si="44"/>
        <v>#DIV/0!</v>
      </c>
      <c r="U26" s="38">
        <v>0.14000000000000001</v>
      </c>
      <c r="V26" s="38">
        <v>19179.375</v>
      </c>
      <c r="W26" s="38">
        <f t="shared" si="36"/>
        <v>0.86363527941891338</v>
      </c>
      <c r="X26" s="38">
        <f t="shared" si="37"/>
        <v>4266.7096352763538</v>
      </c>
      <c r="Y26" s="38">
        <f t="shared" si="38"/>
        <v>0.45504451134297202</v>
      </c>
      <c r="Z26" s="114"/>
      <c r="AA26" s="114"/>
      <c r="AB26" s="114"/>
      <c r="AC26" s="114"/>
      <c r="AD26" s="114"/>
      <c r="AE26" s="6"/>
      <c r="AF26" s="18"/>
      <c r="AG26" s="39">
        <f t="shared" si="45"/>
        <v>0</v>
      </c>
      <c r="AH26" s="53">
        <f t="shared" si="46"/>
        <v>0</v>
      </c>
      <c r="AI26" s="47" t="e">
        <f t="shared" si="47"/>
        <v>#DIV/0!</v>
      </c>
      <c r="AJ26" s="116">
        <v>0.14000000000000001</v>
      </c>
      <c r="AK26" s="116">
        <v>20326.076000000001</v>
      </c>
      <c r="AL26" s="116">
        <f t="shared" si="24"/>
        <v>0.83700713242923341</v>
      </c>
      <c r="AM26" s="116">
        <f t="shared" si="25"/>
        <v>4827.4921405445057</v>
      </c>
      <c r="AN26" s="116">
        <f t="shared" si="26"/>
        <v>0.59938395072759276</v>
      </c>
      <c r="AO26" s="116"/>
      <c r="AP26" s="116"/>
      <c r="AQ26" s="116"/>
      <c r="AR26" s="116"/>
      <c r="AS26" s="116"/>
      <c r="AT26" s="7"/>
      <c r="AU26" s="20"/>
      <c r="AV26" s="40">
        <f t="shared" si="48"/>
        <v>0</v>
      </c>
      <c r="AW26" s="58">
        <f t="shared" si="49"/>
        <v>0</v>
      </c>
      <c r="AX26" s="49" t="e">
        <f t="shared" si="50"/>
        <v>#DIV/0!</v>
      </c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8"/>
      <c r="BJ26" s="22"/>
      <c r="BK26" s="41">
        <f t="shared" si="27"/>
        <v>0</v>
      </c>
      <c r="BL26" s="56">
        <f t="shared" si="28"/>
        <v>0</v>
      </c>
      <c r="BM26" s="51" t="e">
        <f t="shared" si="29"/>
        <v>#DIV/0!</v>
      </c>
      <c r="BN26" s="8"/>
      <c r="BO26" s="22"/>
      <c r="BP26" s="41">
        <f t="shared" si="30"/>
        <v>0</v>
      </c>
      <c r="BQ26" s="56">
        <f t="shared" si="31"/>
        <v>0</v>
      </c>
      <c r="BR26" s="51" t="e">
        <f t="shared" si="32"/>
        <v>#DIV/0!</v>
      </c>
      <c r="BS26" s="121"/>
      <c r="CD26" s="80" t="s">
        <v>31</v>
      </c>
      <c r="CE26" s="75">
        <v>2.0788000000000002E-5</v>
      </c>
      <c r="CF26" s="75">
        <v>1.4444E-2</v>
      </c>
      <c r="CG26" s="75">
        <v>1.7323333333333336E-4</v>
      </c>
      <c r="CH26" s="75">
        <v>5.7568540570479094E-3</v>
      </c>
      <c r="CI26" s="131"/>
    </row>
    <row r="27" spans="1:87" ht="20.100000000000001" customHeight="1" x14ac:dyDescent="0.25">
      <c r="A27" s="105"/>
      <c r="B27" s="106"/>
      <c r="C27" s="107">
        <f t="shared" si="39"/>
        <v>0</v>
      </c>
      <c r="D27" s="108">
        <f t="shared" si="40"/>
        <v>0</v>
      </c>
      <c r="E27" s="109" t="e">
        <f t="shared" si="41"/>
        <v>#DIV/0!</v>
      </c>
      <c r="F27" s="112">
        <v>0.15</v>
      </c>
      <c r="G27" s="112">
        <v>47621.228000000003</v>
      </c>
      <c r="H27" s="112">
        <f t="shared" si="21"/>
        <v>0.99637659900177244</v>
      </c>
      <c r="I27" s="108">
        <f t="shared" si="22"/>
        <v>3765.7764496975483</v>
      </c>
      <c r="J27" s="112">
        <f t="shared" si="23"/>
        <v>0.64938467286916546</v>
      </c>
      <c r="K27" s="112"/>
      <c r="L27" s="112"/>
      <c r="M27" s="112"/>
      <c r="N27" s="112"/>
      <c r="O27" s="112"/>
      <c r="P27" s="5"/>
      <c r="Q27" s="16"/>
      <c r="R27" s="38">
        <f t="shared" si="42"/>
        <v>0</v>
      </c>
      <c r="S27" s="60">
        <f t="shared" si="43"/>
        <v>0</v>
      </c>
      <c r="T27" s="45" t="e">
        <f t="shared" si="44"/>
        <v>#DIV/0!</v>
      </c>
      <c r="U27" s="38">
        <v>0.15</v>
      </c>
      <c r="V27" s="38">
        <v>22140.58</v>
      </c>
      <c r="W27" s="38">
        <f t="shared" si="36"/>
        <v>0.92532351366312138</v>
      </c>
      <c r="X27" s="38">
        <f t="shared" si="37"/>
        <v>4571.4746092246642</v>
      </c>
      <c r="Y27" s="38">
        <f t="shared" si="38"/>
        <v>0.45759574398417202</v>
      </c>
      <c r="Z27" s="114"/>
      <c r="AA27" s="114"/>
      <c r="AB27" s="114"/>
      <c r="AC27" s="114"/>
      <c r="AD27" s="114"/>
      <c r="AE27" s="6"/>
      <c r="AF27" s="18"/>
      <c r="AG27" s="39">
        <f t="shared" si="45"/>
        <v>0</v>
      </c>
      <c r="AH27" s="53">
        <f t="shared" si="46"/>
        <v>0</v>
      </c>
      <c r="AI27" s="47" t="e">
        <f t="shared" si="47"/>
        <v>#DIV/0!</v>
      </c>
      <c r="AJ27" s="116">
        <v>0.15</v>
      </c>
      <c r="AK27" s="116">
        <v>22542.615000000002</v>
      </c>
      <c r="AL27" s="116">
        <f t="shared" si="24"/>
        <v>0.89679335617417844</v>
      </c>
      <c r="AM27" s="116">
        <f t="shared" si="25"/>
        <v>5172.3130077262558</v>
      </c>
      <c r="AN27" s="116">
        <f t="shared" si="26"/>
        <v>0.57906779473978731</v>
      </c>
      <c r="AO27" s="116"/>
      <c r="AP27" s="116"/>
      <c r="AQ27" s="116"/>
      <c r="AR27" s="116"/>
      <c r="AS27" s="116"/>
      <c r="AT27" s="7"/>
      <c r="AU27" s="20"/>
      <c r="AV27" s="40">
        <f t="shared" si="48"/>
        <v>0</v>
      </c>
      <c r="AW27" s="58">
        <f t="shared" si="49"/>
        <v>0</v>
      </c>
      <c r="AX27" s="49" t="e">
        <f t="shared" si="50"/>
        <v>#DIV/0!</v>
      </c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8"/>
      <c r="BJ27" s="22"/>
      <c r="BK27" s="41">
        <f t="shared" si="27"/>
        <v>0</v>
      </c>
      <c r="BL27" s="56">
        <f t="shared" si="28"/>
        <v>0</v>
      </c>
      <c r="BM27" s="51" t="e">
        <f t="shared" si="29"/>
        <v>#DIV/0!</v>
      </c>
      <c r="BN27" s="8"/>
      <c r="BO27" s="22"/>
      <c r="BP27" s="41">
        <f t="shared" si="30"/>
        <v>0</v>
      </c>
      <c r="BQ27" s="56">
        <f t="shared" si="31"/>
        <v>0</v>
      </c>
      <c r="BR27" s="51" t="e">
        <f t="shared" si="32"/>
        <v>#DIV/0!</v>
      </c>
      <c r="BS27" s="121"/>
    </row>
    <row r="28" spans="1:87" ht="20.100000000000001" customHeight="1" x14ac:dyDescent="0.25">
      <c r="A28" s="105"/>
      <c r="B28" s="106"/>
      <c r="C28" s="107">
        <f t="shared" si="39"/>
        <v>0</v>
      </c>
      <c r="D28" s="108">
        <f t="shared" si="40"/>
        <v>0</v>
      </c>
      <c r="E28" s="109" t="e">
        <f t="shared" si="41"/>
        <v>#DIV/0!</v>
      </c>
      <c r="F28" s="112">
        <v>0.16</v>
      </c>
      <c r="G28" s="112">
        <v>53359.17</v>
      </c>
      <c r="H28" s="112">
        <f t="shared" si="21"/>
        <v>1.0628017056018906</v>
      </c>
      <c r="I28" s="108">
        <f t="shared" si="22"/>
        <v>4016.8282130107182</v>
      </c>
      <c r="J28" s="112">
        <f t="shared" si="23"/>
        <v>0.63951842596261832</v>
      </c>
      <c r="K28" s="112"/>
      <c r="L28" s="112"/>
      <c r="M28" s="112"/>
      <c r="N28" s="112"/>
      <c r="O28" s="112"/>
      <c r="P28" s="5"/>
      <c r="Q28" s="16"/>
      <c r="R28" s="38">
        <f t="shared" si="42"/>
        <v>0</v>
      </c>
      <c r="S28" s="60">
        <f t="shared" si="43"/>
        <v>0</v>
      </c>
      <c r="T28" s="45" t="e">
        <f t="shared" si="44"/>
        <v>#DIV/0!</v>
      </c>
      <c r="U28" s="38">
        <v>0.16</v>
      </c>
      <c r="V28" s="38">
        <v>24402.488000000001</v>
      </c>
      <c r="W28" s="38">
        <f t="shared" si="36"/>
        <v>0.98701174790732948</v>
      </c>
      <c r="X28" s="38">
        <f t="shared" si="37"/>
        <v>4876.2395831729755</v>
      </c>
      <c r="Y28" s="38">
        <f t="shared" si="38"/>
        <v>0.44327133081445264</v>
      </c>
      <c r="Z28" s="114"/>
      <c r="AA28" s="114"/>
      <c r="AB28" s="114"/>
      <c r="AC28" s="114"/>
      <c r="AD28" s="114"/>
      <c r="AE28" s="6"/>
      <c r="AF28" s="18"/>
      <c r="AG28" s="39">
        <f t="shared" si="45"/>
        <v>0</v>
      </c>
      <c r="AH28" s="53">
        <f t="shared" si="46"/>
        <v>0</v>
      </c>
      <c r="AI28" s="47" t="e">
        <f t="shared" si="47"/>
        <v>#DIV/0!</v>
      </c>
      <c r="AJ28" s="116">
        <v>0.16</v>
      </c>
      <c r="AK28" s="116">
        <v>26750.562999999998</v>
      </c>
      <c r="AL28" s="116">
        <f t="shared" si="24"/>
        <v>0.95657957991912379</v>
      </c>
      <c r="AM28" s="116">
        <f t="shared" si="25"/>
        <v>5517.133874908006</v>
      </c>
      <c r="AN28" s="116">
        <f t="shared" si="26"/>
        <v>0.60394946052090404</v>
      </c>
      <c r="AO28" s="116"/>
      <c r="AP28" s="116"/>
      <c r="AQ28" s="116"/>
      <c r="AR28" s="116"/>
      <c r="AS28" s="116"/>
      <c r="AT28" s="7"/>
      <c r="AU28" s="20"/>
      <c r="AV28" s="40">
        <f t="shared" si="48"/>
        <v>0</v>
      </c>
      <c r="AW28" s="58">
        <f t="shared" si="49"/>
        <v>0</v>
      </c>
      <c r="AX28" s="49" t="e">
        <f t="shared" si="50"/>
        <v>#DIV/0!</v>
      </c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8"/>
      <c r="BJ28" s="22"/>
      <c r="BK28" s="41">
        <f t="shared" si="27"/>
        <v>0</v>
      </c>
      <c r="BL28" s="56">
        <f t="shared" si="28"/>
        <v>0</v>
      </c>
      <c r="BM28" s="51" t="e">
        <f t="shared" si="29"/>
        <v>#DIV/0!</v>
      </c>
      <c r="BN28" s="8"/>
      <c r="BO28" s="22"/>
      <c r="BP28" s="41">
        <f t="shared" si="30"/>
        <v>0</v>
      </c>
      <c r="BQ28" s="56">
        <f t="shared" si="31"/>
        <v>0</v>
      </c>
      <c r="BR28" s="51" t="e">
        <f t="shared" si="32"/>
        <v>#DIV/0!</v>
      </c>
      <c r="BS28" s="121"/>
    </row>
    <row r="29" spans="1:87" ht="20.100000000000001" customHeight="1" x14ac:dyDescent="0.25">
      <c r="A29" s="105"/>
      <c r="B29" s="106"/>
      <c r="C29" s="107">
        <f t="shared" si="39"/>
        <v>0</v>
      </c>
      <c r="D29" s="108">
        <f t="shared" si="40"/>
        <v>0</v>
      </c>
      <c r="E29" s="109" t="e">
        <f t="shared" si="41"/>
        <v>#DIV/0!</v>
      </c>
      <c r="F29" s="112">
        <v>0.17</v>
      </c>
      <c r="G29" s="112">
        <v>60586.277000000002</v>
      </c>
      <c r="H29" s="112">
        <f t="shared" si="21"/>
        <v>1.1292268122020088</v>
      </c>
      <c r="I29" s="108">
        <f t="shared" si="22"/>
        <v>4267.8799763238885</v>
      </c>
      <c r="J29" s="112">
        <f t="shared" si="23"/>
        <v>0.64322125213263137</v>
      </c>
      <c r="K29" s="112"/>
      <c r="L29" s="112"/>
      <c r="M29" s="112"/>
      <c r="N29" s="112"/>
      <c r="O29" s="112"/>
      <c r="P29" s="5"/>
      <c r="Q29" s="16"/>
      <c r="R29" s="38">
        <f t="shared" si="42"/>
        <v>0</v>
      </c>
      <c r="S29" s="60">
        <f t="shared" si="43"/>
        <v>0</v>
      </c>
      <c r="T29" s="45" t="e">
        <f t="shared" si="44"/>
        <v>#DIV/0!</v>
      </c>
      <c r="U29" s="38">
        <v>0.17</v>
      </c>
      <c r="V29" s="38">
        <v>27224.752</v>
      </c>
      <c r="W29" s="38">
        <f t="shared" si="36"/>
        <v>1.0486999821515377</v>
      </c>
      <c r="X29" s="38">
        <f t="shared" si="37"/>
        <v>5181.0045571212868</v>
      </c>
      <c r="Y29" s="38">
        <f t="shared" si="38"/>
        <v>0.43806806113222896</v>
      </c>
      <c r="Z29" s="114"/>
      <c r="AA29" s="114"/>
      <c r="AB29" s="114"/>
      <c r="AC29" s="114"/>
      <c r="AD29" s="114"/>
      <c r="AE29" s="6"/>
      <c r="AF29" s="18"/>
      <c r="AG29" s="39">
        <f t="shared" si="45"/>
        <v>0</v>
      </c>
      <c r="AH29" s="53">
        <f t="shared" si="46"/>
        <v>0</v>
      </c>
      <c r="AI29" s="47" t="e">
        <f t="shared" si="47"/>
        <v>#DIV/0!</v>
      </c>
      <c r="AJ29" s="116">
        <v>0.17</v>
      </c>
      <c r="AK29" s="116">
        <v>29797.725999999999</v>
      </c>
      <c r="AL29" s="116">
        <f t="shared" si="24"/>
        <v>1.016365803664069</v>
      </c>
      <c r="AM29" s="116">
        <f t="shared" si="25"/>
        <v>5861.954742089757</v>
      </c>
      <c r="AN29" s="116">
        <f t="shared" si="26"/>
        <v>0.59592679848727814</v>
      </c>
      <c r="AO29" s="116"/>
      <c r="AP29" s="116"/>
      <c r="AQ29" s="116"/>
      <c r="AR29" s="116"/>
      <c r="AS29" s="116"/>
      <c r="AT29" s="7"/>
      <c r="AU29" s="20"/>
      <c r="AV29" s="40">
        <f t="shared" si="48"/>
        <v>0</v>
      </c>
      <c r="AW29" s="58">
        <f t="shared" si="49"/>
        <v>0</v>
      </c>
      <c r="AX29" s="49" t="e">
        <f t="shared" si="50"/>
        <v>#DIV/0!</v>
      </c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8"/>
      <c r="BJ29" s="22"/>
      <c r="BK29" s="41">
        <f t="shared" si="27"/>
        <v>0</v>
      </c>
      <c r="BL29" s="56">
        <f t="shared" si="28"/>
        <v>0</v>
      </c>
      <c r="BM29" s="51" t="e">
        <f t="shared" si="29"/>
        <v>#DIV/0!</v>
      </c>
      <c r="BN29" s="8"/>
      <c r="BO29" s="22"/>
      <c r="BP29" s="41">
        <f t="shared" si="30"/>
        <v>0</v>
      </c>
      <c r="BQ29" s="56">
        <f t="shared" si="31"/>
        <v>0</v>
      </c>
      <c r="BR29" s="51" t="e">
        <f t="shared" si="32"/>
        <v>#DIV/0!</v>
      </c>
      <c r="BS29" s="121"/>
    </row>
    <row r="30" spans="1:87" ht="20.100000000000001" customHeight="1" x14ac:dyDescent="0.25">
      <c r="A30" s="105"/>
      <c r="B30" s="106"/>
      <c r="C30" s="107">
        <f t="shared" si="39"/>
        <v>0</v>
      </c>
      <c r="D30" s="108">
        <f t="shared" si="40"/>
        <v>0</v>
      </c>
      <c r="E30" s="109" t="e">
        <f t="shared" si="41"/>
        <v>#DIV/0!</v>
      </c>
      <c r="F30" s="112">
        <v>0.18</v>
      </c>
      <c r="G30" s="112">
        <v>67333.955000000002</v>
      </c>
      <c r="H30" s="112">
        <f t="shared" si="21"/>
        <v>1.1956519188021268</v>
      </c>
      <c r="I30" s="108">
        <f t="shared" si="22"/>
        <v>4518.9317396370579</v>
      </c>
      <c r="J30" s="112">
        <f t="shared" si="23"/>
        <v>0.63763636304086502</v>
      </c>
      <c r="K30" s="112"/>
      <c r="L30" s="112"/>
      <c r="M30" s="112"/>
      <c r="N30" s="112"/>
      <c r="O30" s="112"/>
      <c r="P30" s="5"/>
      <c r="Q30" s="16"/>
      <c r="R30" s="38">
        <f t="shared" si="42"/>
        <v>0</v>
      </c>
      <c r="S30" s="60">
        <f t="shared" si="43"/>
        <v>0</v>
      </c>
      <c r="T30" s="45" t="e">
        <f t="shared" si="44"/>
        <v>#DIV/0!</v>
      </c>
      <c r="U30" s="38">
        <v>0.18</v>
      </c>
      <c r="V30" s="38">
        <v>30561.396000000001</v>
      </c>
      <c r="W30" s="38">
        <f t="shared" si="36"/>
        <v>1.1103882163957457</v>
      </c>
      <c r="X30" s="38">
        <f t="shared" si="37"/>
        <v>5485.7695310695972</v>
      </c>
      <c r="Y30" s="38">
        <f t="shared" si="38"/>
        <v>0.43863540071791307</v>
      </c>
      <c r="Z30" s="114"/>
      <c r="AA30" s="114"/>
      <c r="AB30" s="114"/>
      <c r="AC30" s="114"/>
      <c r="AD30" s="114"/>
      <c r="AE30" s="6"/>
      <c r="AF30" s="18"/>
      <c r="AG30" s="39">
        <f t="shared" si="45"/>
        <v>0</v>
      </c>
      <c r="AH30" s="53">
        <f t="shared" si="46"/>
        <v>0</v>
      </c>
      <c r="AI30" s="47" t="e">
        <f t="shared" si="47"/>
        <v>#DIV/0!</v>
      </c>
      <c r="AJ30" s="116">
        <v>0.18</v>
      </c>
      <c r="AK30" s="116">
        <v>32377.822</v>
      </c>
      <c r="AL30" s="116">
        <f t="shared" si="24"/>
        <v>1.0761520274090142</v>
      </c>
      <c r="AM30" s="116">
        <f t="shared" si="25"/>
        <v>6206.7756092715063</v>
      </c>
      <c r="AN30" s="116">
        <f t="shared" si="26"/>
        <v>0.57757748749847315</v>
      </c>
      <c r="AO30" s="116"/>
      <c r="AP30" s="116"/>
      <c r="AQ30" s="116"/>
      <c r="AR30" s="116"/>
      <c r="AS30" s="116"/>
      <c r="AT30" s="7"/>
      <c r="AU30" s="20"/>
      <c r="AV30" s="40">
        <f t="shared" si="48"/>
        <v>0</v>
      </c>
      <c r="AW30" s="58">
        <f t="shared" si="49"/>
        <v>0</v>
      </c>
      <c r="AX30" s="49" t="e">
        <f t="shared" si="50"/>
        <v>#DIV/0!</v>
      </c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8"/>
      <c r="BJ30" s="22"/>
      <c r="BK30" s="41">
        <f t="shared" si="27"/>
        <v>0</v>
      </c>
      <c r="BL30" s="56">
        <f t="shared" si="28"/>
        <v>0</v>
      </c>
      <c r="BM30" s="51" t="e">
        <f t="shared" si="29"/>
        <v>#DIV/0!</v>
      </c>
      <c r="BN30" s="8"/>
      <c r="BO30" s="22"/>
      <c r="BP30" s="41">
        <f t="shared" si="30"/>
        <v>0</v>
      </c>
      <c r="BQ30" s="56">
        <f t="shared" si="31"/>
        <v>0</v>
      </c>
      <c r="BR30" s="51" t="e">
        <f t="shared" si="32"/>
        <v>#DIV/0!</v>
      </c>
      <c r="BS30" s="121"/>
    </row>
    <row r="31" spans="1:87" ht="20.100000000000001" customHeight="1" x14ac:dyDescent="0.25">
      <c r="A31" s="105"/>
      <c r="B31" s="106"/>
      <c r="C31" s="107">
        <f t="shared" si="39"/>
        <v>0</v>
      </c>
      <c r="D31" s="108">
        <f t="shared" si="40"/>
        <v>0</v>
      </c>
      <c r="E31" s="109" t="e">
        <f t="shared" si="41"/>
        <v>#DIV/0!</v>
      </c>
      <c r="F31" s="112">
        <v>0.19</v>
      </c>
      <c r="G31" s="112">
        <v>74235.073999999993</v>
      </c>
      <c r="H31" s="112">
        <f t="shared" si="21"/>
        <v>1.2620770254022451</v>
      </c>
      <c r="I31" s="108">
        <f t="shared" si="22"/>
        <v>4769.9835029502283</v>
      </c>
      <c r="J31" s="112">
        <f t="shared" si="23"/>
        <v>0.63093686809257754</v>
      </c>
      <c r="K31" s="112"/>
      <c r="L31" s="112"/>
      <c r="M31" s="112"/>
      <c r="N31" s="112"/>
      <c r="O31" s="112"/>
      <c r="P31" s="5"/>
      <c r="Q31" s="16"/>
      <c r="R31" s="38">
        <f t="shared" si="42"/>
        <v>0</v>
      </c>
      <c r="S31" s="60">
        <f t="shared" si="43"/>
        <v>0</v>
      </c>
      <c r="T31" s="45" t="e">
        <f t="shared" si="44"/>
        <v>#DIV/0!</v>
      </c>
      <c r="U31" s="38">
        <v>0.19</v>
      </c>
      <c r="V31" s="38">
        <v>33322.144999999997</v>
      </c>
      <c r="W31" s="38">
        <f t="shared" si="36"/>
        <v>1.1720764506399537</v>
      </c>
      <c r="X31" s="38">
        <f t="shared" si="37"/>
        <v>5790.5345050179085</v>
      </c>
      <c r="Y31" s="38">
        <f t="shared" si="38"/>
        <v>0.42924105044255473</v>
      </c>
      <c r="Z31" s="114"/>
      <c r="AA31" s="114"/>
      <c r="AB31" s="114"/>
      <c r="AC31" s="114"/>
      <c r="AD31" s="114"/>
      <c r="AE31" s="6"/>
      <c r="AF31" s="18"/>
      <c r="AG31" s="39">
        <f t="shared" si="45"/>
        <v>0</v>
      </c>
      <c r="AH31" s="53">
        <f t="shared" si="46"/>
        <v>0</v>
      </c>
      <c r="AI31" s="47" t="e">
        <f t="shared" si="47"/>
        <v>#DIV/0!</v>
      </c>
      <c r="AJ31" s="116">
        <v>0.19</v>
      </c>
      <c r="AK31" s="116">
        <v>36170.892999999996</v>
      </c>
      <c r="AL31" s="116">
        <f t="shared" si="24"/>
        <v>1.1359382511539595</v>
      </c>
      <c r="AM31" s="116">
        <f t="shared" si="25"/>
        <v>6551.5964764532573</v>
      </c>
      <c r="AN31" s="116">
        <f t="shared" si="26"/>
        <v>0.57910813438126019</v>
      </c>
      <c r="AO31" s="116"/>
      <c r="AP31" s="116"/>
      <c r="AQ31" s="116"/>
      <c r="AR31" s="116"/>
      <c r="AS31" s="116"/>
      <c r="AT31" s="7"/>
      <c r="AU31" s="20"/>
      <c r="AV31" s="40">
        <f t="shared" si="48"/>
        <v>0</v>
      </c>
      <c r="AW31" s="58">
        <f t="shared" si="49"/>
        <v>0</v>
      </c>
      <c r="AX31" s="49" t="e">
        <f t="shared" si="50"/>
        <v>#DIV/0!</v>
      </c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8"/>
      <c r="BJ31" s="22"/>
      <c r="BK31" s="41">
        <f t="shared" si="27"/>
        <v>0</v>
      </c>
      <c r="BL31" s="56">
        <f t="shared" si="28"/>
        <v>0</v>
      </c>
      <c r="BM31" s="51" t="e">
        <f t="shared" si="29"/>
        <v>#DIV/0!</v>
      </c>
      <c r="BN31" s="8"/>
      <c r="BO31" s="22"/>
      <c r="BP31" s="41">
        <f t="shared" si="30"/>
        <v>0</v>
      </c>
      <c r="BQ31" s="56">
        <f t="shared" si="31"/>
        <v>0</v>
      </c>
      <c r="BR31" s="51" t="e">
        <f t="shared" si="32"/>
        <v>#DIV/0!</v>
      </c>
      <c r="BS31" s="121"/>
    </row>
    <row r="32" spans="1:87" ht="20.100000000000001" customHeight="1" x14ac:dyDescent="0.25">
      <c r="A32" s="105"/>
      <c r="B32" s="106"/>
      <c r="C32" s="107">
        <f t="shared" si="39"/>
        <v>0</v>
      </c>
      <c r="D32" s="108">
        <f t="shared" si="40"/>
        <v>0</v>
      </c>
      <c r="E32" s="109" t="e">
        <f t="shared" si="41"/>
        <v>#DIV/0!</v>
      </c>
      <c r="F32" s="112">
        <v>0.2</v>
      </c>
      <c r="G32" s="112">
        <v>81715.963000000003</v>
      </c>
      <c r="H32" s="112">
        <f t="shared" si="21"/>
        <v>1.3285021320023633</v>
      </c>
      <c r="I32" s="108">
        <f t="shared" si="22"/>
        <v>5021.0352662633986</v>
      </c>
      <c r="J32" s="112">
        <f t="shared" si="23"/>
        <v>0.62680272166187934</v>
      </c>
      <c r="K32" s="112"/>
      <c r="L32" s="112"/>
      <c r="M32" s="112"/>
      <c r="N32" s="112"/>
      <c r="O32" s="112"/>
      <c r="P32" s="5"/>
      <c r="Q32" s="16"/>
      <c r="R32" s="38">
        <f t="shared" si="42"/>
        <v>0</v>
      </c>
      <c r="S32" s="60">
        <f t="shared" si="43"/>
        <v>0</v>
      </c>
      <c r="T32" s="45" t="e">
        <f t="shared" si="44"/>
        <v>#DIV/0!</v>
      </c>
      <c r="U32" s="38">
        <v>0.2</v>
      </c>
      <c r="V32" s="38">
        <v>35013.264000000003</v>
      </c>
      <c r="W32" s="38">
        <f t="shared" si="36"/>
        <v>1.2337646848841619</v>
      </c>
      <c r="X32" s="38">
        <f t="shared" si="37"/>
        <v>6095.2994789662198</v>
      </c>
      <c r="Y32" s="38">
        <f t="shared" si="38"/>
        <v>0.40705032711583217</v>
      </c>
      <c r="Z32" s="114"/>
      <c r="AA32" s="114"/>
      <c r="AB32" s="114"/>
      <c r="AC32" s="114"/>
      <c r="AD32" s="114"/>
      <c r="AE32" s="6"/>
      <c r="AF32" s="18"/>
      <c r="AG32" s="39">
        <f t="shared" si="45"/>
        <v>0</v>
      </c>
      <c r="AH32" s="53">
        <f t="shared" si="46"/>
        <v>0</v>
      </c>
      <c r="AI32" s="47" t="e">
        <f t="shared" si="47"/>
        <v>#DIV/0!</v>
      </c>
      <c r="AJ32" s="116">
        <v>0.2</v>
      </c>
      <c r="AK32" s="116">
        <v>39270.877999999997</v>
      </c>
      <c r="AL32" s="116">
        <f t="shared" si="24"/>
        <v>1.1957244748989047</v>
      </c>
      <c r="AM32" s="116">
        <f t="shared" si="25"/>
        <v>6896.4173436350075</v>
      </c>
      <c r="AN32" s="116">
        <f t="shared" si="26"/>
        <v>0.56743779084801438</v>
      </c>
      <c r="AO32" s="116"/>
      <c r="AP32" s="116"/>
      <c r="AQ32" s="116"/>
      <c r="AR32" s="116"/>
      <c r="AS32" s="116"/>
      <c r="AT32" s="7"/>
      <c r="AU32" s="20"/>
      <c r="AV32" s="40">
        <f t="shared" si="48"/>
        <v>0</v>
      </c>
      <c r="AW32" s="58">
        <f t="shared" si="49"/>
        <v>0</v>
      </c>
      <c r="AX32" s="49" t="e">
        <f t="shared" si="50"/>
        <v>#DIV/0!</v>
      </c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8"/>
      <c r="BJ32" s="22"/>
      <c r="BK32" s="41">
        <f t="shared" si="27"/>
        <v>0</v>
      </c>
      <c r="BL32" s="56">
        <f t="shared" si="28"/>
        <v>0</v>
      </c>
      <c r="BM32" s="51" t="e">
        <f t="shared" si="29"/>
        <v>#DIV/0!</v>
      </c>
      <c r="BN32" s="8"/>
      <c r="BO32" s="22"/>
      <c r="BP32" s="41">
        <f t="shared" si="30"/>
        <v>0</v>
      </c>
      <c r="BQ32" s="56">
        <f t="shared" si="31"/>
        <v>0</v>
      </c>
      <c r="BR32" s="51" t="e">
        <f t="shared" si="32"/>
        <v>#DIV/0!</v>
      </c>
      <c r="BS32" s="121"/>
    </row>
    <row r="33" spans="1:71" ht="20.100000000000001" customHeight="1" thickBot="1" x14ac:dyDescent="0.3">
      <c r="A33" s="110"/>
      <c r="B33" s="111"/>
      <c r="C33" s="107">
        <f t="shared" si="39"/>
        <v>0</v>
      </c>
      <c r="D33" s="108">
        <f t="shared" si="40"/>
        <v>0</v>
      </c>
      <c r="E33" s="109" t="e">
        <f t="shared" si="41"/>
        <v>#DIV/0!</v>
      </c>
      <c r="F33" s="113"/>
      <c r="G33" s="113"/>
      <c r="H33" s="113"/>
      <c r="I33" s="129"/>
      <c r="J33" s="113"/>
      <c r="K33" s="113"/>
      <c r="L33" s="113"/>
      <c r="M33" s="113"/>
      <c r="N33" s="113"/>
      <c r="O33" s="113"/>
      <c r="P33" s="23"/>
      <c r="Q33" s="24"/>
      <c r="R33" s="38">
        <f t="shared" si="42"/>
        <v>0</v>
      </c>
      <c r="S33" s="60">
        <f t="shared" si="43"/>
        <v>0</v>
      </c>
      <c r="T33" s="45" t="e">
        <f t="shared" si="44"/>
        <v>#DIV/0!</v>
      </c>
      <c r="U33" s="125"/>
      <c r="V33" s="125"/>
      <c r="W33" s="125"/>
      <c r="X33" s="125"/>
      <c r="Y33" s="125"/>
      <c r="Z33" s="115"/>
      <c r="AA33" s="115"/>
      <c r="AB33" s="115"/>
      <c r="AC33" s="115"/>
      <c r="AD33" s="115"/>
      <c r="AE33" s="25"/>
      <c r="AF33" s="26"/>
      <c r="AG33" s="39">
        <f t="shared" si="45"/>
        <v>0</v>
      </c>
      <c r="AH33" s="53">
        <f t="shared" si="46"/>
        <v>0</v>
      </c>
      <c r="AI33" s="47" t="e">
        <f t="shared" si="47"/>
        <v>#DIV/0!</v>
      </c>
      <c r="AJ33" s="117"/>
      <c r="AK33" s="117"/>
      <c r="AL33" s="116">
        <f t="shared" si="24"/>
        <v>0</v>
      </c>
      <c r="AM33" s="116">
        <f t="shared" si="25"/>
        <v>0</v>
      </c>
      <c r="AN33" s="116" t="e">
        <f t="shared" si="26"/>
        <v>#DIV/0!</v>
      </c>
      <c r="AO33" s="117"/>
      <c r="AP33" s="117"/>
      <c r="AQ33" s="117"/>
      <c r="AR33" s="117"/>
      <c r="AS33" s="117"/>
      <c r="AT33" s="27"/>
      <c r="AU33" s="28"/>
      <c r="AV33" s="40">
        <f t="shared" si="48"/>
        <v>0</v>
      </c>
      <c r="AW33" s="58">
        <f t="shared" si="49"/>
        <v>0</v>
      </c>
      <c r="AX33" s="49" t="e">
        <f t="shared" si="50"/>
        <v>#DIV/0!</v>
      </c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29"/>
      <c r="BJ33" s="30"/>
      <c r="BK33" s="41">
        <f t="shared" si="27"/>
        <v>0</v>
      </c>
      <c r="BL33" s="56">
        <f t="shared" si="28"/>
        <v>0</v>
      </c>
      <c r="BM33" s="51" t="e">
        <f t="shared" si="29"/>
        <v>#DIV/0!</v>
      </c>
      <c r="BN33" s="29"/>
      <c r="BO33" s="30"/>
      <c r="BP33" s="41">
        <f t="shared" si="30"/>
        <v>0</v>
      </c>
      <c r="BQ33" s="56">
        <f t="shared" si="31"/>
        <v>0</v>
      </c>
      <c r="BR33" s="51" t="e">
        <f t="shared" si="32"/>
        <v>#DIV/0!</v>
      </c>
      <c r="BS33" s="121"/>
    </row>
    <row r="35" spans="1:71" x14ac:dyDescent="0.25">
      <c r="I35" t="s">
        <v>49</v>
      </c>
      <c r="J35">
        <v>0.33260000000000001</v>
      </c>
    </row>
    <row r="36" spans="1:71" x14ac:dyDescent="0.25">
      <c r="I36" t="s">
        <v>50</v>
      </c>
      <c r="J36">
        <v>0.3745</v>
      </c>
    </row>
    <row r="37" spans="1:71" x14ac:dyDescent="0.25">
      <c r="I37" t="s">
        <v>51</v>
      </c>
      <c r="J37">
        <v>0.39960000000000001</v>
      </c>
    </row>
    <row r="38" spans="1:71" x14ac:dyDescent="0.25">
      <c r="I38" t="s">
        <v>52</v>
      </c>
      <c r="J38">
        <v>0.41620000000000001</v>
      </c>
    </row>
    <row r="39" spans="1:71" x14ac:dyDescent="0.25">
      <c r="I39" t="s">
        <v>53</v>
      </c>
      <c r="J39">
        <v>0.43309999999999998</v>
      </c>
    </row>
    <row r="40" spans="1:71" x14ac:dyDescent="0.25">
      <c r="I40"/>
      <c r="J40"/>
    </row>
    <row r="41" spans="1:71" x14ac:dyDescent="0.25">
      <c r="I41" t="s">
        <v>54</v>
      </c>
      <c r="J41">
        <v>0.36599999999999999</v>
      </c>
    </row>
    <row r="42" spans="1:71" x14ac:dyDescent="0.25">
      <c r="I42" t="s">
        <v>50</v>
      </c>
      <c r="J42">
        <v>0.39960000000000001</v>
      </c>
    </row>
    <row r="43" spans="1:71" x14ac:dyDescent="0.25">
      <c r="I43" t="s">
        <v>51</v>
      </c>
      <c r="J43">
        <v>0.41970000000000002</v>
      </c>
    </row>
    <row r="44" spans="1:71" x14ac:dyDescent="0.25">
      <c r="I44" t="s">
        <v>52</v>
      </c>
      <c r="J44">
        <v>0.43309999999999998</v>
      </c>
    </row>
    <row r="45" spans="1:71" x14ac:dyDescent="0.25">
      <c r="I45" t="s">
        <v>53</v>
      </c>
      <c r="J45"/>
    </row>
    <row r="46" spans="1:71" x14ac:dyDescent="0.25">
      <c r="I46"/>
      <c r="J46"/>
    </row>
    <row r="47" spans="1:71" x14ac:dyDescent="0.25">
      <c r="I47" t="s">
        <v>55</v>
      </c>
      <c r="J47">
        <v>0.29920000000000002</v>
      </c>
    </row>
    <row r="48" spans="1:71" x14ac:dyDescent="0.25">
      <c r="I48" t="s">
        <v>50</v>
      </c>
      <c r="J48">
        <v>0.34939999999999999</v>
      </c>
    </row>
    <row r="49" spans="9:10" x14ac:dyDescent="0.25">
      <c r="I49" t="s">
        <v>51</v>
      </c>
      <c r="J49">
        <v>0.3795</v>
      </c>
    </row>
    <row r="50" spans="9:10" x14ac:dyDescent="0.25">
      <c r="I50" t="s">
        <v>52</v>
      </c>
      <c r="J50">
        <v>0.39960000000000001</v>
      </c>
    </row>
  </sheetData>
  <mergeCells count="27">
    <mergeCell ref="Z2:AD2"/>
    <mergeCell ref="AJ2:AN2"/>
    <mergeCell ref="AO2:AS2"/>
    <mergeCell ref="BU25:BW25"/>
    <mergeCell ref="BX25:BZ25"/>
    <mergeCell ref="AY2:BC2"/>
    <mergeCell ref="BD2:BH2"/>
    <mergeCell ref="BN2:BR2"/>
    <mergeCell ref="BU13:BZ13"/>
    <mergeCell ref="BU24:BW24"/>
    <mergeCell ref="BX24:BZ24"/>
    <mergeCell ref="CI5:CI26"/>
    <mergeCell ref="A2:E2"/>
    <mergeCell ref="A1:BM1"/>
    <mergeCell ref="BI2:BM2"/>
    <mergeCell ref="AT2:AX2"/>
    <mergeCell ref="AE2:AI2"/>
    <mergeCell ref="P2:T2"/>
    <mergeCell ref="BU1:CA1"/>
    <mergeCell ref="BU11:BW11"/>
    <mergeCell ref="BX11:BZ11"/>
    <mergeCell ref="BU9:BZ9"/>
    <mergeCell ref="BU10:BW10"/>
    <mergeCell ref="BX10:BZ10"/>
    <mergeCell ref="F2:J2"/>
    <mergeCell ref="K2:O2"/>
    <mergeCell ref="U2:Y2"/>
  </mergeCells>
  <conditionalFormatting sqref="CA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063F-9152-467D-ACB3-FFE5D54F7F3D}">
  <dimension ref="A1:G13"/>
  <sheetViews>
    <sheetView workbookViewId="0">
      <selection activeCell="C37" sqref="C37"/>
    </sheetView>
  </sheetViews>
  <sheetFormatPr defaultRowHeight="15" x14ac:dyDescent="0.25"/>
  <cols>
    <col min="1" max="2" width="10.7109375" customWidth="1"/>
    <col min="3" max="3" width="10.7109375" style="88" customWidth="1"/>
    <col min="4" max="7" width="10.7109375" customWidth="1"/>
  </cols>
  <sheetData>
    <row r="1" spans="1:7" x14ac:dyDescent="0.25">
      <c r="A1" s="81" t="s">
        <v>10</v>
      </c>
      <c r="B1" s="91" t="s">
        <v>45</v>
      </c>
      <c r="C1" s="89" t="s">
        <v>44</v>
      </c>
      <c r="D1" s="89" t="s">
        <v>43</v>
      </c>
      <c r="E1" s="89" t="s">
        <v>42</v>
      </c>
      <c r="F1" s="89" t="s">
        <v>41</v>
      </c>
      <c r="G1" s="90" t="s">
        <v>40</v>
      </c>
    </row>
    <row r="2" spans="1:7" x14ac:dyDescent="0.25">
      <c r="A2" s="76" t="s">
        <v>35</v>
      </c>
      <c r="B2" s="97">
        <v>0.36599999999999999</v>
      </c>
      <c r="C2" s="70">
        <v>1.9364E-5</v>
      </c>
      <c r="D2" s="70">
        <v>2.3029000000000001E-2</v>
      </c>
      <c r="E2" s="70">
        <v>1.6136666666666667E-4</v>
      </c>
      <c r="F2" s="70">
        <v>3.36341135090538E-3</v>
      </c>
      <c r="G2" s="130">
        <v>0.12</v>
      </c>
    </row>
    <row r="3" spans="1:7" x14ac:dyDescent="0.25">
      <c r="A3" s="76" t="s">
        <v>36</v>
      </c>
      <c r="B3" s="92">
        <v>0.33260000000000001</v>
      </c>
      <c r="C3" s="70">
        <v>1.8128E-5</v>
      </c>
      <c r="D3" s="70">
        <v>2.2395000000000002E-2</v>
      </c>
      <c r="E3" s="70">
        <v>1.5106666666666666E-4</v>
      </c>
      <c r="F3" s="70">
        <v>3.2378655949988834E-3</v>
      </c>
      <c r="G3" s="130"/>
    </row>
    <row r="4" spans="1:7" x14ac:dyDescent="0.25">
      <c r="A4" s="76" t="s">
        <v>28</v>
      </c>
      <c r="B4" s="92">
        <v>0.29920000000000002</v>
      </c>
      <c r="C4" s="70">
        <v>1.6888000000000002E-5</v>
      </c>
      <c r="D4" s="70">
        <v>2.1849E-2</v>
      </c>
      <c r="E4" s="70">
        <v>1.4073333333333336E-4</v>
      </c>
      <c r="F4" s="70">
        <v>3.0917662135566846E-3</v>
      </c>
      <c r="G4" s="130"/>
    </row>
    <row r="5" spans="1:7" x14ac:dyDescent="0.25">
      <c r="A5" s="77" t="s">
        <v>34</v>
      </c>
      <c r="B5" s="93">
        <v>0.39960000000000001</v>
      </c>
      <c r="C5" s="84">
        <v>2.0429E-5</v>
      </c>
      <c r="D5" s="84">
        <v>1.8759999999999999E-2</v>
      </c>
      <c r="E5" s="84">
        <v>1.7024166666666668E-4</v>
      </c>
      <c r="F5" s="84">
        <v>4.3558635394456294E-3</v>
      </c>
      <c r="G5" s="130"/>
    </row>
    <row r="6" spans="1:7" x14ac:dyDescent="0.25">
      <c r="A6" s="77" t="s">
        <v>37</v>
      </c>
      <c r="B6" s="93">
        <v>0.3745</v>
      </c>
      <c r="C6" s="84">
        <v>1.9519999999999999E-5</v>
      </c>
      <c r="D6" s="84">
        <v>1.8447999999999999E-2</v>
      </c>
      <c r="E6" s="84">
        <v>1.6266666666666667E-4</v>
      </c>
      <c r="F6" s="84">
        <v>4.2324371205550741E-3</v>
      </c>
      <c r="G6" s="130"/>
    </row>
    <row r="7" spans="1:7" x14ac:dyDescent="0.25">
      <c r="A7" s="77" t="s">
        <v>29</v>
      </c>
      <c r="B7" s="93">
        <v>0.34939999999999999</v>
      </c>
      <c r="C7" s="84">
        <v>1.8604E-5</v>
      </c>
      <c r="D7" s="84">
        <v>1.8178E-2</v>
      </c>
      <c r="E7" s="84">
        <v>1.5503333333333335E-4</v>
      </c>
      <c r="F7" s="84">
        <v>4.0937396853339206E-3</v>
      </c>
      <c r="G7" s="130"/>
    </row>
    <row r="8" spans="1:7" x14ac:dyDescent="0.25">
      <c r="A8" s="78" t="s">
        <v>33</v>
      </c>
      <c r="B8" s="94">
        <v>0.41970000000000002</v>
      </c>
      <c r="C8" s="85">
        <v>2.0871999999999999E-5</v>
      </c>
      <c r="D8" s="85">
        <v>1.6518999999999999E-2</v>
      </c>
      <c r="E8" s="85">
        <v>1.7393333333333332E-4</v>
      </c>
      <c r="F8" s="85">
        <v>5.0540589624069251E-3</v>
      </c>
      <c r="G8" s="130"/>
    </row>
    <row r="9" spans="1:7" x14ac:dyDescent="0.25">
      <c r="A9" s="78" t="s">
        <v>38</v>
      </c>
      <c r="B9" s="94">
        <v>0.39960000000000001</v>
      </c>
      <c r="C9" s="85">
        <v>2.0140999999999999E-5</v>
      </c>
      <c r="D9" s="85">
        <v>1.6305E-2</v>
      </c>
      <c r="E9" s="85">
        <v>1.6784166666666668E-4</v>
      </c>
      <c r="F9" s="85">
        <v>4.941061024225697E-3</v>
      </c>
      <c r="G9" s="130"/>
    </row>
    <row r="10" spans="1:7" x14ac:dyDescent="0.25">
      <c r="A10" s="78" t="s">
        <v>30</v>
      </c>
      <c r="B10" s="94">
        <v>0.3795</v>
      </c>
      <c r="C10" s="85">
        <v>1.9412E-5</v>
      </c>
      <c r="D10" s="85">
        <v>1.6067000000000001E-2</v>
      </c>
      <c r="E10" s="85">
        <v>1.6176666666666668E-4</v>
      </c>
      <c r="F10" s="85">
        <v>4.8327628057509174E-3</v>
      </c>
      <c r="G10" s="130"/>
    </row>
    <row r="11" spans="1:7" x14ac:dyDescent="0.25">
      <c r="A11" s="79" t="s">
        <v>32</v>
      </c>
      <c r="B11" s="95">
        <v>0.43309999999999998</v>
      </c>
      <c r="C11" s="86">
        <v>2.2013000000000001E-5</v>
      </c>
      <c r="D11" s="86">
        <v>1.4741000000000001E-2</v>
      </c>
      <c r="E11" s="86">
        <v>1.8344166666666668E-4</v>
      </c>
      <c r="F11" s="86">
        <v>5.9732718268774168E-3</v>
      </c>
      <c r="G11" s="130"/>
    </row>
    <row r="12" spans="1:7" x14ac:dyDescent="0.25">
      <c r="A12" s="79" t="s">
        <v>39</v>
      </c>
      <c r="B12" s="95">
        <v>0.41620000000000001</v>
      </c>
      <c r="C12" s="86">
        <v>2.1401999999999999E-5</v>
      </c>
      <c r="D12" s="86">
        <v>1.4599000000000001E-2</v>
      </c>
      <c r="E12" s="86">
        <v>1.7835E-4</v>
      </c>
      <c r="F12" s="86">
        <v>5.8639632851565171E-3</v>
      </c>
      <c r="G12" s="130"/>
    </row>
    <row r="13" spans="1:7" ht="15.75" thickBot="1" x14ac:dyDescent="0.3">
      <c r="A13" s="80" t="s">
        <v>31</v>
      </c>
      <c r="B13" s="96">
        <v>0.39960000000000001</v>
      </c>
      <c r="C13" s="87">
        <v>2.0788000000000002E-5</v>
      </c>
      <c r="D13" s="87">
        <v>1.4444E-2</v>
      </c>
      <c r="E13" s="87">
        <v>1.7323333333333336E-4</v>
      </c>
      <c r="F13" s="87">
        <v>5.7568540570479094E-3</v>
      </c>
      <c r="G13" s="131"/>
    </row>
  </sheetData>
  <mergeCells count="1">
    <mergeCell ref="G2:G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62"/>
  <sheetViews>
    <sheetView zoomScale="85" zoomScaleNormal="85" workbookViewId="0">
      <selection activeCell="P3" sqref="P3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6" width="8.85546875" bestFit="1" customWidth="1"/>
    <col min="7" max="7" width="9.42578125" bestFit="1" customWidth="1"/>
    <col min="8" max="11" width="8.85546875" bestFit="1" customWidth="1"/>
    <col min="12" max="12" width="9.42578125" customWidth="1"/>
    <col min="13" max="14" width="9.42578125" bestFit="1" customWidth="1"/>
    <col min="15" max="15" width="9.7109375" bestFit="1" customWidth="1"/>
    <col min="16" max="16" width="8.85546875" bestFit="1" customWidth="1"/>
    <col min="17" max="19" width="9.42578125" bestFit="1" customWidth="1"/>
    <col min="20" max="20" width="10.7109375" bestFit="1" customWidth="1"/>
    <col min="27" max="27" width="10.5703125" bestFit="1" customWidth="1"/>
    <col min="28" max="28" width="10.5703125" customWidth="1"/>
    <col min="29" max="31" width="9.42578125" bestFit="1" customWidth="1"/>
  </cols>
  <sheetData>
    <row r="1" spans="1:31" ht="60" thickBot="1" x14ac:dyDescent="0.3">
      <c r="A1" s="170" t="s">
        <v>27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2"/>
      <c r="AA1" s="167" t="s">
        <v>23</v>
      </c>
      <c r="AB1" s="168"/>
      <c r="AC1" s="168"/>
      <c r="AD1" s="168"/>
      <c r="AE1" s="168"/>
    </row>
    <row r="2" spans="1:31" x14ac:dyDescent="0.25">
      <c r="A2" s="173" t="s">
        <v>64</v>
      </c>
      <c r="B2" s="174"/>
      <c r="C2" s="174"/>
      <c r="D2" s="174"/>
      <c r="E2" s="175"/>
      <c r="F2" s="176" t="s">
        <v>65</v>
      </c>
      <c r="G2" s="177"/>
      <c r="H2" s="177"/>
      <c r="I2" s="177"/>
      <c r="J2" s="178"/>
      <c r="K2" s="179" t="s">
        <v>66</v>
      </c>
      <c r="L2" s="180"/>
      <c r="M2" s="180"/>
      <c r="N2" s="180"/>
      <c r="O2" s="181"/>
      <c r="P2" s="182" t="s">
        <v>67</v>
      </c>
      <c r="Q2" s="183"/>
      <c r="R2" s="183"/>
      <c r="S2" s="183"/>
      <c r="T2" s="184"/>
      <c r="U2" s="185" t="s">
        <v>18</v>
      </c>
      <c r="V2" s="165"/>
      <c r="W2" s="165"/>
      <c r="X2" s="165"/>
      <c r="Y2" s="166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22</v>
      </c>
      <c r="B3" s="14" t="s">
        <v>13</v>
      </c>
      <c r="C3" s="14" t="s">
        <v>21</v>
      </c>
      <c r="D3" s="61" t="s">
        <v>20</v>
      </c>
      <c r="E3" s="42" t="s">
        <v>19</v>
      </c>
      <c r="F3" s="10" t="s">
        <v>22</v>
      </c>
      <c r="G3" s="15" t="s">
        <v>13</v>
      </c>
      <c r="H3" s="15" t="s">
        <v>21</v>
      </c>
      <c r="I3" s="59" t="s">
        <v>20</v>
      </c>
      <c r="J3" s="44" t="s">
        <v>19</v>
      </c>
      <c r="K3" s="11" t="s">
        <v>22</v>
      </c>
      <c r="L3" s="17" t="s">
        <v>13</v>
      </c>
      <c r="M3" s="17" t="s">
        <v>21</v>
      </c>
      <c r="N3" s="52" t="s">
        <v>20</v>
      </c>
      <c r="O3" s="46" t="s">
        <v>19</v>
      </c>
      <c r="P3" s="12" t="s">
        <v>22</v>
      </c>
      <c r="Q3" s="19" t="s">
        <v>13</v>
      </c>
      <c r="R3" s="19" t="s">
        <v>21</v>
      </c>
      <c r="S3" s="57" t="s">
        <v>20</v>
      </c>
      <c r="T3" s="48" t="s">
        <v>19</v>
      </c>
      <c r="U3" s="13" t="s">
        <v>12</v>
      </c>
      <c r="V3" s="21" t="s">
        <v>13</v>
      </c>
      <c r="W3" s="21" t="s">
        <v>21</v>
      </c>
      <c r="X3" s="55" t="s">
        <v>20</v>
      </c>
      <c r="Y3" s="50" t="s">
        <v>19</v>
      </c>
      <c r="AA3" s="34" t="s">
        <v>6</v>
      </c>
      <c r="AB3" s="65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 x14ac:dyDescent="0.25">
      <c r="A4" s="69">
        <v>4.1537499999999998E-2</v>
      </c>
      <c r="B4" s="69">
        <v>5943.05</v>
      </c>
      <c r="C4" s="69">
        <f>A4/($AC$11*$AB$5)</f>
        <v>0.29617219673149481</v>
      </c>
      <c r="D4" s="69">
        <f>(A4*$AB$6)/($AA$11*$AB$5)</f>
        <v>1068.8656796375699</v>
      </c>
      <c r="E4" s="69">
        <f>(B4*$AB$6)/(2*$AB$7*$AC$11*C4^2)</f>
        <v>0.87582456635999661</v>
      </c>
      <c r="F4" s="69">
        <v>4.5514699999999998E-2</v>
      </c>
      <c r="G4" s="69">
        <v>3476.81</v>
      </c>
      <c r="H4" s="69">
        <f>F4/($AC$11*$AC$5)</f>
        <v>0.29459644804892943</v>
      </c>
      <c r="I4" s="69">
        <f>(F4*$AC$6)/($AA$11*$AC$5)</f>
        <v>1407.7318228900219</v>
      </c>
      <c r="J4" s="69">
        <f>(G4*$AC$6)/(2*$AC$7*$AC$11*H4^2)</f>
        <v>0.68570265887934279</v>
      </c>
      <c r="K4" s="69">
        <v>5.5836999999999998E-2</v>
      </c>
      <c r="L4" s="69">
        <v>3692.08</v>
      </c>
      <c r="M4" s="69">
        <f>K4/($AC$11*$AD$5)</f>
        <v>0.34636495704121112</v>
      </c>
      <c r="N4" s="69">
        <f>(K4*$AD$6)/($AA$11*$AD$5)</f>
        <v>1953.8968184184394</v>
      </c>
      <c r="O4" s="69">
        <f>(L4*$AD$6)/(2*$AD$7*$AC$11*M4^2)</f>
        <v>0.62185388929089114</v>
      </c>
      <c r="P4" s="69">
        <v>5.5018599999999897E-2</v>
      </c>
      <c r="Q4" s="69">
        <v>2361.12</v>
      </c>
      <c r="R4" s="69">
        <f>P4/($AC$11*$AE$5)</f>
        <v>0.31869773694037518</v>
      </c>
      <c r="S4" s="69">
        <f>(P4*$AE$6)/($AA$11*AE$5)</f>
        <v>2141.5903352656219</v>
      </c>
      <c r="T4" s="69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4" t="s">
        <v>7</v>
      </c>
      <c r="AB4" s="65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 x14ac:dyDescent="0.25">
      <c r="A5" s="69">
        <v>5.0604299999999998E-2</v>
      </c>
      <c r="B5" s="69">
        <v>8664.1</v>
      </c>
      <c r="C5" s="69">
        <f t="shared" ref="C5:C17" si="1">A5/($AC$11*$AB$5)</f>
        <v>0.360820624617745</v>
      </c>
      <c r="D5" s="69">
        <f t="shared" ref="D5:D17" si="2">(A5*$AB$6)/($AA$11*$AB$5)</f>
        <v>1302.1775386598492</v>
      </c>
      <c r="E5" s="69">
        <f t="shared" ref="E5:E17" si="3">(B5*$AB$6)/(2*$AB$7*$AC$11*C5^2)</f>
        <v>0.86027452009692007</v>
      </c>
      <c r="F5" s="69">
        <v>5.5633299999999997E-2</v>
      </c>
      <c r="G5" s="69">
        <v>5062.3599999999997</v>
      </c>
      <c r="H5" s="69">
        <f t="shared" ref="H5:H17" si="4">F5/($AC$11*$AC$5)</f>
        <v>0.36008965396323617</v>
      </c>
      <c r="I5" s="69">
        <f t="shared" ref="I5:I17" si="5">(F5*$AC$6)/($AA$11*$AC$5)</f>
        <v>1720.6917066878934</v>
      </c>
      <c r="J5" s="69">
        <f t="shared" ref="J5:J17" si="6">(G5*$AC$6)/(2*$AC$7*$AC$11*H5^2)</f>
        <v>0.66825409211451303</v>
      </c>
      <c r="K5" s="69">
        <v>6.4515199999999898E-2</v>
      </c>
      <c r="L5" s="69">
        <v>4820.9799999999996</v>
      </c>
      <c r="M5" s="69">
        <f t="shared" ref="M5:M17" si="7">K5/($AC$11*$AD$5)</f>
        <v>0.40019708215887506</v>
      </c>
      <c r="N5" s="69">
        <f t="shared" ref="N5:N17" si="8">(K5*$AD$6)/($AA$11*$AD$5)</f>
        <v>2257.5719329410449</v>
      </c>
      <c r="O5" s="69">
        <f t="shared" ref="O5:O17" si="9">(L5*$AD$6)/(2*$AD$7*$AC$11*M5^2)</f>
        <v>0.60823672513871652</v>
      </c>
      <c r="P5" s="69">
        <v>6.4140099999999894E-2</v>
      </c>
      <c r="Q5" s="69">
        <v>3118.93</v>
      </c>
      <c r="R5" s="69">
        <f t="shared" ref="R5:R17" si="10">P5/($AC$11*$AE$5)</f>
        <v>0.3715344395736962</v>
      </c>
      <c r="S5" s="69">
        <f t="shared" ref="S5:S17" si="11">(P5*$AE$6)/($AA$11*AE$5)</f>
        <v>2496.6432854156697</v>
      </c>
      <c r="T5" s="69">
        <f t="shared" si="0"/>
        <v>0.54385403877935079</v>
      </c>
      <c r="AA5" s="34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 x14ac:dyDescent="0.25">
      <c r="A6" s="69">
        <v>5.9333199999999899E-2</v>
      </c>
      <c r="B6" s="69">
        <v>11716.31</v>
      </c>
      <c r="C6" s="69">
        <f t="shared" si="1"/>
        <v>0.42305974560599702</v>
      </c>
      <c r="D6" s="69">
        <f t="shared" si="2"/>
        <v>1526.7943699806624</v>
      </c>
      <c r="E6" s="69">
        <f t="shared" si="3"/>
        <v>0.84622092080375544</v>
      </c>
      <c r="F6" s="69">
        <v>6.5842600000000001E-2</v>
      </c>
      <c r="G6" s="69">
        <v>6954.79</v>
      </c>
      <c r="H6" s="69">
        <f t="shared" si="4"/>
        <v>0.42616992071366921</v>
      </c>
      <c r="I6" s="69">
        <f t="shared" si="5"/>
        <v>2036.4568660634598</v>
      </c>
      <c r="J6" s="69">
        <f t="shared" si="6"/>
        <v>0.65543302683370186</v>
      </c>
      <c r="K6" s="69">
        <v>7.3300199999999996E-2</v>
      </c>
      <c r="L6" s="69">
        <v>6086.37</v>
      </c>
      <c r="M6" s="69">
        <f t="shared" si="7"/>
        <v>0.45469170306628548</v>
      </c>
      <c r="N6" s="69">
        <f t="shared" si="8"/>
        <v>2564.9842858576803</v>
      </c>
      <c r="O6" s="69">
        <f t="shared" si="9"/>
        <v>0.59485269879474845</v>
      </c>
      <c r="P6" s="69">
        <v>7.3594499999999993E-2</v>
      </c>
      <c r="Q6" s="69">
        <v>3978.43</v>
      </c>
      <c r="R6" s="69">
        <f t="shared" si="10"/>
        <v>0.42629948056218231</v>
      </c>
      <c r="S6" s="69">
        <f t="shared" si="11"/>
        <v>2864.6543156079233</v>
      </c>
      <c r="T6" s="69">
        <f t="shared" si="0"/>
        <v>0.52693494239587124</v>
      </c>
      <c r="AA6" s="34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5.75" thickBot="1" x14ac:dyDescent="0.3">
      <c r="A7" s="69">
        <v>6.7923499999999998E-2</v>
      </c>
      <c r="B7" s="69">
        <v>15129.59</v>
      </c>
      <c r="C7" s="69">
        <f t="shared" si="1"/>
        <v>0.48431061582164764</v>
      </c>
      <c r="D7" s="69">
        <f t="shared" si="2"/>
        <v>1747.8446702585011</v>
      </c>
      <c r="E7" s="69">
        <f t="shared" si="3"/>
        <v>0.8338261164010744</v>
      </c>
      <c r="F7" s="69">
        <v>7.5373999999999997E-2</v>
      </c>
      <c r="G7" s="69">
        <v>8976.31</v>
      </c>
      <c r="H7" s="69">
        <f t="shared" si="4"/>
        <v>0.48786244169993442</v>
      </c>
      <c r="I7" s="69">
        <f t="shared" si="5"/>
        <v>2331.2551421521512</v>
      </c>
      <c r="J7" s="69">
        <f t="shared" si="6"/>
        <v>0.64552484260553811</v>
      </c>
      <c r="K7" s="69">
        <v>8.2464399999999993E-2</v>
      </c>
      <c r="L7" s="69">
        <v>7495.34</v>
      </c>
      <c r="M7" s="69">
        <f t="shared" si="7"/>
        <v>0.51153855621593647</v>
      </c>
      <c r="N7" s="69">
        <f t="shared" si="8"/>
        <v>2885.6659346452275</v>
      </c>
      <c r="O7" s="69">
        <f t="shared" si="9"/>
        <v>0.57878829040364632</v>
      </c>
      <c r="P7" s="69">
        <v>8.3090999999999901E-2</v>
      </c>
      <c r="Q7" s="69">
        <v>4930.25</v>
      </c>
      <c r="R7" s="69">
        <f t="shared" si="10"/>
        <v>0.48130838771093287</v>
      </c>
      <c r="S7" s="69">
        <f t="shared" si="11"/>
        <v>3234.304081666126</v>
      </c>
      <c r="T7" s="69">
        <f t="shared" si="0"/>
        <v>0.51226769152776963</v>
      </c>
      <c r="AA7" s="35" t="s">
        <v>11</v>
      </c>
      <c r="AB7" s="36">
        <f t="shared" ref="AB7:AE7" si="14">120/1000</f>
        <v>0.12</v>
      </c>
      <c r="AC7" s="36">
        <f t="shared" si="14"/>
        <v>0.12</v>
      </c>
      <c r="AD7" s="36">
        <f t="shared" si="14"/>
        <v>0.12</v>
      </c>
      <c r="AE7" s="36">
        <f t="shared" si="14"/>
        <v>0.12</v>
      </c>
    </row>
    <row r="8" spans="1:31" ht="15.75" thickBot="1" x14ac:dyDescent="0.3">
      <c r="A8" s="69">
        <v>7.6476799999999998E-2</v>
      </c>
      <c r="B8" s="69">
        <v>18871.439999999999</v>
      </c>
      <c r="C8" s="69">
        <f t="shared" si="1"/>
        <v>0.54529766728847873</v>
      </c>
      <c r="D8" s="69">
        <f t="shared" si="2"/>
        <v>1967.9428662896544</v>
      </c>
      <c r="E8" s="69">
        <f t="shared" si="3"/>
        <v>0.82041590776779172</v>
      </c>
      <c r="F8" s="69">
        <v>8.48304E-2</v>
      </c>
      <c r="G8" s="69">
        <v>11157.08</v>
      </c>
      <c r="H8" s="69">
        <f t="shared" si="4"/>
        <v>0.54906952098047224</v>
      </c>
      <c r="I8" s="69">
        <f t="shared" si="5"/>
        <v>2623.7337306076874</v>
      </c>
      <c r="J8" s="69">
        <f t="shared" si="6"/>
        <v>0.6334404047344705</v>
      </c>
      <c r="K8" s="69">
        <v>9.1374599999999903E-2</v>
      </c>
      <c r="L8" s="69">
        <v>9013.85</v>
      </c>
      <c r="M8" s="69">
        <f t="shared" si="7"/>
        <v>0.56680981076450765</v>
      </c>
      <c r="N8" s="69">
        <f t="shared" si="8"/>
        <v>3197.4593947428652</v>
      </c>
      <c r="O8" s="69">
        <f t="shared" si="9"/>
        <v>0.56691866309880534</v>
      </c>
      <c r="P8" s="69">
        <v>9.2097100000000001E-2</v>
      </c>
      <c r="Q8" s="69">
        <v>5926.57</v>
      </c>
      <c r="R8" s="69">
        <f t="shared" si="10"/>
        <v>0.53347663060803951</v>
      </c>
      <c r="S8" s="69">
        <f t="shared" si="11"/>
        <v>3584.8651050007065</v>
      </c>
      <c r="T8" s="69">
        <f t="shared" si="0"/>
        <v>0.50124205720980253</v>
      </c>
      <c r="AA8" s="1"/>
      <c r="AB8" s="1"/>
      <c r="AC8" s="1"/>
      <c r="AD8" s="1"/>
      <c r="AE8" s="1"/>
    </row>
    <row r="9" spans="1:31" ht="20.25" x14ac:dyDescent="0.3">
      <c r="A9" s="69">
        <v>8.5110599999999995E-2</v>
      </c>
      <c r="B9" s="69">
        <v>22982.15</v>
      </c>
      <c r="C9" s="69">
        <f t="shared" si="1"/>
        <v>0.60685870278990217</v>
      </c>
      <c r="D9" s="69">
        <f t="shared" si="2"/>
        <v>2190.112532371023</v>
      </c>
      <c r="E9" s="69">
        <f t="shared" si="3"/>
        <v>0.80669951865071909</v>
      </c>
      <c r="F9" s="69">
        <v>9.4406500000000004E-2</v>
      </c>
      <c r="G9" s="69">
        <v>13660.83</v>
      </c>
      <c r="H9" s="69">
        <f t="shared" si="4"/>
        <v>0.61105136522335102</v>
      </c>
      <c r="I9" s="69">
        <f t="shared" si="5"/>
        <v>2919.9145405257395</v>
      </c>
      <c r="J9" s="69">
        <f t="shared" si="6"/>
        <v>0.62622663780006493</v>
      </c>
      <c r="K9" s="69">
        <v>0.1004008</v>
      </c>
      <c r="L9" s="69">
        <v>10689.15</v>
      </c>
      <c r="M9" s="69">
        <f t="shared" si="7"/>
        <v>0.62280063002853359</v>
      </c>
      <c r="N9" s="69">
        <f t="shared" si="8"/>
        <v>3513.3120276280256</v>
      </c>
      <c r="O9" s="69">
        <f t="shared" si="9"/>
        <v>0.55683975044604561</v>
      </c>
      <c r="P9" s="69">
        <v>0.101855299999999</v>
      </c>
      <c r="Q9" s="69">
        <v>7024.43</v>
      </c>
      <c r="R9" s="69">
        <f t="shared" si="10"/>
        <v>0.59000144688128631</v>
      </c>
      <c r="S9" s="69">
        <f t="shared" si="11"/>
        <v>3964.7015023206473</v>
      </c>
      <c r="T9" s="69">
        <f t="shared" si="0"/>
        <v>0.48571310375028676</v>
      </c>
      <c r="AA9" s="155" t="s">
        <v>26</v>
      </c>
      <c r="AB9" s="169"/>
      <c r="AC9" s="156"/>
      <c r="AD9" s="156"/>
      <c r="AE9" s="157"/>
    </row>
    <row r="10" spans="1:31" ht="15.75" x14ac:dyDescent="0.25">
      <c r="A10" s="69">
        <v>9.3545799999999998E-2</v>
      </c>
      <c r="B10" s="69">
        <v>27457.65</v>
      </c>
      <c r="C10" s="69">
        <f t="shared" si="1"/>
        <v>0.66700367333144917</v>
      </c>
      <c r="D10" s="69">
        <f t="shared" si="2"/>
        <v>2407.1717145769535</v>
      </c>
      <c r="E10" s="69">
        <f t="shared" si="3"/>
        <v>0.79781688819599172</v>
      </c>
      <c r="F10" s="69">
        <v>0.1051439</v>
      </c>
      <c r="G10" s="69">
        <v>16719.12</v>
      </c>
      <c r="H10" s="69">
        <f t="shared" si="4"/>
        <v>0.68054978883771244</v>
      </c>
      <c r="I10" s="69">
        <f t="shared" si="5"/>
        <v>3252.0133937555602</v>
      </c>
      <c r="J10" s="69">
        <f t="shared" si="6"/>
        <v>0.61787908629023369</v>
      </c>
      <c r="K10" s="69">
        <v>0.1093185</v>
      </c>
      <c r="L10" s="69">
        <v>12460.81</v>
      </c>
      <c r="M10" s="69">
        <f t="shared" si="7"/>
        <v>0.67811840815784585</v>
      </c>
      <c r="N10" s="69">
        <f t="shared" si="8"/>
        <v>3825.3679342421005</v>
      </c>
      <c r="O10" s="69">
        <f t="shared" si="9"/>
        <v>0.54754567313703617</v>
      </c>
      <c r="P10" s="69">
        <v>0.110941499999999</v>
      </c>
      <c r="Q10" s="69">
        <v>8168.56</v>
      </c>
      <c r="R10" s="69">
        <f t="shared" si="10"/>
        <v>0.64263367266288818</v>
      </c>
      <c r="S10" s="69">
        <f t="shared" si="11"/>
        <v>4318.3804055332066</v>
      </c>
      <c r="T10" s="69">
        <f t="shared" si="0"/>
        <v>0.47609479341864336</v>
      </c>
      <c r="AA10" s="63" t="s">
        <v>24</v>
      </c>
      <c r="AB10" s="66"/>
      <c r="AC10" s="160" t="s">
        <v>25</v>
      </c>
      <c r="AD10" s="160"/>
      <c r="AE10" s="161"/>
    </row>
    <row r="11" spans="1:31" ht="16.5" thickBot="1" x14ac:dyDescent="0.3">
      <c r="A11" s="69">
        <v>0.102134</v>
      </c>
      <c r="B11" s="69">
        <v>32287.14</v>
      </c>
      <c r="C11" s="69">
        <f t="shared" si="1"/>
        <v>0.72823957005054463</v>
      </c>
      <c r="D11" s="69">
        <f t="shared" si="2"/>
        <v>2628.1679765056538</v>
      </c>
      <c r="E11" s="69">
        <f t="shared" si="3"/>
        <v>0.78700472898173701</v>
      </c>
      <c r="F11" s="69">
        <v>0.1146345</v>
      </c>
      <c r="G11" s="69">
        <v>19583.810000000001</v>
      </c>
      <c r="H11" s="69">
        <f t="shared" si="4"/>
        <v>0.74197822953606196</v>
      </c>
      <c r="I11" s="69">
        <f t="shared" si="5"/>
        <v>3545.5497597718149</v>
      </c>
      <c r="J11" s="69">
        <f t="shared" si="6"/>
        <v>0.60887024272211243</v>
      </c>
      <c r="K11" s="69">
        <v>0.118456299999999</v>
      </c>
      <c r="L11" s="69">
        <v>14364.51</v>
      </c>
      <c r="M11" s="69">
        <f t="shared" si="7"/>
        <v>0.73480149830328401</v>
      </c>
      <c r="N11" s="69">
        <f t="shared" si="8"/>
        <v>4145.1257712917641</v>
      </c>
      <c r="O11" s="69">
        <f t="shared" si="9"/>
        <v>0.53757107753842615</v>
      </c>
      <c r="P11" s="69">
        <v>0.12007759999999899</v>
      </c>
      <c r="Q11" s="69">
        <v>9385.9</v>
      </c>
      <c r="R11" s="69">
        <f t="shared" si="10"/>
        <v>0.69555494645867666</v>
      </c>
      <c r="S11" s="69">
        <f t="shared" si="11"/>
        <v>4674.0016583826127</v>
      </c>
      <c r="T11" s="69">
        <f t="shared" si="0"/>
        <v>0.46696885997974735</v>
      </c>
      <c r="AA11" s="62">
        <v>8.5374248628593903E-4</v>
      </c>
      <c r="AB11" s="67"/>
      <c r="AC11" s="153">
        <v>996.55</v>
      </c>
      <c r="AD11" s="153"/>
      <c r="AE11" s="154"/>
    </row>
    <row r="12" spans="1:31" x14ac:dyDescent="0.25">
      <c r="A12" s="69">
        <v>0.1121716</v>
      </c>
      <c r="B12" s="69">
        <v>38426.949999999997</v>
      </c>
      <c r="C12" s="69">
        <f t="shared" si="1"/>
        <v>0.79981003148688645</v>
      </c>
      <c r="D12" s="69">
        <f t="shared" si="2"/>
        <v>2886.4609923571147</v>
      </c>
      <c r="E12" s="69">
        <f t="shared" si="3"/>
        <v>0.77653052671149525</v>
      </c>
      <c r="F12" s="69">
        <v>0.1239386</v>
      </c>
      <c r="G12" s="69">
        <v>22607.91</v>
      </c>
      <c r="H12" s="69">
        <f t="shared" si="4"/>
        <v>0.80219953852616943</v>
      </c>
      <c r="I12" s="69">
        <f t="shared" si="5"/>
        <v>3833.3178358736245</v>
      </c>
      <c r="J12" s="69">
        <f t="shared" si="6"/>
        <v>0.60131977720793761</v>
      </c>
      <c r="K12" s="69">
        <v>0.1275995</v>
      </c>
      <c r="L12" s="69">
        <v>16396.939999999999</v>
      </c>
      <c r="M12" s="69">
        <f t="shared" si="7"/>
        <v>0.79151808542686786</v>
      </c>
      <c r="N12" s="69">
        <f t="shared" si="8"/>
        <v>4465.0725698333308</v>
      </c>
      <c r="O12" s="69">
        <f t="shared" si="9"/>
        <v>0.52884240006767558</v>
      </c>
      <c r="P12" s="69">
        <v>0.12941059999999999</v>
      </c>
      <c r="Q12" s="69">
        <v>10674.35</v>
      </c>
      <c r="R12" s="69">
        <f t="shared" si="10"/>
        <v>0.74961677243870595</v>
      </c>
      <c r="S12" s="69">
        <f t="shared" si="11"/>
        <v>5037.2872127048995</v>
      </c>
      <c r="T12" s="69">
        <f t="shared" si="0"/>
        <v>0.45723317431933536</v>
      </c>
    </row>
    <row r="13" spans="1:31" x14ac:dyDescent="0.25">
      <c r="A13" s="69">
        <v>0.120539799999999</v>
      </c>
      <c r="B13" s="69">
        <v>44059.41</v>
      </c>
      <c r="C13" s="69">
        <f t="shared" si="1"/>
        <v>0.85947727618597047</v>
      </c>
      <c r="D13" s="69">
        <f t="shared" si="2"/>
        <v>3101.7960939001073</v>
      </c>
      <c r="E13" s="69">
        <f t="shared" si="3"/>
        <v>0.77102097233721034</v>
      </c>
      <c r="F13" s="69">
        <v>0.13327239999999901</v>
      </c>
      <c r="G13" s="69">
        <v>25799</v>
      </c>
      <c r="H13" s="69">
        <f t="shared" si="4"/>
        <v>0.86261308243173851</v>
      </c>
      <c r="I13" s="69">
        <f t="shared" si="5"/>
        <v>4122.0045082781335</v>
      </c>
      <c r="J13" s="69">
        <f t="shared" si="6"/>
        <v>0.59344527947575143</v>
      </c>
      <c r="K13" s="69">
        <v>0.136791999999999</v>
      </c>
      <c r="L13" s="69">
        <v>18516.55</v>
      </c>
      <c r="M13" s="69">
        <f t="shared" si="7"/>
        <v>0.84854048755450695</v>
      </c>
      <c r="N13" s="69">
        <f t="shared" si="8"/>
        <v>4786.744516809521</v>
      </c>
      <c r="O13" s="69">
        <f t="shared" si="9"/>
        <v>0.51963701441802479</v>
      </c>
      <c r="P13" s="69">
        <v>0.13856250000000001</v>
      </c>
      <c r="Q13" s="69">
        <v>12076.16</v>
      </c>
      <c r="R13" s="69">
        <f t="shared" si="10"/>
        <v>0.80262956845141131</v>
      </c>
      <c r="S13" s="69">
        <f t="shared" si="11"/>
        <v>5393.5234780645687</v>
      </c>
      <c r="T13" s="69">
        <f t="shared" si="0"/>
        <v>0.45120451132339667</v>
      </c>
    </row>
    <row r="14" spans="1:31" x14ac:dyDescent="0.25">
      <c r="A14" s="69">
        <v>0.128826</v>
      </c>
      <c r="B14" s="69">
        <v>49707.97</v>
      </c>
      <c r="C14" s="69">
        <f t="shared" si="1"/>
        <v>0.91855984149579428</v>
      </c>
      <c r="D14" s="69">
        <f t="shared" si="2"/>
        <v>3315.0211265721241</v>
      </c>
      <c r="E14" s="69">
        <f t="shared" si="3"/>
        <v>0.76156579545196035</v>
      </c>
      <c r="F14" s="69">
        <v>0.14260510000000001</v>
      </c>
      <c r="G14" s="69">
        <v>29172.74</v>
      </c>
      <c r="H14" s="69">
        <f t="shared" si="4"/>
        <v>0.92301950652563647</v>
      </c>
      <c r="I14" s="69">
        <f t="shared" si="5"/>
        <v>4410.6571585974179</v>
      </c>
      <c r="J14" s="69">
        <f t="shared" si="6"/>
        <v>0.58609140270906845</v>
      </c>
      <c r="K14" s="69">
        <v>0.1460709</v>
      </c>
      <c r="L14" s="69">
        <v>20707.13</v>
      </c>
      <c r="M14" s="69">
        <f t="shared" si="7"/>
        <v>0.90609884133228946</v>
      </c>
      <c r="N14" s="69">
        <f t="shared" si="8"/>
        <v>5111.4398476551041</v>
      </c>
      <c r="O14" s="69">
        <f t="shared" si="9"/>
        <v>0.50962873224070482</v>
      </c>
      <c r="P14" s="69">
        <v>0.148115</v>
      </c>
      <c r="Q14" s="69">
        <v>13529.53</v>
      </c>
      <c r="R14" s="69">
        <f t="shared" si="10"/>
        <v>0.85796285814113327</v>
      </c>
      <c r="S14" s="69">
        <f t="shared" si="11"/>
        <v>5765.3530352983935</v>
      </c>
      <c r="T14" s="69">
        <f t="shared" si="0"/>
        <v>0.44240560428678088</v>
      </c>
    </row>
    <row r="15" spans="1:31" x14ac:dyDescent="0.25">
      <c r="A15" s="69">
        <v>0.13761609999999999</v>
      </c>
      <c r="B15" s="69">
        <v>55934.14</v>
      </c>
      <c r="C15" s="69">
        <f t="shared" si="1"/>
        <v>0.98123533295506626</v>
      </c>
      <c r="D15" s="69">
        <f t="shared" si="2"/>
        <v>3541.2127897820474</v>
      </c>
      <c r="E15" s="69">
        <f t="shared" si="3"/>
        <v>0.7509774916744445</v>
      </c>
      <c r="F15" s="69">
        <v>0.15217449999999999</v>
      </c>
      <c r="G15" s="69">
        <v>32564.79</v>
      </c>
      <c r="H15" s="69">
        <f t="shared" si="4"/>
        <v>0.98495798464280349</v>
      </c>
      <c r="I15" s="69">
        <f t="shared" si="5"/>
        <v>4706.6307430869065</v>
      </c>
      <c r="J15" s="69">
        <f t="shared" si="6"/>
        <v>0.57454329322564379</v>
      </c>
      <c r="K15" s="69">
        <v>0.15587870000000001</v>
      </c>
      <c r="L15" s="69">
        <v>23112.29</v>
      </c>
      <c r="M15" s="69">
        <f t="shared" si="7"/>
        <v>0.966938038023888</v>
      </c>
      <c r="N15" s="69">
        <f t="shared" si="8"/>
        <v>5454.6429068395946</v>
      </c>
      <c r="O15" s="69">
        <f t="shared" si="9"/>
        <v>0.49949464087878953</v>
      </c>
      <c r="P15" s="69">
        <v>0.1578061</v>
      </c>
      <c r="Q15" s="69">
        <v>15126.45</v>
      </c>
      <c r="R15" s="69">
        <f t="shared" si="10"/>
        <v>0.9140989946197583</v>
      </c>
      <c r="S15" s="69">
        <f t="shared" si="11"/>
        <v>6142.5775756918738</v>
      </c>
      <c r="T15" s="69">
        <f t="shared" si="0"/>
        <v>0.43573800244986083</v>
      </c>
    </row>
    <row r="16" spans="1:31" x14ac:dyDescent="0.25">
      <c r="A16" s="69">
        <v>0.1463055</v>
      </c>
      <c r="B16" s="69">
        <v>62431.49</v>
      </c>
      <c r="C16" s="69">
        <f t="shared" si="1"/>
        <v>1.0431928096033638</v>
      </c>
      <c r="D16" s="69">
        <f t="shared" si="2"/>
        <v>3764.8131854881617</v>
      </c>
      <c r="E16" s="69">
        <f t="shared" si="3"/>
        <v>0.74160191376069273</v>
      </c>
      <c r="F16" s="69">
        <v>0.16048889999999999</v>
      </c>
      <c r="G16" s="69">
        <v>36004.120000000003</v>
      </c>
      <c r="H16" s="69">
        <f t="shared" si="4"/>
        <v>1.0387734048841324</v>
      </c>
      <c r="I16" s="69">
        <f t="shared" si="5"/>
        <v>4963.7882211816059</v>
      </c>
      <c r="J16" s="69">
        <f t="shared" si="6"/>
        <v>0.57111089364068701</v>
      </c>
      <c r="K16" s="69">
        <v>0.16496</v>
      </c>
      <c r="L16" s="69">
        <v>25752.69</v>
      </c>
      <c r="M16" s="69">
        <f t="shared" si="7"/>
        <v>1.0232706505277538</v>
      </c>
      <c r="N16" s="69">
        <f t="shared" si="8"/>
        <v>5772.4236467988212</v>
      </c>
      <c r="O16" s="69">
        <f t="shared" si="9"/>
        <v>0.4969660365749386</v>
      </c>
      <c r="P16" s="69">
        <v>0.16638739999999999</v>
      </c>
      <c r="Q16" s="69">
        <v>16544.060000000001</v>
      </c>
      <c r="R16" s="69">
        <f t="shared" si="10"/>
        <v>0.96380656424178512</v>
      </c>
      <c r="S16" s="69">
        <f t="shared" si="11"/>
        <v>6476.6033259656879</v>
      </c>
      <c r="T16" s="69">
        <f t="shared" si="0"/>
        <v>0.42868394758001344</v>
      </c>
    </row>
    <row r="17" spans="1:28" x14ac:dyDescent="0.25">
      <c r="A17" s="69">
        <v>0.15504789999999999</v>
      </c>
      <c r="B17" s="69">
        <v>69127.41</v>
      </c>
      <c r="C17" s="69">
        <f t="shared" si="1"/>
        <v>1.1055281887837529</v>
      </c>
      <c r="D17" s="69">
        <f t="shared" si="2"/>
        <v>3989.77740619628</v>
      </c>
      <c r="E17" s="69">
        <f t="shared" si="3"/>
        <v>0.73115079373733549</v>
      </c>
      <c r="F17" s="69">
        <v>0.1702272</v>
      </c>
      <c r="G17" s="69">
        <v>39780</v>
      </c>
      <c r="H17" s="69">
        <f t="shared" si="4"/>
        <v>1.1018050977225977</v>
      </c>
      <c r="I17" s="69">
        <f t="shared" si="5"/>
        <v>5264.9857422209598</v>
      </c>
      <c r="J17" s="69">
        <f t="shared" si="6"/>
        <v>0.56087374644144861</v>
      </c>
      <c r="K17" s="69">
        <v>0.17422119999999999</v>
      </c>
      <c r="L17" s="69">
        <v>28386</v>
      </c>
      <c r="M17" s="69">
        <f t="shared" si="7"/>
        <v>1.0807192086549824</v>
      </c>
      <c r="N17" s="69">
        <f t="shared" si="8"/>
        <v>6096.4996038655845</v>
      </c>
      <c r="O17" s="69">
        <f t="shared" si="9"/>
        <v>0.49109283989593644</v>
      </c>
      <c r="P17" s="69">
        <v>0.1755119</v>
      </c>
      <c r="Q17" s="69">
        <v>18199.580000000002</v>
      </c>
      <c r="R17" s="69">
        <f t="shared" si="10"/>
        <v>1.0166606445112296</v>
      </c>
      <c r="S17" s="69">
        <f t="shared" si="11"/>
        <v>6831.7730506430007</v>
      </c>
      <c r="T17" s="69">
        <f t="shared" si="0"/>
        <v>0.42382271184688741</v>
      </c>
    </row>
    <row r="18" spans="1:28" x14ac:dyDescent="0.25">
      <c r="H18" s="1"/>
      <c r="I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I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I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I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I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I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I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I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I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I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I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I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I30" s="1"/>
      <c r="J30" s="64"/>
      <c r="M30" s="64"/>
      <c r="N30" s="64"/>
      <c r="O30" s="64"/>
      <c r="R30" s="64"/>
      <c r="S30" s="64"/>
      <c r="T30" s="64"/>
    </row>
    <row r="31" spans="1:28" x14ac:dyDescent="0.25">
      <c r="H31" s="1"/>
      <c r="I31" s="1"/>
      <c r="J31" s="64"/>
      <c r="M31" s="64"/>
      <c r="N31" s="64"/>
      <c r="O31" s="64"/>
      <c r="R31" s="64"/>
      <c r="S31" s="64"/>
      <c r="T31" s="64"/>
      <c r="AA31" t="s">
        <v>55</v>
      </c>
      <c r="AB31">
        <v>0.29920000000000002</v>
      </c>
    </row>
    <row r="32" spans="1:28" x14ac:dyDescent="0.25">
      <c r="H32" s="1"/>
      <c r="I32" s="1"/>
      <c r="J32" s="64"/>
      <c r="M32" s="64"/>
      <c r="N32" s="64"/>
      <c r="O32" s="64"/>
      <c r="R32" s="64"/>
      <c r="S32" s="64"/>
      <c r="T32" s="64"/>
      <c r="AA32" t="s">
        <v>50</v>
      </c>
      <c r="AB32">
        <v>0.34939999999999999</v>
      </c>
    </row>
    <row r="33" spans="8:28" x14ac:dyDescent="0.25">
      <c r="H33" s="1"/>
      <c r="I33" s="1"/>
      <c r="J33" s="64"/>
      <c r="M33" s="64"/>
      <c r="N33" s="64"/>
      <c r="O33" s="64"/>
      <c r="R33" s="64"/>
      <c r="S33" s="64"/>
      <c r="T33" s="64"/>
      <c r="AA33" t="s">
        <v>51</v>
      </c>
      <c r="AB33">
        <v>0.3795</v>
      </c>
    </row>
    <row r="34" spans="8:28" x14ac:dyDescent="0.25">
      <c r="H34" s="1"/>
      <c r="I34" s="1"/>
      <c r="J34" s="64"/>
      <c r="M34" s="64"/>
      <c r="N34" s="64"/>
      <c r="O34" s="64"/>
      <c r="R34" s="64"/>
      <c r="S34" s="64"/>
      <c r="T34" s="64"/>
      <c r="AA34" t="s">
        <v>52</v>
      </c>
      <c r="AB34">
        <v>0.39960000000000001</v>
      </c>
    </row>
    <row r="35" spans="8:28" x14ac:dyDescent="0.25">
      <c r="H35" s="1"/>
      <c r="I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I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I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I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I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I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I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I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I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I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I45" s="1"/>
      <c r="J45" s="64"/>
      <c r="M45" s="64"/>
      <c r="N45" s="64"/>
      <c r="O45" s="64"/>
      <c r="R45" s="64"/>
      <c r="S45" s="64"/>
      <c r="T45" s="64"/>
    </row>
    <row r="46" spans="8:28" x14ac:dyDescent="0.25">
      <c r="H46" s="1"/>
      <c r="I46" s="1"/>
      <c r="J46" s="64"/>
      <c r="M46" s="64"/>
      <c r="N46" s="64"/>
      <c r="O46" s="64"/>
      <c r="R46" s="64"/>
      <c r="S46" s="64"/>
      <c r="T46" s="64"/>
    </row>
    <row r="47" spans="8:28" x14ac:dyDescent="0.25">
      <c r="H47" s="1"/>
      <c r="I47" s="1"/>
      <c r="J47" s="64"/>
      <c r="M47" s="64"/>
      <c r="N47" s="64"/>
      <c r="O47" s="64"/>
      <c r="R47" s="64"/>
      <c r="S47" s="64"/>
      <c r="T47" s="64"/>
    </row>
    <row r="48" spans="8:28" x14ac:dyDescent="0.25">
      <c r="H48" s="1"/>
      <c r="I48" s="1"/>
      <c r="J48" s="64"/>
      <c r="M48" s="64"/>
      <c r="N48" s="64"/>
      <c r="O48" s="64"/>
      <c r="R48" s="64"/>
      <c r="S48" s="64"/>
      <c r="T48" s="64"/>
    </row>
    <row r="49" spans="8:20" x14ac:dyDescent="0.25">
      <c r="H49" s="1"/>
      <c r="I49" s="1"/>
      <c r="J49" s="64"/>
      <c r="M49" s="64"/>
      <c r="N49" s="64"/>
      <c r="O49" s="64"/>
      <c r="R49" s="64"/>
      <c r="S49" s="64"/>
      <c r="T49" s="64"/>
    </row>
    <row r="50" spans="8:20" x14ac:dyDescent="0.25">
      <c r="H50" s="1"/>
      <c r="I50" s="1"/>
      <c r="J50" s="64"/>
      <c r="M50" s="64"/>
      <c r="N50" s="64"/>
      <c r="O50" s="64"/>
      <c r="R50" s="64"/>
      <c r="S50" s="64"/>
      <c r="T50" s="64"/>
    </row>
    <row r="51" spans="8:20" x14ac:dyDescent="0.25">
      <c r="H51" s="1"/>
      <c r="I51" s="1"/>
      <c r="J51" s="64"/>
      <c r="M51" s="64"/>
      <c r="N51" s="64"/>
      <c r="O51" s="64"/>
      <c r="R51" s="64"/>
      <c r="S51" s="64"/>
      <c r="T51" s="64"/>
    </row>
    <row r="52" spans="8:20" x14ac:dyDescent="0.25">
      <c r="H52" s="1"/>
      <c r="I52" s="1"/>
      <c r="J52" s="64"/>
      <c r="M52" s="64"/>
      <c r="N52" s="64"/>
      <c r="O52" s="64"/>
      <c r="R52" s="64"/>
      <c r="S52" s="64"/>
      <c r="T52" s="64"/>
    </row>
    <row r="53" spans="8:20" x14ac:dyDescent="0.25">
      <c r="H53" s="1"/>
      <c r="I53" s="1"/>
      <c r="J53" s="64"/>
      <c r="M53" s="64"/>
      <c r="N53" s="64"/>
      <c r="O53" s="64"/>
      <c r="R53" s="64"/>
      <c r="S53" s="64"/>
      <c r="T53" s="64"/>
    </row>
    <row r="54" spans="8:20" x14ac:dyDescent="0.25">
      <c r="H54" s="1"/>
      <c r="I54" s="1"/>
      <c r="J54" s="64"/>
      <c r="M54" s="64"/>
      <c r="N54" s="64"/>
      <c r="O54" s="64"/>
      <c r="R54" s="64"/>
      <c r="S54" s="64"/>
      <c r="T54" s="64"/>
    </row>
    <row r="55" spans="8:20" x14ac:dyDescent="0.25">
      <c r="H55" s="1"/>
      <c r="I55" s="1"/>
      <c r="J55" s="64"/>
      <c r="M55" s="64"/>
      <c r="N55" s="64"/>
      <c r="O55" s="64"/>
      <c r="R55" s="64"/>
      <c r="S55" s="64"/>
      <c r="T55" s="64"/>
    </row>
    <row r="56" spans="8:20" x14ac:dyDescent="0.25">
      <c r="H56" s="1"/>
      <c r="I56" s="1"/>
      <c r="J56" s="64"/>
      <c r="M56" s="64"/>
      <c r="N56" s="64"/>
      <c r="O56" s="64"/>
      <c r="R56" s="64"/>
      <c r="S56" s="64"/>
      <c r="T56" s="64"/>
    </row>
    <row r="57" spans="8:20" x14ac:dyDescent="0.25">
      <c r="H57" s="1"/>
      <c r="I57" s="1"/>
      <c r="J57" s="64"/>
      <c r="M57" s="64"/>
      <c r="N57" s="64"/>
      <c r="O57" s="64"/>
      <c r="R57" s="64"/>
      <c r="S57" s="64"/>
      <c r="T57" s="64"/>
    </row>
    <row r="58" spans="8:20" x14ac:dyDescent="0.25">
      <c r="H58" s="1"/>
      <c r="I58" s="1"/>
      <c r="J58" s="64"/>
      <c r="M58" s="64"/>
      <c r="N58" s="64"/>
      <c r="O58" s="64"/>
      <c r="R58" s="64"/>
      <c r="S58" s="64"/>
      <c r="T58" s="64"/>
    </row>
    <row r="59" spans="8:20" x14ac:dyDescent="0.25">
      <c r="H59" s="1"/>
      <c r="I59" s="1"/>
      <c r="J59" s="64"/>
      <c r="M59" s="64"/>
      <c r="N59" s="64"/>
      <c r="O59" s="64"/>
      <c r="R59" s="64"/>
      <c r="S59" s="64"/>
      <c r="T59" s="64"/>
    </row>
    <row r="60" spans="8:20" x14ac:dyDescent="0.25">
      <c r="H60" s="1"/>
      <c r="I60" s="1"/>
      <c r="J60" s="64"/>
      <c r="M60" s="64"/>
      <c r="N60" s="64"/>
      <c r="O60" s="64"/>
      <c r="R60" s="64"/>
      <c r="S60" s="64"/>
      <c r="T60" s="64"/>
    </row>
    <row r="61" spans="8:20" x14ac:dyDescent="0.25">
      <c r="H61" s="1"/>
      <c r="I61" s="1"/>
      <c r="J61" s="64"/>
      <c r="M61" s="64"/>
      <c r="N61" s="64"/>
      <c r="O61" s="64"/>
      <c r="R61" s="64"/>
      <c r="S61" s="64"/>
      <c r="T61" s="64"/>
    </row>
    <row r="62" spans="8:20" x14ac:dyDescent="0.25">
      <c r="H62" s="1"/>
      <c r="I62" s="1"/>
      <c r="J62" s="64"/>
      <c r="M62" s="64"/>
      <c r="N62" s="64"/>
      <c r="O62" s="64"/>
      <c r="R62" s="64"/>
      <c r="S62" s="64"/>
      <c r="T62" s="64"/>
    </row>
    <row r="63" spans="8:20" x14ac:dyDescent="0.25">
      <c r="H63" s="1"/>
      <c r="I63" s="1"/>
      <c r="J63" s="64"/>
      <c r="M63" s="64"/>
      <c r="N63" s="64"/>
      <c r="O63" s="64"/>
      <c r="R63" s="64"/>
      <c r="S63" s="64"/>
      <c r="T63" s="64"/>
    </row>
    <row r="64" spans="8:20" x14ac:dyDescent="0.25">
      <c r="H64" s="1"/>
      <c r="I64" s="1"/>
      <c r="J64" s="64"/>
      <c r="M64" s="64"/>
      <c r="N64" s="64"/>
      <c r="O64" s="64"/>
      <c r="R64" s="64"/>
      <c r="S64" s="64"/>
      <c r="T64" s="64"/>
    </row>
    <row r="65" spans="8:20" x14ac:dyDescent="0.25">
      <c r="H65" s="1"/>
      <c r="I65" s="1"/>
      <c r="J65" s="64"/>
      <c r="M65" s="64"/>
      <c r="N65" s="64"/>
      <c r="O65" s="64"/>
      <c r="R65" s="64"/>
      <c r="S65" s="64"/>
      <c r="T65" s="64"/>
    </row>
    <row r="66" spans="8:20" x14ac:dyDescent="0.25">
      <c r="H66" s="1"/>
      <c r="I66" s="1"/>
      <c r="J66" s="64"/>
      <c r="M66" s="64"/>
      <c r="N66" s="64"/>
      <c r="O66" s="64"/>
      <c r="R66" s="64"/>
      <c r="S66" s="64"/>
      <c r="T66" s="64"/>
    </row>
    <row r="67" spans="8:20" x14ac:dyDescent="0.25">
      <c r="H67" s="1"/>
      <c r="I67" s="1"/>
      <c r="J67" s="64"/>
      <c r="M67" s="64"/>
      <c r="N67" s="64"/>
      <c r="O67" s="64"/>
      <c r="R67" s="64"/>
      <c r="S67" s="64"/>
      <c r="T67" s="64"/>
    </row>
    <row r="68" spans="8:20" x14ac:dyDescent="0.25">
      <c r="H68" s="1"/>
      <c r="I68" s="1"/>
      <c r="J68" s="64"/>
      <c r="M68" s="64"/>
      <c r="N68" s="64"/>
      <c r="O68" s="64"/>
      <c r="R68" s="64"/>
      <c r="S68" s="64"/>
      <c r="T68" s="64"/>
    </row>
    <row r="69" spans="8:20" x14ac:dyDescent="0.25">
      <c r="H69" s="1"/>
      <c r="I69" s="1"/>
      <c r="J69" s="64"/>
      <c r="M69" s="64"/>
      <c r="N69" s="64"/>
      <c r="O69" s="64"/>
      <c r="R69" s="64"/>
      <c r="S69" s="64"/>
      <c r="T69" s="64"/>
    </row>
    <row r="70" spans="8:20" x14ac:dyDescent="0.25">
      <c r="H70" s="1"/>
      <c r="I70" s="1"/>
      <c r="J70" s="64"/>
      <c r="M70" s="64"/>
      <c r="N70" s="64"/>
      <c r="O70" s="64"/>
      <c r="R70" s="64"/>
      <c r="S70" s="64"/>
      <c r="T70" s="64"/>
    </row>
    <row r="71" spans="8:20" x14ac:dyDescent="0.25">
      <c r="H71" s="1"/>
      <c r="I71" s="1"/>
      <c r="J71" s="64"/>
      <c r="M71" s="64"/>
      <c r="N71" s="64"/>
      <c r="O71" s="64"/>
      <c r="R71" s="64"/>
      <c r="S71" s="64"/>
      <c r="T71" s="64"/>
    </row>
    <row r="72" spans="8:20" x14ac:dyDescent="0.25">
      <c r="H72" s="1"/>
      <c r="I72" s="1"/>
      <c r="J72" s="64"/>
      <c r="M72" s="64"/>
      <c r="N72" s="64"/>
      <c r="O72" s="64"/>
      <c r="R72" s="64"/>
      <c r="S72" s="64"/>
      <c r="T72" s="64"/>
    </row>
    <row r="73" spans="8:20" x14ac:dyDescent="0.25">
      <c r="H73" s="1"/>
      <c r="I73" s="1"/>
      <c r="J73" s="64"/>
      <c r="M73" s="64"/>
      <c r="N73" s="64"/>
      <c r="O73" s="64"/>
      <c r="R73" s="64"/>
      <c r="S73" s="64"/>
      <c r="T73" s="64"/>
    </row>
    <row r="74" spans="8:20" x14ac:dyDescent="0.25">
      <c r="H74" s="1"/>
      <c r="I74" s="1"/>
      <c r="J74" s="64"/>
      <c r="M74" s="64"/>
      <c r="N74" s="64"/>
      <c r="O74" s="64"/>
      <c r="R74" s="64"/>
      <c r="S74" s="64"/>
      <c r="T74" s="64"/>
    </row>
    <row r="75" spans="8:20" x14ac:dyDescent="0.25">
      <c r="H75" s="1"/>
      <c r="I75" s="1"/>
      <c r="J75" s="64"/>
      <c r="M75" s="64"/>
      <c r="N75" s="64"/>
      <c r="O75" s="64"/>
      <c r="R75" s="64"/>
      <c r="S75" s="64"/>
      <c r="T75" s="64"/>
    </row>
    <row r="76" spans="8:20" x14ac:dyDescent="0.25">
      <c r="H76" s="1"/>
      <c r="I76" s="1"/>
      <c r="J76" s="64"/>
      <c r="M76" s="64"/>
      <c r="N76" s="64"/>
      <c r="O76" s="64"/>
      <c r="R76" s="64"/>
      <c r="S76" s="64"/>
      <c r="T76" s="64"/>
    </row>
    <row r="77" spans="8:20" x14ac:dyDescent="0.25">
      <c r="H77" s="1"/>
      <c r="I77" s="1"/>
      <c r="J77" s="64"/>
      <c r="M77" s="64"/>
      <c r="N77" s="64"/>
      <c r="O77" s="64"/>
      <c r="R77" s="64"/>
      <c r="S77" s="64"/>
      <c r="T77" s="64"/>
    </row>
    <row r="78" spans="8:20" x14ac:dyDescent="0.25">
      <c r="H78" s="1"/>
      <c r="I78" s="1"/>
      <c r="J78" s="64"/>
      <c r="M78" s="64"/>
      <c r="N78" s="64"/>
      <c r="O78" s="64"/>
      <c r="R78" s="64"/>
      <c r="S78" s="64"/>
      <c r="T78" s="64"/>
    </row>
    <row r="79" spans="8:20" x14ac:dyDescent="0.25">
      <c r="H79" s="1"/>
      <c r="I79" s="1"/>
      <c r="J79" s="64"/>
      <c r="M79" s="64"/>
      <c r="N79" s="64"/>
      <c r="O79" s="64"/>
      <c r="R79" s="64"/>
      <c r="S79" s="64"/>
      <c r="T79" s="64"/>
    </row>
    <row r="80" spans="8:20" x14ac:dyDescent="0.25">
      <c r="H80" s="1"/>
      <c r="I80" s="1"/>
      <c r="J80" s="64"/>
      <c r="M80" s="64"/>
      <c r="N80" s="64"/>
      <c r="O80" s="64"/>
      <c r="R80" s="64"/>
      <c r="S80" s="64"/>
      <c r="T80" s="64"/>
    </row>
    <row r="81" spans="8:20" x14ac:dyDescent="0.25">
      <c r="H81" s="1"/>
      <c r="I81" s="1"/>
      <c r="J81" s="64"/>
      <c r="M81" s="64"/>
      <c r="N81" s="64"/>
      <c r="O81" s="64"/>
      <c r="R81" s="64"/>
      <c r="S81" s="64"/>
      <c r="T81" s="64"/>
    </row>
    <row r="82" spans="8:20" x14ac:dyDescent="0.25">
      <c r="H82" s="1"/>
      <c r="I82" s="1"/>
      <c r="J82" s="64"/>
      <c r="M82" s="64"/>
      <c r="N82" s="64"/>
      <c r="O82" s="64"/>
      <c r="R82" s="64"/>
      <c r="S82" s="64"/>
      <c r="T82" s="64"/>
    </row>
    <row r="83" spans="8:20" x14ac:dyDescent="0.25">
      <c r="H83" s="1"/>
      <c r="I83" s="1"/>
      <c r="J83" s="64"/>
      <c r="M83" s="64"/>
      <c r="N83" s="64"/>
      <c r="O83" s="64"/>
      <c r="R83" s="64"/>
      <c r="S83" s="64"/>
      <c r="T83" s="64"/>
    </row>
    <row r="84" spans="8:20" x14ac:dyDescent="0.25">
      <c r="H84" s="1"/>
      <c r="I84" s="1"/>
      <c r="J84" s="64"/>
      <c r="M84" s="64"/>
      <c r="N84" s="64"/>
      <c r="O84" s="64"/>
      <c r="R84" s="64"/>
      <c r="S84" s="64"/>
      <c r="T84" s="64"/>
    </row>
    <row r="85" spans="8:20" x14ac:dyDescent="0.25">
      <c r="H85" s="1"/>
      <c r="I85" s="1"/>
      <c r="J85" s="64"/>
      <c r="M85" s="64"/>
      <c r="N85" s="64"/>
      <c r="O85" s="64"/>
      <c r="R85" s="64"/>
      <c r="S85" s="64"/>
      <c r="T85" s="64"/>
    </row>
    <row r="86" spans="8:20" x14ac:dyDescent="0.25">
      <c r="H86" s="1"/>
      <c r="I86" s="1"/>
      <c r="J86" s="64"/>
      <c r="M86" s="64"/>
      <c r="N86" s="64"/>
      <c r="O86" s="64"/>
      <c r="R86" s="64"/>
      <c r="S86" s="64"/>
      <c r="T86" s="64"/>
    </row>
    <row r="87" spans="8:20" x14ac:dyDescent="0.25">
      <c r="H87" s="1"/>
      <c r="I87" s="1"/>
      <c r="J87" s="64"/>
      <c r="M87" s="64"/>
      <c r="N87" s="64"/>
      <c r="O87" s="64"/>
      <c r="R87" s="64"/>
      <c r="S87" s="64"/>
      <c r="T87" s="64"/>
    </row>
    <row r="88" spans="8:20" x14ac:dyDescent="0.25">
      <c r="H88" s="1"/>
      <c r="I88" s="1"/>
      <c r="J88" s="64"/>
      <c r="M88" s="64"/>
      <c r="N88" s="64"/>
      <c r="O88" s="64"/>
      <c r="R88" s="64"/>
      <c r="S88" s="64"/>
      <c r="T88" s="64"/>
    </row>
    <row r="89" spans="8:20" x14ac:dyDescent="0.25">
      <c r="H89" s="1"/>
      <c r="I89" s="1"/>
      <c r="J89" s="64"/>
      <c r="M89" s="64"/>
      <c r="N89" s="64"/>
      <c r="O89" s="64"/>
      <c r="R89" s="64"/>
      <c r="S89" s="64"/>
      <c r="T89" s="64"/>
    </row>
    <row r="90" spans="8:20" x14ac:dyDescent="0.25">
      <c r="H90" s="1"/>
      <c r="I90" s="1"/>
      <c r="J90" s="64"/>
      <c r="M90" s="64"/>
      <c r="N90" s="64"/>
      <c r="O90" s="64"/>
      <c r="R90" s="64"/>
      <c r="S90" s="64"/>
      <c r="T90" s="64"/>
    </row>
    <row r="91" spans="8:20" x14ac:dyDescent="0.25">
      <c r="H91" s="1"/>
      <c r="I91" s="1"/>
      <c r="J91" s="64"/>
      <c r="M91" s="64"/>
      <c r="N91" s="64"/>
      <c r="O91" s="64"/>
      <c r="R91" s="64"/>
      <c r="S91" s="64"/>
      <c r="T91" s="64"/>
    </row>
    <row r="92" spans="8:20" x14ac:dyDescent="0.25">
      <c r="H92" s="1"/>
      <c r="I92" s="1"/>
      <c r="J92" s="64"/>
      <c r="M92" s="64"/>
      <c r="N92" s="64"/>
      <c r="O92" s="64"/>
      <c r="R92" s="64"/>
      <c r="S92" s="64"/>
      <c r="T92" s="64"/>
    </row>
    <row r="93" spans="8:20" x14ac:dyDescent="0.25">
      <c r="H93" s="1"/>
      <c r="I93" s="1"/>
      <c r="J93" s="64"/>
      <c r="M93" s="64"/>
      <c r="N93" s="64"/>
      <c r="O93" s="64"/>
      <c r="R93" s="64"/>
      <c r="S93" s="64"/>
      <c r="T93" s="64"/>
    </row>
    <row r="94" spans="8:20" x14ac:dyDescent="0.25">
      <c r="H94" s="1"/>
      <c r="I94" s="1"/>
      <c r="J94" s="64"/>
      <c r="M94" s="64"/>
      <c r="N94" s="64"/>
      <c r="O94" s="64"/>
      <c r="R94" s="64"/>
      <c r="S94" s="64"/>
      <c r="T94" s="64"/>
    </row>
    <row r="95" spans="8:20" x14ac:dyDescent="0.25">
      <c r="H95" s="1"/>
      <c r="I95" s="1"/>
      <c r="J95" s="64"/>
      <c r="M95" s="64"/>
      <c r="N95" s="64"/>
      <c r="O95" s="64"/>
      <c r="R95" s="64"/>
      <c r="S95" s="64"/>
      <c r="T95" s="64"/>
    </row>
    <row r="96" spans="8:20" x14ac:dyDescent="0.25">
      <c r="H96" s="1"/>
      <c r="I96" s="1"/>
      <c r="J96" s="64"/>
      <c r="M96" s="64"/>
      <c r="N96" s="64"/>
      <c r="O96" s="64"/>
      <c r="R96" s="64"/>
      <c r="S96" s="64"/>
      <c r="T96" s="64"/>
    </row>
    <row r="97" spans="8:20" x14ac:dyDescent="0.25">
      <c r="H97" s="1"/>
      <c r="I97" s="1"/>
      <c r="J97" s="64"/>
      <c r="M97" s="64"/>
      <c r="N97" s="64"/>
      <c r="O97" s="64"/>
      <c r="R97" s="64"/>
      <c r="S97" s="64"/>
      <c r="T97" s="64"/>
    </row>
    <row r="98" spans="8:20" x14ac:dyDescent="0.25">
      <c r="H98" s="1"/>
      <c r="I98" s="1"/>
      <c r="J98" s="64"/>
      <c r="M98" s="64"/>
      <c r="N98" s="64"/>
      <c r="O98" s="64"/>
      <c r="R98" s="64"/>
      <c r="S98" s="64"/>
      <c r="T98" s="64"/>
    </row>
    <row r="99" spans="8:20" x14ac:dyDescent="0.25">
      <c r="H99" s="1"/>
      <c r="I99" s="1"/>
      <c r="J99" s="64"/>
      <c r="M99" s="64"/>
      <c r="N99" s="64"/>
      <c r="O99" s="64"/>
      <c r="R99" s="64"/>
      <c r="S99" s="64"/>
      <c r="T99" s="64"/>
    </row>
    <row r="100" spans="8:20" x14ac:dyDescent="0.25">
      <c r="H100" s="1"/>
      <c r="I100" s="1"/>
      <c r="J100" s="64"/>
      <c r="M100" s="64"/>
      <c r="N100" s="64"/>
      <c r="O100" s="64"/>
      <c r="R100" s="64"/>
      <c r="S100" s="64"/>
      <c r="T100" s="64"/>
    </row>
    <row r="101" spans="8:20" x14ac:dyDescent="0.25">
      <c r="H101" s="1"/>
      <c r="I101" s="1"/>
      <c r="J101" s="64"/>
      <c r="M101" s="64"/>
      <c r="N101" s="64"/>
      <c r="O101" s="64"/>
      <c r="R101" s="64"/>
      <c r="S101" s="64"/>
      <c r="T101" s="64"/>
    </row>
    <row r="102" spans="8:20" x14ac:dyDescent="0.25">
      <c r="H102" s="1"/>
      <c r="I102" s="1"/>
      <c r="J102" s="64"/>
      <c r="M102" s="64"/>
      <c r="N102" s="64"/>
      <c r="O102" s="64"/>
      <c r="R102" s="64"/>
      <c r="S102" s="64"/>
      <c r="T102" s="64"/>
    </row>
    <row r="103" spans="8:20" x14ac:dyDescent="0.25">
      <c r="H103" s="1"/>
      <c r="I103" s="1"/>
      <c r="J103" s="64"/>
      <c r="M103" s="64"/>
      <c r="N103" s="64"/>
      <c r="O103" s="64"/>
      <c r="R103" s="64"/>
      <c r="S103" s="64"/>
      <c r="T103" s="64"/>
    </row>
    <row r="104" spans="8:20" x14ac:dyDescent="0.25">
      <c r="H104" s="1"/>
      <c r="I104" s="1"/>
      <c r="J104" s="64"/>
      <c r="M104" s="64"/>
      <c r="N104" s="64"/>
      <c r="O104" s="64"/>
      <c r="R104" s="64"/>
      <c r="S104" s="64"/>
      <c r="T104" s="64"/>
    </row>
    <row r="105" spans="8:20" x14ac:dyDescent="0.25">
      <c r="H105" s="1"/>
      <c r="I105" s="1"/>
      <c r="J105" s="64"/>
      <c r="M105" s="64"/>
      <c r="N105" s="64"/>
      <c r="O105" s="64"/>
      <c r="R105" s="64"/>
      <c r="S105" s="64"/>
      <c r="T105" s="64"/>
    </row>
    <row r="106" spans="8:20" x14ac:dyDescent="0.25">
      <c r="H106" s="1"/>
      <c r="I106" s="1"/>
      <c r="J106" s="64"/>
      <c r="M106" s="64"/>
      <c r="N106" s="64"/>
      <c r="O106" s="64"/>
      <c r="R106" s="64"/>
      <c r="S106" s="64"/>
      <c r="T106" s="64"/>
    </row>
    <row r="107" spans="8:20" x14ac:dyDescent="0.25">
      <c r="H107" s="1"/>
      <c r="I107" s="1"/>
      <c r="J107" s="64"/>
      <c r="M107" s="64"/>
      <c r="N107" s="64"/>
      <c r="O107" s="64"/>
      <c r="R107" s="64"/>
      <c r="S107" s="64"/>
      <c r="T107" s="64"/>
    </row>
    <row r="108" spans="8:20" x14ac:dyDescent="0.25">
      <c r="H108" s="1"/>
      <c r="I108" s="1"/>
      <c r="J108" s="64"/>
      <c r="M108" s="64"/>
      <c r="N108" s="64"/>
      <c r="O108" s="64"/>
      <c r="R108" s="64"/>
      <c r="S108" s="64"/>
      <c r="T108" s="64"/>
    </row>
    <row r="109" spans="8:20" x14ac:dyDescent="0.25">
      <c r="H109" s="1"/>
      <c r="I109" s="1"/>
      <c r="J109" s="64"/>
      <c r="M109" s="64"/>
      <c r="N109" s="64"/>
      <c r="O109" s="64"/>
      <c r="R109" s="64"/>
      <c r="S109" s="64"/>
      <c r="T109" s="64"/>
    </row>
    <row r="110" spans="8:20" x14ac:dyDescent="0.25">
      <c r="H110" s="1"/>
      <c r="I110" s="1"/>
      <c r="J110" s="64"/>
      <c r="M110" s="64"/>
      <c r="N110" s="64"/>
      <c r="O110" s="64"/>
      <c r="R110" s="64"/>
      <c r="S110" s="64"/>
      <c r="T110" s="64"/>
    </row>
    <row r="111" spans="8:20" x14ac:dyDescent="0.25">
      <c r="H111" s="1"/>
      <c r="I111" s="1"/>
      <c r="J111" s="64"/>
      <c r="M111" s="64"/>
      <c r="N111" s="64"/>
      <c r="O111" s="64"/>
      <c r="R111" s="64"/>
      <c r="S111" s="64"/>
      <c r="T111" s="64"/>
    </row>
    <row r="112" spans="8:20" x14ac:dyDescent="0.25">
      <c r="H112" s="1"/>
      <c r="I112" s="1"/>
      <c r="J112" s="64"/>
      <c r="M112" s="64"/>
      <c r="N112" s="64"/>
      <c r="O112" s="64"/>
      <c r="R112" s="64"/>
      <c r="S112" s="64"/>
      <c r="T112" s="64"/>
    </row>
    <row r="113" spans="8:20" x14ac:dyDescent="0.25">
      <c r="H113" s="1"/>
      <c r="I113" s="1"/>
      <c r="J113" s="64"/>
      <c r="M113" s="64"/>
      <c r="N113" s="64"/>
      <c r="O113" s="64"/>
      <c r="R113" s="64"/>
      <c r="S113" s="64"/>
      <c r="T113" s="64"/>
    </row>
    <row r="114" spans="8:20" x14ac:dyDescent="0.25">
      <c r="H114" s="1"/>
      <c r="I114" s="1"/>
      <c r="J114" s="64"/>
      <c r="M114" s="64"/>
      <c r="N114" s="64"/>
      <c r="O114" s="64"/>
      <c r="R114" s="64"/>
      <c r="S114" s="64"/>
      <c r="T114" s="64"/>
    </row>
    <row r="115" spans="8:20" x14ac:dyDescent="0.25">
      <c r="H115" s="1"/>
      <c r="I115" s="1"/>
      <c r="J115" s="64"/>
      <c r="M115" s="64"/>
      <c r="N115" s="64"/>
      <c r="O115" s="64"/>
      <c r="R115" s="64"/>
      <c r="S115" s="64"/>
      <c r="T115" s="64"/>
    </row>
    <row r="116" spans="8:20" x14ac:dyDescent="0.25">
      <c r="H116" s="1"/>
      <c r="I116" s="1"/>
      <c r="J116" s="64"/>
      <c r="M116" s="64"/>
      <c r="N116" s="64"/>
      <c r="O116" s="64"/>
      <c r="R116" s="64"/>
      <c r="S116" s="64"/>
      <c r="T116" s="64"/>
    </row>
    <row r="117" spans="8:20" x14ac:dyDescent="0.25">
      <c r="H117" s="1"/>
      <c r="I117" s="1"/>
      <c r="J117" s="64"/>
      <c r="M117" s="64"/>
      <c r="N117" s="64"/>
      <c r="O117" s="64"/>
      <c r="R117" s="64"/>
      <c r="S117" s="64"/>
      <c r="T117" s="64"/>
    </row>
    <row r="118" spans="8:20" x14ac:dyDescent="0.25">
      <c r="H118" s="1"/>
      <c r="I118" s="1"/>
      <c r="J118" s="64"/>
      <c r="M118" s="64"/>
      <c r="N118" s="64"/>
      <c r="O118" s="64"/>
      <c r="R118" s="64"/>
      <c r="S118" s="64"/>
      <c r="T118" s="64"/>
    </row>
    <row r="119" spans="8:20" x14ac:dyDescent="0.25">
      <c r="H119" s="1"/>
      <c r="I119" s="1"/>
      <c r="J119" s="64"/>
      <c r="M119" s="64"/>
      <c r="N119" s="64"/>
      <c r="O119" s="64"/>
      <c r="R119" s="64"/>
      <c r="S119" s="64"/>
      <c r="T119" s="64"/>
    </row>
    <row r="120" spans="8:20" x14ac:dyDescent="0.25">
      <c r="H120" s="1"/>
      <c r="I120" s="1"/>
      <c r="J120" s="64"/>
      <c r="M120" s="64"/>
      <c r="N120" s="64"/>
      <c r="O120" s="64"/>
      <c r="R120" s="64"/>
      <c r="S120" s="64"/>
      <c r="T120" s="64"/>
    </row>
    <row r="121" spans="8:20" x14ac:dyDescent="0.25">
      <c r="H121" s="1"/>
      <c r="I121" s="1"/>
      <c r="J121" s="64"/>
      <c r="M121" s="64"/>
      <c r="N121" s="64"/>
      <c r="O121" s="64"/>
      <c r="R121" s="64"/>
      <c r="S121" s="64"/>
      <c r="T121" s="64"/>
    </row>
    <row r="122" spans="8:20" x14ac:dyDescent="0.25">
      <c r="H122" s="1"/>
      <c r="I122" s="1"/>
      <c r="J122" s="64"/>
      <c r="M122" s="64"/>
      <c r="N122" s="64"/>
      <c r="O122" s="64"/>
      <c r="R122" s="64"/>
      <c r="S122" s="64"/>
      <c r="T122" s="64"/>
    </row>
    <row r="123" spans="8:20" x14ac:dyDescent="0.25">
      <c r="H123" s="1"/>
      <c r="I123" s="1"/>
      <c r="J123" s="64"/>
      <c r="M123" s="64"/>
      <c r="N123" s="64"/>
      <c r="O123" s="64"/>
      <c r="R123" s="64"/>
      <c r="S123" s="64"/>
      <c r="T123" s="64"/>
    </row>
    <row r="124" spans="8:20" x14ac:dyDescent="0.25">
      <c r="H124" s="1"/>
      <c r="I124" s="1"/>
      <c r="J124" s="64"/>
      <c r="M124" s="64"/>
      <c r="N124" s="64"/>
      <c r="O124" s="64"/>
      <c r="R124" s="64"/>
      <c r="S124" s="64"/>
      <c r="T124" s="64"/>
    </row>
    <row r="125" spans="8:20" x14ac:dyDescent="0.25">
      <c r="H125" s="1"/>
      <c r="I125" s="1"/>
      <c r="J125" s="64"/>
      <c r="M125" s="64"/>
      <c r="N125" s="64"/>
      <c r="O125" s="64"/>
      <c r="R125" s="64"/>
      <c r="S125" s="64"/>
      <c r="T125" s="64"/>
    </row>
    <row r="126" spans="8:20" x14ac:dyDescent="0.25">
      <c r="H126" s="1"/>
      <c r="I126" s="1"/>
      <c r="J126" s="64"/>
      <c r="M126" s="64"/>
      <c r="N126" s="64"/>
      <c r="O126" s="64"/>
      <c r="R126" s="64"/>
      <c r="S126" s="64"/>
      <c r="T126" s="64"/>
    </row>
    <row r="127" spans="8:20" x14ac:dyDescent="0.25">
      <c r="H127" s="1"/>
      <c r="I127" s="1"/>
      <c r="J127" s="64"/>
      <c r="M127" s="64"/>
      <c r="N127" s="64"/>
      <c r="O127" s="64"/>
      <c r="R127" s="64"/>
      <c r="S127" s="64"/>
      <c r="T127" s="64"/>
    </row>
    <row r="128" spans="8:20" x14ac:dyDescent="0.25">
      <c r="H128" s="1"/>
      <c r="I128" s="1"/>
      <c r="J128" s="64"/>
      <c r="M128" s="64"/>
      <c r="N128" s="64"/>
      <c r="O128" s="64"/>
      <c r="R128" s="64"/>
      <c r="S128" s="64"/>
      <c r="T128" s="64"/>
    </row>
    <row r="129" spans="8:20" x14ac:dyDescent="0.25">
      <c r="H129" s="1"/>
      <c r="I129" s="1"/>
      <c r="J129" s="64"/>
      <c r="M129" s="64"/>
      <c r="N129" s="64"/>
      <c r="O129" s="64"/>
      <c r="R129" s="64"/>
      <c r="S129" s="64"/>
      <c r="T129" s="64"/>
    </row>
    <row r="130" spans="8:20" x14ac:dyDescent="0.25">
      <c r="H130" s="1"/>
      <c r="I130" s="1"/>
      <c r="J130" s="64"/>
      <c r="M130" s="64"/>
      <c r="N130" s="64"/>
      <c r="O130" s="64"/>
      <c r="R130" s="64"/>
      <c r="S130" s="64"/>
      <c r="T130" s="64"/>
    </row>
    <row r="131" spans="8:20" x14ac:dyDescent="0.25">
      <c r="H131" s="1"/>
      <c r="I131" s="1"/>
      <c r="J131" s="64"/>
      <c r="M131" s="64"/>
      <c r="N131" s="64"/>
      <c r="O131" s="64"/>
      <c r="R131" s="64"/>
      <c r="S131" s="64"/>
      <c r="T131" s="64"/>
    </row>
    <row r="132" spans="8:20" x14ac:dyDescent="0.25">
      <c r="H132" s="1"/>
      <c r="I132" s="1"/>
      <c r="J132" s="64"/>
      <c r="M132" s="64"/>
      <c r="N132" s="64"/>
      <c r="O132" s="64"/>
      <c r="R132" s="64"/>
      <c r="S132" s="64"/>
      <c r="T132" s="64"/>
    </row>
    <row r="133" spans="8:20" x14ac:dyDescent="0.25">
      <c r="H133" s="1"/>
      <c r="I133" s="1"/>
      <c r="J133" s="64"/>
      <c r="M133" s="64"/>
      <c r="N133" s="64"/>
      <c r="O133" s="64"/>
      <c r="R133" s="64"/>
      <c r="S133" s="64"/>
      <c r="T133" s="64"/>
    </row>
    <row r="134" spans="8:20" x14ac:dyDescent="0.25">
      <c r="H134" s="1"/>
      <c r="I134" s="1"/>
      <c r="J134" s="64"/>
      <c r="M134" s="64"/>
      <c r="N134" s="64"/>
      <c r="O134" s="64"/>
      <c r="R134" s="64"/>
      <c r="S134" s="64"/>
      <c r="T134" s="64"/>
    </row>
    <row r="135" spans="8:20" x14ac:dyDescent="0.25">
      <c r="H135" s="1"/>
      <c r="I135" s="1"/>
      <c r="J135" s="64"/>
      <c r="M135" s="64"/>
      <c r="N135" s="64"/>
      <c r="O135" s="64"/>
      <c r="R135" s="64"/>
      <c r="S135" s="64"/>
      <c r="T135" s="64"/>
    </row>
    <row r="136" spans="8:20" x14ac:dyDescent="0.25">
      <c r="H136" s="1"/>
      <c r="I136" s="1"/>
      <c r="J136" s="64"/>
      <c r="M136" s="64"/>
      <c r="N136" s="64"/>
      <c r="O136" s="64"/>
      <c r="R136" s="64"/>
      <c r="S136" s="64"/>
      <c r="T136" s="64"/>
    </row>
    <row r="137" spans="8:20" x14ac:dyDescent="0.25">
      <c r="H137" s="1"/>
      <c r="I137" s="1"/>
      <c r="J137" s="64"/>
      <c r="M137" s="64"/>
      <c r="N137" s="64"/>
      <c r="O137" s="64"/>
      <c r="R137" s="64"/>
      <c r="S137" s="64"/>
      <c r="T137" s="64"/>
    </row>
    <row r="138" spans="8:20" x14ac:dyDescent="0.25">
      <c r="H138" s="1"/>
      <c r="I138" s="1"/>
      <c r="J138" s="64"/>
      <c r="M138" s="64"/>
      <c r="N138" s="64"/>
      <c r="O138" s="64"/>
      <c r="R138" s="64"/>
      <c r="S138" s="64"/>
      <c r="T138" s="64"/>
    </row>
    <row r="139" spans="8:20" x14ac:dyDescent="0.25">
      <c r="H139" s="1"/>
      <c r="I139" s="1"/>
      <c r="J139" s="64"/>
      <c r="M139" s="64"/>
      <c r="N139" s="64"/>
      <c r="O139" s="64"/>
      <c r="R139" s="64"/>
      <c r="S139" s="64"/>
      <c r="T139" s="64"/>
    </row>
    <row r="140" spans="8:20" x14ac:dyDescent="0.25">
      <c r="H140" s="1"/>
      <c r="I140" s="1"/>
      <c r="J140" s="64"/>
      <c r="M140" s="64"/>
      <c r="N140" s="64"/>
      <c r="O140" s="64"/>
      <c r="R140" s="64"/>
      <c r="S140" s="64"/>
      <c r="T140" s="64"/>
    </row>
    <row r="141" spans="8:20" x14ac:dyDescent="0.25">
      <c r="H141" s="1"/>
      <c r="I141" s="1"/>
      <c r="J141" s="64"/>
      <c r="M141" s="64"/>
      <c r="N141" s="64"/>
      <c r="O141" s="64"/>
      <c r="R141" s="64"/>
      <c r="S141" s="64"/>
      <c r="T141" s="64"/>
    </row>
    <row r="142" spans="8:20" x14ac:dyDescent="0.25">
      <c r="H142" s="1"/>
      <c r="I142" s="1"/>
      <c r="J142" s="64"/>
      <c r="M142" s="64"/>
      <c r="N142" s="64"/>
      <c r="O142" s="64"/>
      <c r="R142" s="64"/>
      <c r="S142" s="64"/>
      <c r="T142" s="64"/>
    </row>
    <row r="143" spans="8:20" x14ac:dyDescent="0.25">
      <c r="H143" s="1"/>
      <c r="I143" s="1"/>
      <c r="J143" s="64"/>
      <c r="M143" s="64"/>
      <c r="N143" s="64"/>
      <c r="O143" s="64"/>
      <c r="R143" s="64"/>
      <c r="S143" s="64"/>
      <c r="T143" s="64"/>
    </row>
    <row r="144" spans="8:20" x14ac:dyDescent="0.25">
      <c r="H144" s="1"/>
      <c r="I144" s="1"/>
      <c r="J144" s="64"/>
      <c r="M144" s="64"/>
      <c r="N144" s="64"/>
      <c r="O144" s="64"/>
      <c r="R144" s="64"/>
      <c r="S144" s="64"/>
      <c r="T144" s="64"/>
    </row>
    <row r="145" spans="8:20" x14ac:dyDescent="0.25">
      <c r="H145" s="1"/>
      <c r="I145" s="1"/>
      <c r="J145" s="64"/>
      <c r="M145" s="64"/>
      <c r="N145" s="64"/>
      <c r="O145" s="64"/>
      <c r="R145" s="64"/>
      <c r="S145" s="64"/>
      <c r="T145" s="64"/>
    </row>
    <row r="146" spans="8:20" x14ac:dyDescent="0.25">
      <c r="H146" s="1"/>
      <c r="I146" s="1"/>
      <c r="J146" s="64"/>
      <c r="M146" s="64"/>
      <c r="N146" s="64"/>
      <c r="O146" s="64"/>
      <c r="R146" s="64"/>
      <c r="S146" s="64"/>
      <c r="T146" s="64"/>
    </row>
    <row r="147" spans="8:20" x14ac:dyDescent="0.25">
      <c r="H147" s="1"/>
      <c r="I147" s="1"/>
      <c r="J147" s="64"/>
      <c r="M147" s="64"/>
      <c r="N147" s="64"/>
      <c r="O147" s="64"/>
      <c r="R147" s="64"/>
      <c r="S147" s="64"/>
      <c r="T147" s="64"/>
    </row>
    <row r="148" spans="8:20" x14ac:dyDescent="0.25">
      <c r="H148" s="1"/>
      <c r="I148" s="1"/>
      <c r="J148" s="64"/>
      <c r="M148" s="64"/>
      <c r="N148" s="64"/>
      <c r="O148" s="64"/>
      <c r="R148" s="64"/>
      <c r="S148" s="64"/>
      <c r="T148" s="64"/>
    </row>
    <row r="149" spans="8:20" x14ac:dyDescent="0.25">
      <c r="H149" s="1"/>
      <c r="I149" s="1"/>
      <c r="J149" s="64"/>
      <c r="M149" s="64"/>
      <c r="N149" s="64"/>
      <c r="O149" s="64"/>
      <c r="R149" s="64"/>
      <c r="S149" s="64"/>
      <c r="T149" s="64"/>
    </row>
    <row r="150" spans="8:20" x14ac:dyDescent="0.25">
      <c r="H150" s="1"/>
      <c r="I150" s="1"/>
      <c r="J150" s="64"/>
      <c r="M150" s="64"/>
      <c r="N150" s="64"/>
      <c r="O150" s="64"/>
      <c r="R150" s="64"/>
      <c r="S150" s="64"/>
      <c r="T150" s="64"/>
    </row>
    <row r="151" spans="8:20" x14ac:dyDescent="0.25">
      <c r="H151" s="1"/>
      <c r="I151" s="1"/>
      <c r="J151" s="64"/>
      <c r="M151" s="64"/>
      <c r="N151" s="64"/>
      <c r="O151" s="64"/>
      <c r="R151" s="64"/>
      <c r="S151" s="64"/>
      <c r="T151" s="64"/>
    </row>
    <row r="152" spans="8:20" x14ac:dyDescent="0.25">
      <c r="H152" s="1"/>
      <c r="I152" s="1"/>
      <c r="J152" s="64"/>
      <c r="M152" s="64"/>
      <c r="N152" s="64"/>
      <c r="O152" s="64"/>
      <c r="R152" s="64"/>
      <c r="S152" s="64"/>
      <c r="T152" s="64"/>
    </row>
    <row r="153" spans="8:20" x14ac:dyDescent="0.25">
      <c r="H153" s="1"/>
      <c r="I153" s="1"/>
      <c r="J153" s="64"/>
      <c r="M153" s="64"/>
      <c r="N153" s="64"/>
      <c r="O153" s="64"/>
      <c r="R153" s="64"/>
      <c r="S153" s="64"/>
      <c r="T153" s="64"/>
    </row>
    <row r="154" spans="8:20" x14ac:dyDescent="0.25">
      <c r="H154" s="1"/>
      <c r="I154" s="1"/>
      <c r="J154" s="64"/>
      <c r="M154" s="64"/>
      <c r="N154" s="64"/>
      <c r="O154" s="64"/>
      <c r="R154" s="64"/>
      <c r="S154" s="64"/>
      <c r="T154" s="64"/>
    </row>
    <row r="155" spans="8:20" x14ac:dyDescent="0.25">
      <c r="H155" s="1"/>
      <c r="I155" s="1"/>
      <c r="J155" s="64"/>
      <c r="M155" s="64"/>
      <c r="N155" s="64"/>
      <c r="O155" s="64"/>
      <c r="R155" s="64"/>
      <c r="S155" s="64"/>
      <c r="T155" s="64"/>
    </row>
    <row r="156" spans="8:20" x14ac:dyDescent="0.25">
      <c r="H156" s="1"/>
      <c r="I156" s="1"/>
      <c r="J156" s="64"/>
      <c r="M156" s="64"/>
      <c r="N156" s="64"/>
      <c r="O156" s="64"/>
      <c r="R156" s="64"/>
      <c r="S156" s="64"/>
      <c r="T156" s="64"/>
    </row>
    <row r="157" spans="8:20" x14ac:dyDescent="0.25">
      <c r="H157" s="1"/>
      <c r="I157" s="1"/>
      <c r="J157" s="64"/>
      <c r="M157" s="64"/>
      <c r="N157" s="64"/>
      <c r="O157" s="64"/>
      <c r="R157" s="64"/>
      <c r="S157" s="64"/>
      <c r="T157" s="64"/>
    </row>
    <row r="158" spans="8:20" x14ac:dyDescent="0.25">
      <c r="H158" s="1"/>
      <c r="I158" s="1"/>
      <c r="J158" s="64"/>
      <c r="M158" s="64"/>
      <c r="N158" s="64"/>
      <c r="O158" s="64"/>
      <c r="R158" s="64"/>
      <c r="S158" s="64"/>
      <c r="T158" s="64"/>
    </row>
    <row r="159" spans="8:20" x14ac:dyDescent="0.25">
      <c r="H159" s="1"/>
      <c r="I159" s="1"/>
      <c r="J159" s="64"/>
      <c r="M159" s="64"/>
      <c r="N159" s="64"/>
      <c r="O159" s="64"/>
      <c r="R159" s="64"/>
      <c r="S159" s="64"/>
      <c r="T159" s="64"/>
    </row>
    <row r="160" spans="8:20" x14ac:dyDescent="0.25">
      <c r="H160" s="1"/>
      <c r="I160" s="1"/>
      <c r="J160" s="64"/>
      <c r="M160" s="64"/>
      <c r="N160" s="64"/>
      <c r="O160" s="64"/>
      <c r="R160" s="64"/>
      <c r="S160" s="64"/>
      <c r="T160" s="64"/>
    </row>
    <row r="161" spans="8:20" x14ac:dyDescent="0.25">
      <c r="H161" s="1"/>
      <c r="I161" s="1"/>
      <c r="J161" s="64"/>
      <c r="M161" s="64"/>
      <c r="N161" s="64"/>
      <c r="O161" s="64"/>
      <c r="R161" s="64"/>
      <c r="S161" s="64"/>
      <c r="T161" s="64"/>
    </row>
    <row r="162" spans="8:20" x14ac:dyDescent="0.25">
      <c r="H162" s="1"/>
      <c r="I162" s="1"/>
      <c r="J162" s="64"/>
      <c r="M162" s="64"/>
      <c r="N162" s="64"/>
      <c r="O162" s="64"/>
      <c r="R162" s="64"/>
      <c r="S162" s="64"/>
      <c r="T162" s="64"/>
    </row>
    <row r="163" spans="8:20" x14ac:dyDescent="0.25">
      <c r="H163" s="1"/>
      <c r="I163" s="1"/>
      <c r="J163" s="64"/>
      <c r="M163" s="64"/>
      <c r="N163" s="64"/>
      <c r="O163" s="64"/>
      <c r="R163" s="64"/>
      <c r="S163" s="64"/>
      <c r="T163" s="64"/>
    </row>
    <row r="164" spans="8:20" x14ac:dyDescent="0.25">
      <c r="H164" s="1"/>
      <c r="I164" s="1"/>
      <c r="J164" s="64"/>
      <c r="M164" s="64"/>
      <c r="N164" s="64"/>
      <c r="O164" s="64"/>
      <c r="R164" s="64"/>
      <c r="S164" s="64"/>
      <c r="T164" s="64"/>
    </row>
    <row r="165" spans="8:20" x14ac:dyDescent="0.25">
      <c r="H165" s="1"/>
      <c r="I165" s="1"/>
      <c r="J165" s="64"/>
      <c r="M165" s="64"/>
      <c r="N165" s="64"/>
      <c r="O165" s="64"/>
      <c r="R165" s="64"/>
      <c r="S165" s="64"/>
      <c r="T165" s="64"/>
    </row>
    <row r="166" spans="8:20" x14ac:dyDescent="0.25">
      <c r="H166" s="1"/>
      <c r="I166" s="1"/>
      <c r="J166" s="64"/>
      <c r="M166" s="64"/>
      <c r="N166" s="64"/>
      <c r="O166" s="64"/>
      <c r="R166" s="64"/>
      <c r="S166" s="64"/>
      <c r="T166" s="64"/>
    </row>
    <row r="167" spans="8:20" x14ac:dyDescent="0.25">
      <c r="H167" s="1"/>
      <c r="I167" s="1"/>
      <c r="J167" s="64"/>
      <c r="M167" s="64"/>
      <c r="N167" s="64"/>
      <c r="O167" s="64"/>
      <c r="R167" s="64"/>
      <c r="S167" s="64"/>
      <c r="T167" s="64"/>
    </row>
    <row r="168" spans="8:20" x14ac:dyDescent="0.25">
      <c r="H168" s="1"/>
      <c r="I168" s="1"/>
      <c r="J168" s="64"/>
      <c r="M168" s="64"/>
      <c r="N168" s="64"/>
      <c r="O168" s="64"/>
      <c r="R168" s="64"/>
      <c r="S168" s="64"/>
      <c r="T168" s="64"/>
    </row>
    <row r="169" spans="8:20" x14ac:dyDescent="0.25">
      <c r="H169" s="1"/>
      <c r="I169" s="1"/>
      <c r="J169" s="64"/>
      <c r="M169" s="64"/>
      <c r="N169" s="64"/>
      <c r="O169" s="64"/>
      <c r="R169" s="64"/>
      <c r="S169" s="64"/>
      <c r="T169" s="64"/>
    </row>
    <row r="170" spans="8:20" x14ac:dyDescent="0.25">
      <c r="H170" s="1"/>
      <c r="I170" s="1"/>
      <c r="J170" s="64"/>
      <c r="M170" s="64"/>
      <c r="N170" s="64"/>
      <c r="O170" s="64"/>
      <c r="R170" s="64"/>
      <c r="S170" s="64"/>
      <c r="T170" s="64"/>
    </row>
    <row r="171" spans="8:20" x14ac:dyDescent="0.25">
      <c r="H171" s="1"/>
      <c r="I171" s="1"/>
      <c r="J171" s="64"/>
      <c r="M171" s="64"/>
      <c r="N171" s="64"/>
      <c r="O171" s="64"/>
      <c r="R171" s="64"/>
      <c r="S171" s="64"/>
      <c r="T171" s="64"/>
    </row>
    <row r="172" spans="8:20" x14ac:dyDescent="0.25">
      <c r="H172" s="1"/>
      <c r="I172" s="1"/>
      <c r="J172" s="64"/>
      <c r="M172" s="64"/>
      <c r="N172" s="64"/>
      <c r="O172" s="64"/>
      <c r="R172" s="64"/>
      <c r="S172" s="64"/>
      <c r="T172" s="64"/>
    </row>
    <row r="173" spans="8:20" x14ac:dyDescent="0.25">
      <c r="H173" s="1"/>
      <c r="I173" s="1"/>
      <c r="J173" s="64"/>
      <c r="M173" s="64"/>
      <c r="N173" s="64"/>
      <c r="O173" s="64"/>
      <c r="R173" s="64"/>
      <c r="S173" s="64"/>
      <c r="T173" s="64"/>
    </row>
    <row r="174" spans="8:20" x14ac:dyDescent="0.25">
      <c r="H174" s="1"/>
      <c r="I174" s="1"/>
      <c r="J174" s="64"/>
      <c r="M174" s="64"/>
      <c r="N174" s="64"/>
      <c r="O174" s="64"/>
      <c r="R174" s="64"/>
      <c r="S174" s="64"/>
      <c r="T174" s="64"/>
    </row>
    <row r="175" spans="8:20" x14ac:dyDescent="0.25">
      <c r="H175" s="1"/>
      <c r="I175" s="1"/>
      <c r="J175" s="64"/>
      <c r="M175" s="64"/>
      <c r="N175" s="64"/>
      <c r="O175" s="64"/>
      <c r="R175" s="64"/>
      <c r="S175" s="64"/>
      <c r="T175" s="64"/>
    </row>
    <row r="176" spans="8:20" x14ac:dyDescent="0.25">
      <c r="H176" s="1"/>
      <c r="I176" s="1"/>
      <c r="J176" s="64"/>
      <c r="M176" s="64"/>
      <c r="N176" s="64"/>
      <c r="O176" s="64"/>
      <c r="R176" s="64"/>
      <c r="S176" s="64"/>
      <c r="T176" s="64"/>
    </row>
    <row r="177" spans="8:20" x14ac:dyDescent="0.25">
      <c r="H177" s="1"/>
      <c r="I177" s="1"/>
      <c r="J177" s="64"/>
      <c r="M177" s="64"/>
      <c r="N177" s="64"/>
      <c r="O177" s="64"/>
      <c r="R177" s="64"/>
      <c r="S177" s="64"/>
      <c r="T177" s="64"/>
    </row>
    <row r="178" spans="8:20" x14ac:dyDescent="0.25">
      <c r="H178" s="1"/>
      <c r="I178" s="1"/>
      <c r="J178" s="64"/>
      <c r="M178" s="64"/>
      <c r="N178" s="64"/>
      <c r="O178" s="64"/>
      <c r="R178" s="64"/>
      <c r="S178" s="64"/>
      <c r="T178" s="64"/>
    </row>
    <row r="179" spans="8:20" x14ac:dyDescent="0.25">
      <c r="H179" s="1"/>
      <c r="I179" s="1"/>
      <c r="J179" s="64"/>
      <c r="M179" s="64"/>
      <c r="N179" s="64"/>
      <c r="O179" s="64"/>
      <c r="R179" s="64"/>
      <c r="S179" s="64"/>
      <c r="T179" s="64"/>
    </row>
    <row r="180" spans="8:20" x14ac:dyDescent="0.25">
      <c r="H180" s="1"/>
      <c r="I180" s="1"/>
      <c r="J180" s="64"/>
      <c r="M180" s="64"/>
      <c r="N180" s="64"/>
      <c r="O180" s="64"/>
      <c r="R180" s="64"/>
      <c r="S180" s="64"/>
      <c r="T180" s="64"/>
    </row>
    <row r="181" spans="8:20" x14ac:dyDescent="0.25">
      <c r="H181" s="1"/>
      <c r="I181" s="1"/>
      <c r="J181" s="64"/>
      <c r="M181" s="64"/>
      <c r="N181" s="64"/>
      <c r="O181" s="64"/>
      <c r="R181" s="64"/>
      <c r="S181" s="64"/>
      <c r="T181" s="64"/>
    </row>
    <row r="182" spans="8:20" x14ac:dyDescent="0.25">
      <c r="H182" s="1"/>
      <c r="I182" s="1"/>
      <c r="J182" s="64"/>
      <c r="M182" s="64"/>
      <c r="N182" s="64"/>
      <c r="O182" s="64"/>
      <c r="R182" s="64"/>
      <c r="S182" s="64"/>
      <c r="T182" s="64"/>
    </row>
    <row r="183" spans="8:20" x14ac:dyDescent="0.25">
      <c r="H183" s="1"/>
      <c r="I183" s="1"/>
      <c r="J183" s="64"/>
      <c r="M183" s="64"/>
      <c r="N183" s="64"/>
      <c r="O183" s="64"/>
      <c r="R183" s="64"/>
      <c r="S183" s="64"/>
      <c r="T183" s="64"/>
    </row>
    <row r="184" spans="8:20" x14ac:dyDescent="0.25">
      <c r="H184" s="1"/>
      <c r="I184" s="1"/>
      <c r="J184" s="64"/>
      <c r="M184" s="64"/>
      <c r="N184" s="64"/>
      <c r="O184" s="64"/>
      <c r="R184" s="64"/>
      <c r="S184" s="64"/>
      <c r="T184" s="64"/>
    </row>
    <row r="185" spans="8:20" x14ac:dyDescent="0.25">
      <c r="H185" s="1"/>
      <c r="I185" s="1"/>
      <c r="J185" s="64"/>
      <c r="M185" s="64"/>
      <c r="N185" s="64"/>
      <c r="O185" s="64"/>
      <c r="R185" s="64"/>
      <c r="S185" s="64"/>
      <c r="T185" s="64"/>
    </row>
    <row r="186" spans="8:20" x14ac:dyDescent="0.25">
      <c r="H186" s="1"/>
      <c r="I186" s="1"/>
      <c r="J186" s="64"/>
      <c r="M186" s="64"/>
      <c r="N186" s="64"/>
      <c r="O186" s="64"/>
      <c r="R186" s="64"/>
      <c r="S186" s="64"/>
      <c r="T186" s="64"/>
    </row>
    <row r="187" spans="8:20" x14ac:dyDescent="0.25">
      <c r="H187" s="1"/>
      <c r="I187" s="1"/>
      <c r="J187" s="64"/>
      <c r="M187" s="64"/>
      <c r="N187" s="64"/>
      <c r="O187" s="64"/>
      <c r="R187" s="64"/>
      <c r="S187" s="64"/>
      <c r="T187" s="64"/>
    </row>
    <row r="188" spans="8:20" x14ac:dyDescent="0.25">
      <c r="H188" s="1"/>
      <c r="I188" s="1"/>
      <c r="J188" s="64"/>
      <c r="M188" s="64"/>
      <c r="N188" s="64"/>
      <c r="O188" s="64"/>
      <c r="R188" s="64"/>
      <c r="S188" s="64"/>
      <c r="T188" s="64"/>
    </row>
    <row r="189" spans="8:20" x14ac:dyDescent="0.25">
      <c r="H189" s="1"/>
      <c r="I189" s="1"/>
      <c r="J189" s="64"/>
      <c r="M189" s="64"/>
      <c r="N189" s="64"/>
      <c r="O189" s="64"/>
      <c r="R189" s="64"/>
      <c r="S189" s="64"/>
      <c r="T189" s="64"/>
    </row>
    <row r="190" spans="8:20" x14ac:dyDescent="0.25">
      <c r="H190" s="1"/>
      <c r="I190" s="1"/>
      <c r="J190" s="64"/>
      <c r="M190" s="64"/>
      <c r="N190" s="64"/>
      <c r="O190" s="64"/>
      <c r="R190" s="64"/>
      <c r="S190" s="64"/>
      <c r="T190" s="64"/>
    </row>
    <row r="191" spans="8:20" x14ac:dyDescent="0.25">
      <c r="H191" s="1"/>
      <c r="I191" s="1"/>
      <c r="J191" s="64"/>
      <c r="M191" s="64"/>
      <c r="N191" s="64"/>
      <c r="O191" s="64"/>
      <c r="R191" s="64"/>
      <c r="S191" s="64"/>
      <c r="T191" s="64"/>
    </row>
    <row r="192" spans="8:20" x14ac:dyDescent="0.25">
      <c r="H192" s="1"/>
      <c r="I192" s="1"/>
      <c r="J192" s="64"/>
      <c r="M192" s="64"/>
      <c r="N192" s="64"/>
      <c r="O192" s="64"/>
      <c r="R192" s="64"/>
      <c r="S192" s="64"/>
      <c r="T192" s="64"/>
    </row>
    <row r="193" spans="8:20" x14ac:dyDescent="0.25">
      <c r="H193" s="1"/>
      <c r="I193" s="1"/>
      <c r="J193" s="64"/>
      <c r="M193" s="64"/>
      <c r="N193" s="64"/>
      <c r="O193" s="64"/>
      <c r="R193" s="64"/>
      <c r="S193" s="64"/>
      <c r="T193" s="64"/>
    </row>
    <row r="194" spans="8:20" x14ac:dyDescent="0.25">
      <c r="H194" s="1"/>
      <c r="I194" s="1"/>
      <c r="J194" s="64"/>
      <c r="M194" s="64"/>
      <c r="N194" s="64"/>
      <c r="O194" s="64"/>
      <c r="R194" s="64"/>
      <c r="S194" s="64"/>
      <c r="T194" s="64"/>
    </row>
    <row r="195" spans="8:20" x14ac:dyDescent="0.25">
      <c r="H195" s="1"/>
      <c r="I195" s="1"/>
      <c r="J195" s="64"/>
      <c r="M195" s="64"/>
      <c r="N195" s="64"/>
      <c r="O195" s="64"/>
      <c r="R195" s="64"/>
      <c r="S195" s="64"/>
      <c r="T195" s="64"/>
    </row>
    <row r="196" spans="8:20" x14ac:dyDescent="0.25">
      <c r="H196" s="1"/>
      <c r="I196" s="1"/>
      <c r="J196" s="64"/>
      <c r="M196" s="64"/>
      <c r="N196" s="64"/>
      <c r="O196" s="64"/>
      <c r="R196" s="64"/>
      <c r="S196" s="64"/>
      <c r="T196" s="64"/>
    </row>
    <row r="197" spans="8:20" x14ac:dyDescent="0.25">
      <c r="H197" s="1"/>
      <c r="I197" s="1"/>
      <c r="J197" s="64"/>
      <c r="M197" s="64"/>
      <c r="N197" s="64"/>
      <c r="O197" s="64"/>
      <c r="R197" s="64"/>
      <c r="S197" s="64"/>
      <c r="T197" s="64"/>
    </row>
    <row r="198" spans="8:20" x14ac:dyDescent="0.25">
      <c r="H198" s="1"/>
      <c r="I198" s="1"/>
      <c r="J198" s="64"/>
      <c r="M198" s="64"/>
      <c r="N198" s="64"/>
      <c r="O198" s="64"/>
      <c r="R198" s="64"/>
      <c r="S198" s="64"/>
      <c r="T198" s="64"/>
    </row>
    <row r="199" spans="8:20" x14ac:dyDescent="0.25">
      <c r="H199" s="1"/>
      <c r="I199" s="1"/>
      <c r="J199" s="64"/>
      <c r="M199" s="64"/>
      <c r="N199" s="64"/>
      <c r="O199" s="64"/>
      <c r="R199" s="64"/>
      <c r="S199" s="64"/>
      <c r="T199" s="64"/>
    </row>
    <row r="200" spans="8:20" x14ac:dyDescent="0.25">
      <c r="H200" s="1"/>
      <c r="I200" s="1"/>
      <c r="J200" s="64"/>
      <c r="M200" s="64"/>
      <c r="N200" s="64"/>
      <c r="O200" s="64"/>
      <c r="R200" s="64"/>
      <c r="S200" s="64"/>
      <c r="T200" s="64"/>
    </row>
    <row r="201" spans="8:20" x14ac:dyDescent="0.25">
      <c r="H201" s="1"/>
      <c r="I201" s="1"/>
      <c r="J201" s="64"/>
      <c r="M201" s="64"/>
      <c r="N201" s="64"/>
      <c r="O201" s="64"/>
      <c r="R201" s="64"/>
      <c r="S201" s="64"/>
      <c r="T201" s="64"/>
    </row>
    <row r="202" spans="8:20" x14ac:dyDescent="0.25">
      <c r="H202" s="1"/>
      <c r="I202" s="1"/>
      <c r="J202" s="64"/>
      <c r="M202" s="64"/>
      <c r="N202" s="64"/>
      <c r="O202" s="64"/>
      <c r="R202" s="64"/>
      <c r="S202" s="64"/>
      <c r="T202" s="64"/>
    </row>
    <row r="203" spans="8:20" x14ac:dyDescent="0.25">
      <c r="H203" s="1"/>
      <c r="I203" s="1"/>
      <c r="J203" s="64"/>
      <c r="M203" s="64"/>
      <c r="N203" s="64"/>
      <c r="O203" s="64"/>
      <c r="R203" s="64"/>
      <c r="S203" s="64"/>
      <c r="T203" s="64"/>
    </row>
    <row r="204" spans="8:20" x14ac:dyDescent="0.25">
      <c r="H204" s="1"/>
      <c r="I204" s="1"/>
      <c r="J204" s="64"/>
      <c r="M204" s="64"/>
      <c r="N204" s="64"/>
      <c r="O204" s="64"/>
      <c r="R204" s="64"/>
      <c r="S204" s="64"/>
      <c r="T204" s="64"/>
    </row>
    <row r="205" spans="8:20" x14ac:dyDescent="0.25">
      <c r="H205" s="1"/>
      <c r="I205" s="1"/>
      <c r="J205" s="64"/>
      <c r="M205" s="64"/>
      <c r="N205" s="64"/>
      <c r="O205" s="64"/>
      <c r="R205" s="64"/>
      <c r="S205" s="64"/>
      <c r="T205" s="64"/>
    </row>
    <row r="206" spans="8:20" x14ac:dyDescent="0.25">
      <c r="H206" s="1"/>
      <c r="I206" s="1"/>
      <c r="J206" s="64"/>
      <c r="M206" s="64"/>
      <c r="N206" s="64"/>
      <c r="O206" s="64"/>
      <c r="R206" s="64"/>
      <c r="S206" s="64"/>
      <c r="T206" s="64"/>
    </row>
    <row r="207" spans="8:20" x14ac:dyDescent="0.25">
      <c r="H207" s="1"/>
      <c r="I207" s="1"/>
      <c r="J207" s="64"/>
      <c r="M207" s="64"/>
      <c r="N207" s="64"/>
      <c r="O207" s="64"/>
      <c r="R207" s="64"/>
      <c r="S207" s="64"/>
      <c r="T207" s="64"/>
    </row>
    <row r="208" spans="8:20" x14ac:dyDescent="0.25">
      <c r="H208" s="1"/>
      <c r="I208" s="1"/>
      <c r="J208" s="64"/>
      <c r="M208" s="64"/>
      <c r="N208" s="64"/>
      <c r="O208" s="64"/>
      <c r="R208" s="64"/>
      <c r="S208" s="64"/>
      <c r="T208" s="64"/>
    </row>
    <row r="209" spans="8:20" x14ac:dyDescent="0.25">
      <c r="H209" s="1"/>
      <c r="I209" s="1"/>
      <c r="J209" s="64"/>
      <c r="M209" s="64"/>
      <c r="N209" s="64"/>
      <c r="O209" s="64"/>
      <c r="R209" s="64"/>
      <c r="S209" s="64"/>
      <c r="T209" s="64"/>
    </row>
    <row r="210" spans="8:20" x14ac:dyDescent="0.25">
      <c r="H210" s="1"/>
      <c r="I210" s="1"/>
      <c r="J210" s="64"/>
      <c r="M210" s="64"/>
      <c r="N210" s="64"/>
      <c r="O210" s="64"/>
      <c r="R210" s="64"/>
      <c r="S210" s="64"/>
      <c r="T210" s="64"/>
    </row>
    <row r="211" spans="8:20" x14ac:dyDescent="0.25">
      <c r="H211" s="1"/>
      <c r="I211" s="1"/>
      <c r="J211" s="64"/>
      <c r="M211" s="64"/>
      <c r="N211" s="64"/>
      <c r="O211" s="64"/>
      <c r="R211" s="64"/>
      <c r="S211" s="64"/>
      <c r="T211" s="64"/>
    </row>
    <row r="212" spans="8:20" x14ac:dyDescent="0.25">
      <c r="H212" s="1"/>
      <c r="I212" s="1"/>
      <c r="J212" s="64"/>
      <c r="M212" s="64"/>
      <c r="N212" s="64"/>
      <c r="O212" s="64"/>
      <c r="R212" s="64"/>
      <c r="S212" s="64"/>
      <c r="T212" s="64"/>
    </row>
    <row r="213" spans="8:20" x14ac:dyDescent="0.25">
      <c r="H213" s="1"/>
      <c r="I213" s="1"/>
      <c r="J213" s="64"/>
      <c r="M213" s="64"/>
      <c r="N213" s="64"/>
      <c r="O213" s="64"/>
      <c r="R213" s="64"/>
      <c r="S213" s="64"/>
      <c r="T213" s="64"/>
    </row>
    <row r="214" spans="8:20" x14ac:dyDescent="0.25">
      <c r="H214" s="1"/>
      <c r="I214" s="1"/>
      <c r="J214" s="64"/>
      <c r="M214" s="64"/>
      <c r="N214" s="64"/>
      <c r="O214" s="64"/>
      <c r="R214" s="64"/>
      <c r="S214" s="64"/>
      <c r="T214" s="64"/>
    </row>
    <row r="215" spans="8:20" x14ac:dyDescent="0.25">
      <c r="H215" s="1"/>
      <c r="I215" s="1"/>
      <c r="J215" s="64"/>
      <c r="M215" s="64"/>
      <c r="N215" s="64"/>
      <c r="O215" s="64"/>
      <c r="R215" s="64"/>
      <c r="S215" s="64"/>
      <c r="T215" s="64"/>
    </row>
    <row r="216" spans="8:20" x14ac:dyDescent="0.25">
      <c r="H216" s="1"/>
      <c r="I216" s="1"/>
      <c r="J216" s="64"/>
      <c r="M216" s="64"/>
      <c r="N216" s="64"/>
      <c r="O216" s="64"/>
      <c r="R216" s="64"/>
      <c r="S216" s="64"/>
      <c r="T216" s="64"/>
    </row>
    <row r="217" spans="8:20" x14ac:dyDescent="0.25">
      <c r="H217" s="1"/>
      <c r="I217" s="1"/>
      <c r="J217" s="64"/>
      <c r="M217" s="64"/>
      <c r="N217" s="64"/>
      <c r="O217" s="64"/>
      <c r="R217" s="64"/>
      <c r="S217" s="64"/>
      <c r="T217" s="64"/>
    </row>
    <row r="218" spans="8:20" x14ac:dyDescent="0.25">
      <c r="H218" s="1"/>
      <c r="I218" s="1"/>
      <c r="J218" s="64"/>
      <c r="M218" s="64"/>
      <c r="N218" s="64"/>
      <c r="O218" s="64"/>
      <c r="R218" s="64"/>
      <c r="S218" s="64"/>
      <c r="T218" s="64"/>
    </row>
    <row r="219" spans="8:20" x14ac:dyDescent="0.25">
      <c r="H219" s="1"/>
      <c r="I219" s="1"/>
      <c r="J219" s="64"/>
      <c r="M219" s="64"/>
      <c r="N219" s="64"/>
      <c r="O219" s="64"/>
      <c r="R219" s="64"/>
      <c r="S219" s="64"/>
      <c r="T219" s="64"/>
    </row>
    <row r="220" spans="8:20" x14ac:dyDescent="0.25">
      <c r="H220" s="1"/>
      <c r="I220" s="1"/>
      <c r="J220" s="64"/>
      <c r="M220" s="64"/>
      <c r="N220" s="64"/>
      <c r="O220" s="64"/>
      <c r="R220" s="64"/>
      <c r="S220" s="64"/>
      <c r="T220" s="64"/>
    </row>
    <row r="221" spans="8:20" x14ac:dyDescent="0.25">
      <c r="H221" s="1"/>
      <c r="I221" s="1"/>
      <c r="J221" s="64"/>
      <c r="M221" s="64"/>
      <c r="N221" s="64"/>
      <c r="O221" s="64"/>
      <c r="R221" s="64"/>
      <c r="S221" s="64"/>
      <c r="T221" s="64"/>
    </row>
    <row r="222" spans="8:20" x14ac:dyDescent="0.25">
      <c r="H222" s="1"/>
      <c r="I222" s="1"/>
      <c r="J222" s="64"/>
      <c r="M222" s="64"/>
      <c r="N222" s="64"/>
      <c r="O222" s="64"/>
      <c r="R222" s="64"/>
      <c r="S222" s="64"/>
      <c r="T222" s="64"/>
    </row>
    <row r="223" spans="8:20" x14ac:dyDescent="0.25">
      <c r="H223" s="1"/>
      <c r="I223" s="1"/>
      <c r="J223" s="64"/>
      <c r="M223" s="64"/>
      <c r="N223" s="64"/>
      <c r="O223" s="64"/>
      <c r="R223" s="64"/>
      <c r="S223" s="64"/>
      <c r="T223" s="64"/>
    </row>
    <row r="224" spans="8:20" x14ac:dyDescent="0.25">
      <c r="H224" s="1"/>
      <c r="I224" s="1"/>
      <c r="J224" s="64"/>
      <c r="M224" s="64"/>
      <c r="N224" s="64"/>
      <c r="O224" s="64"/>
      <c r="R224" s="64"/>
      <c r="S224" s="64"/>
      <c r="T224" s="64"/>
    </row>
    <row r="225" spans="8:20" x14ac:dyDescent="0.25">
      <c r="H225" s="1"/>
      <c r="I225" s="1"/>
      <c r="J225" s="64"/>
      <c r="M225" s="64"/>
      <c r="N225" s="64"/>
      <c r="O225" s="64"/>
      <c r="R225" s="64"/>
      <c r="S225" s="64"/>
      <c r="T225" s="64"/>
    </row>
    <row r="226" spans="8:20" x14ac:dyDescent="0.25">
      <c r="H226" s="1"/>
      <c r="I226" s="1"/>
      <c r="J226" s="64"/>
      <c r="M226" s="64"/>
      <c r="N226" s="64"/>
      <c r="O226" s="64"/>
      <c r="R226" s="64"/>
      <c r="S226" s="64"/>
      <c r="T226" s="64"/>
    </row>
    <row r="227" spans="8:20" x14ac:dyDescent="0.25">
      <c r="H227" s="1"/>
      <c r="I227" s="1"/>
      <c r="J227" s="64"/>
      <c r="M227" s="64"/>
      <c r="N227" s="64"/>
      <c r="O227" s="64"/>
      <c r="R227" s="64"/>
      <c r="S227" s="64"/>
      <c r="T227" s="64"/>
    </row>
    <row r="228" spans="8:20" x14ac:dyDescent="0.25">
      <c r="H228" s="1"/>
      <c r="I228" s="1"/>
      <c r="J228" s="64"/>
      <c r="M228" s="64"/>
      <c r="N228" s="64"/>
      <c r="O228" s="64"/>
      <c r="R228" s="64"/>
      <c r="S228" s="64"/>
      <c r="T228" s="64"/>
    </row>
    <row r="229" spans="8:20" x14ac:dyDescent="0.25">
      <c r="H229" s="1"/>
      <c r="I229" s="1"/>
      <c r="J229" s="64"/>
      <c r="M229" s="64"/>
      <c r="N229" s="64"/>
      <c r="O229" s="64"/>
      <c r="R229" s="64"/>
      <c r="S229" s="64"/>
      <c r="T229" s="64"/>
    </row>
    <row r="230" spans="8:20" x14ac:dyDescent="0.25">
      <c r="H230" s="1"/>
      <c r="I230" s="1"/>
      <c r="J230" s="64"/>
      <c r="M230" s="64"/>
      <c r="N230" s="64"/>
      <c r="O230" s="64"/>
      <c r="R230" s="64"/>
      <c r="S230" s="64"/>
      <c r="T230" s="64"/>
    </row>
    <row r="231" spans="8:20" x14ac:dyDescent="0.25">
      <c r="H231" s="1"/>
      <c r="I231" s="1"/>
      <c r="J231" s="64"/>
      <c r="M231" s="64"/>
      <c r="N231" s="64"/>
      <c r="O231" s="64"/>
      <c r="R231" s="64"/>
      <c r="S231" s="64"/>
      <c r="T231" s="64"/>
    </row>
    <row r="232" spans="8:20" x14ac:dyDescent="0.25">
      <c r="H232" s="1"/>
      <c r="I232" s="1"/>
      <c r="J232" s="64"/>
      <c r="M232" s="64"/>
      <c r="N232" s="64"/>
      <c r="O232" s="64"/>
      <c r="R232" s="64"/>
      <c r="S232" s="64"/>
      <c r="T232" s="64"/>
    </row>
    <row r="233" spans="8:20" x14ac:dyDescent="0.25">
      <c r="H233" s="1"/>
      <c r="I233" s="1"/>
      <c r="J233" s="64"/>
      <c r="M233" s="64"/>
      <c r="N233" s="64"/>
      <c r="O233" s="64"/>
      <c r="R233" s="64"/>
      <c r="S233" s="64"/>
      <c r="T233" s="64"/>
    </row>
    <row r="234" spans="8:20" x14ac:dyDescent="0.25">
      <c r="H234" s="1"/>
      <c r="I234" s="1"/>
      <c r="J234" s="64"/>
      <c r="M234" s="64"/>
      <c r="N234" s="64"/>
      <c r="O234" s="64"/>
      <c r="R234" s="64"/>
      <c r="S234" s="64"/>
      <c r="T234" s="64"/>
    </row>
    <row r="235" spans="8:20" x14ac:dyDescent="0.25">
      <c r="H235" s="1"/>
      <c r="I235" s="1"/>
      <c r="J235" s="64"/>
      <c r="M235" s="64"/>
      <c r="N235" s="64"/>
      <c r="O235" s="64"/>
      <c r="R235" s="64"/>
      <c r="S235" s="64"/>
      <c r="T235" s="64"/>
    </row>
    <row r="236" spans="8:20" x14ac:dyDescent="0.25">
      <c r="H236" s="1"/>
      <c r="I236" s="1"/>
      <c r="J236" s="64"/>
      <c r="M236" s="64"/>
      <c r="N236" s="64"/>
      <c r="O236" s="64"/>
      <c r="R236" s="64"/>
      <c r="S236" s="64"/>
      <c r="T236" s="64"/>
    </row>
    <row r="237" spans="8:20" x14ac:dyDescent="0.25">
      <c r="H237" s="1"/>
      <c r="I237" s="1"/>
      <c r="J237" s="64"/>
      <c r="M237" s="64"/>
      <c r="N237" s="64"/>
      <c r="O237" s="64"/>
      <c r="R237" s="64"/>
      <c r="S237" s="64"/>
      <c r="T237" s="64"/>
    </row>
    <row r="238" spans="8:20" x14ac:dyDescent="0.25">
      <c r="H238" s="1"/>
      <c r="I238" s="1"/>
      <c r="J238" s="64"/>
      <c r="M238" s="64"/>
      <c r="N238" s="64"/>
      <c r="O238" s="64"/>
      <c r="R238" s="64"/>
      <c r="S238" s="64"/>
      <c r="T238" s="64"/>
    </row>
    <row r="239" spans="8:20" x14ac:dyDescent="0.25">
      <c r="H239" s="1"/>
      <c r="I239" s="1"/>
      <c r="J239" s="64"/>
      <c r="M239" s="64"/>
      <c r="N239" s="64"/>
      <c r="O239" s="64"/>
      <c r="R239" s="64"/>
      <c r="S239" s="64"/>
      <c r="T239" s="64"/>
    </row>
    <row r="240" spans="8:20" x14ac:dyDescent="0.25">
      <c r="H240" s="1"/>
      <c r="I240" s="1"/>
      <c r="J240" s="64"/>
      <c r="M240" s="64"/>
      <c r="N240" s="64"/>
      <c r="O240" s="64"/>
      <c r="R240" s="64"/>
      <c r="S240" s="64"/>
      <c r="T240" s="64"/>
    </row>
    <row r="241" spans="8:20" x14ac:dyDescent="0.25">
      <c r="H241" s="1"/>
      <c r="I241" s="1"/>
      <c r="J241" s="64"/>
      <c r="M241" s="64"/>
      <c r="N241" s="64"/>
      <c r="O241" s="64"/>
      <c r="R241" s="64"/>
      <c r="S241" s="64"/>
      <c r="T241" s="64"/>
    </row>
    <row r="242" spans="8:20" x14ac:dyDescent="0.25">
      <c r="H242" s="1"/>
      <c r="I242" s="1"/>
      <c r="J242" s="64"/>
      <c r="M242" s="64"/>
      <c r="N242" s="64"/>
      <c r="O242" s="64"/>
      <c r="R242" s="64"/>
      <c r="S242" s="64"/>
      <c r="T242" s="64"/>
    </row>
    <row r="243" spans="8:20" x14ac:dyDescent="0.25">
      <c r="H243" s="1"/>
      <c r="I243" s="1"/>
      <c r="J243" s="64"/>
      <c r="M243" s="64"/>
      <c r="N243" s="64"/>
      <c r="O243" s="64"/>
      <c r="R243" s="64"/>
      <c r="S243" s="64"/>
      <c r="T243" s="64"/>
    </row>
    <row r="244" spans="8:20" x14ac:dyDescent="0.25">
      <c r="H244" s="1"/>
      <c r="I244" s="1"/>
      <c r="J244" s="64"/>
      <c r="M244" s="64"/>
      <c r="N244" s="64"/>
      <c r="O244" s="64"/>
      <c r="R244" s="64"/>
      <c r="S244" s="64"/>
      <c r="T244" s="64"/>
    </row>
    <row r="245" spans="8:20" x14ac:dyDescent="0.25">
      <c r="H245" s="1"/>
      <c r="I245" s="1"/>
      <c r="J245" s="64"/>
      <c r="M245" s="64"/>
      <c r="N245" s="64"/>
      <c r="O245" s="64"/>
      <c r="R245" s="64"/>
      <c r="S245" s="64"/>
      <c r="T245" s="64"/>
    </row>
    <row r="246" spans="8:20" x14ac:dyDescent="0.25">
      <c r="H246" s="1"/>
      <c r="I246" s="1"/>
      <c r="J246" s="64"/>
      <c r="M246" s="64"/>
      <c r="N246" s="64"/>
      <c r="O246" s="64"/>
      <c r="R246" s="64"/>
      <c r="S246" s="64"/>
      <c r="T246" s="64"/>
    </row>
    <row r="247" spans="8:20" x14ac:dyDescent="0.25">
      <c r="H247" s="1"/>
      <c r="I247" s="1"/>
      <c r="J247" s="64"/>
      <c r="M247" s="64"/>
      <c r="N247" s="64"/>
      <c r="O247" s="64"/>
      <c r="R247" s="64"/>
      <c r="S247" s="64"/>
      <c r="T247" s="64"/>
    </row>
    <row r="248" spans="8:20" x14ac:dyDescent="0.25">
      <c r="H248" s="1"/>
      <c r="I248" s="1"/>
      <c r="J248" s="64"/>
      <c r="M248" s="64"/>
      <c r="N248" s="64"/>
      <c r="O248" s="64"/>
      <c r="R248" s="64"/>
      <c r="S248" s="64"/>
      <c r="T248" s="64"/>
    </row>
    <row r="249" spans="8:20" x14ac:dyDescent="0.25">
      <c r="H249" s="1"/>
      <c r="I249" s="1"/>
      <c r="J249" s="64"/>
      <c r="M249" s="64"/>
      <c r="N249" s="64"/>
      <c r="O249" s="64"/>
      <c r="R249" s="64"/>
      <c r="S249" s="64"/>
      <c r="T249" s="64"/>
    </row>
    <row r="250" spans="8:20" x14ac:dyDescent="0.25">
      <c r="H250" s="1"/>
      <c r="I250" s="1"/>
      <c r="J250" s="64"/>
      <c r="M250" s="64"/>
      <c r="N250" s="64"/>
      <c r="O250" s="64"/>
      <c r="R250" s="64"/>
      <c r="S250" s="64"/>
      <c r="T250" s="64"/>
    </row>
    <row r="251" spans="8:20" x14ac:dyDescent="0.25">
      <c r="H251" s="1"/>
      <c r="I251" s="1"/>
      <c r="J251" s="64"/>
      <c r="M251" s="64"/>
      <c r="N251" s="64"/>
      <c r="O251" s="64"/>
      <c r="R251" s="64"/>
      <c r="S251" s="64"/>
      <c r="T251" s="64"/>
    </row>
    <row r="252" spans="8:20" x14ac:dyDescent="0.25">
      <c r="H252" s="1"/>
      <c r="I252" s="1"/>
      <c r="J252" s="64"/>
      <c r="M252" s="64"/>
      <c r="N252" s="64"/>
      <c r="O252" s="64"/>
      <c r="R252" s="64"/>
      <c r="S252" s="64"/>
      <c r="T252" s="64"/>
    </row>
    <row r="253" spans="8:20" x14ac:dyDescent="0.25">
      <c r="H253" s="1"/>
      <c r="I253" s="1"/>
      <c r="J253" s="64"/>
      <c r="M253" s="64"/>
      <c r="N253" s="64"/>
      <c r="O253" s="64"/>
      <c r="R253" s="64"/>
      <c r="S253" s="64"/>
      <c r="T253" s="64"/>
    </row>
    <row r="254" spans="8:20" x14ac:dyDescent="0.25">
      <c r="H254" s="1"/>
      <c r="I254" s="1"/>
      <c r="J254" s="64"/>
      <c r="M254" s="64"/>
      <c r="N254" s="64"/>
      <c r="O254" s="64"/>
      <c r="R254" s="64"/>
      <c r="S254" s="64"/>
      <c r="T254" s="64"/>
    </row>
    <row r="255" spans="8:20" x14ac:dyDescent="0.25">
      <c r="H255" s="1"/>
      <c r="I255" s="1"/>
      <c r="J255" s="64"/>
      <c r="M255" s="64"/>
      <c r="N255" s="64"/>
      <c r="O255" s="64"/>
      <c r="R255" s="64"/>
      <c r="S255" s="64"/>
      <c r="T255" s="64"/>
    </row>
    <row r="256" spans="8:20" x14ac:dyDescent="0.25">
      <c r="H256" s="1"/>
      <c r="I256" s="1"/>
      <c r="J256" s="64"/>
      <c r="M256" s="64"/>
      <c r="N256" s="64"/>
      <c r="O256" s="64"/>
      <c r="R256" s="64"/>
      <c r="S256" s="64"/>
      <c r="T256" s="64"/>
    </row>
    <row r="257" spans="8:20" x14ac:dyDescent="0.25">
      <c r="H257" s="1"/>
      <c r="I257" s="1"/>
      <c r="J257" s="64"/>
      <c r="M257" s="64"/>
      <c r="N257" s="64"/>
      <c r="O257" s="64"/>
      <c r="R257" s="64"/>
      <c r="S257" s="64"/>
      <c r="T257" s="64"/>
    </row>
    <row r="258" spans="8:20" x14ac:dyDescent="0.25">
      <c r="H258" s="1"/>
      <c r="I258" s="1"/>
      <c r="J258" s="64"/>
      <c r="M258" s="64"/>
      <c r="N258" s="64"/>
      <c r="O258" s="64"/>
      <c r="R258" s="64"/>
      <c r="S258" s="64"/>
      <c r="T258" s="64"/>
    </row>
    <row r="259" spans="8:20" x14ac:dyDescent="0.25">
      <c r="H259" s="1"/>
      <c r="I259" s="1"/>
      <c r="J259" s="64"/>
      <c r="M259" s="64"/>
      <c r="N259" s="64"/>
      <c r="O259" s="64"/>
      <c r="R259" s="64"/>
      <c r="S259" s="64"/>
      <c r="T259" s="64"/>
    </row>
    <row r="260" spans="8:20" x14ac:dyDescent="0.25">
      <c r="H260" s="1"/>
      <c r="I260" s="1"/>
      <c r="J260" s="64"/>
      <c r="M260" s="64"/>
      <c r="N260" s="64"/>
      <c r="O260" s="64"/>
      <c r="R260" s="64"/>
      <c r="S260" s="64"/>
      <c r="T260" s="64"/>
    </row>
    <row r="261" spans="8:20" x14ac:dyDescent="0.25">
      <c r="H261" s="1"/>
      <c r="I261" s="1"/>
      <c r="J261" s="64"/>
      <c r="M261" s="64"/>
      <c r="N261" s="64"/>
      <c r="O261" s="64"/>
      <c r="R261" s="64"/>
      <c r="S261" s="64"/>
      <c r="T261" s="64"/>
    </row>
    <row r="262" spans="8:20" x14ac:dyDescent="0.25">
      <c r="H262" s="1"/>
      <c r="I262" s="1"/>
      <c r="J262" s="64"/>
      <c r="M262" s="64"/>
      <c r="N262" s="64"/>
      <c r="O262" s="64"/>
      <c r="R262" s="64"/>
      <c r="S262" s="64"/>
      <c r="T262" s="64"/>
    </row>
    <row r="263" spans="8:20" x14ac:dyDescent="0.25">
      <c r="H263" s="1"/>
      <c r="I263" s="1"/>
      <c r="J263" s="64"/>
      <c r="M263" s="64"/>
      <c r="N263" s="64"/>
      <c r="O263" s="64"/>
      <c r="R263" s="64"/>
      <c r="S263" s="64"/>
      <c r="T263" s="64"/>
    </row>
    <row r="264" spans="8:20" x14ac:dyDescent="0.25">
      <c r="H264" s="1"/>
      <c r="I264" s="1"/>
      <c r="J264" s="64"/>
      <c r="M264" s="64"/>
      <c r="N264" s="64"/>
      <c r="O264" s="64"/>
      <c r="R264" s="64"/>
      <c r="S264" s="64"/>
      <c r="T264" s="64"/>
    </row>
    <row r="265" spans="8:20" x14ac:dyDescent="0.25">
      <c r="H265" s="1"/>
      <c r="I265" s="1"/>
      <c r="J265" s="64"/>
      <c r="M265" s="64"/>
      <c r="N265" s="64"/>
      <c r="O265" s="64"/>
      <c r="R265" s="64"/>
      <c r="S265" s="64"/>
      <c r="T265" s="64"/>
    </row>
    <row r="266" spans="8:20" x14ac:dyDescent="0.25">
      <c r="H266" s="1"/>
      <c r="I266" s="1"/>
      <c r="J266" s="64"/>
      <c r="M266" s="64"/>
      <c r="N266" s="64"/>
      <c r="O266" s="64"/>
      <c r="R266" s="64"/>
      <c r="S266" s="64"/>
      <c r="T266" s="64"/>
    </row>
    <row r="267" spans="8:20" x14ac:dyDescent="0.25">
      <c r="H267" s="1"/>
      <c r="I267" s="1"/>
      <c r="J267" s="64"/>
      <c r="M267" s="64"/>
      <c r="N267" s="64"/>
      <c r="O267" s="64"/>
      <c r="R267" s="64"/>
      <c r="S267" s="64"/>
      <c r="T267" s="64"/>
    </row>
    <row r="268" spans="8:20" x14ac:dyDescent="0.25">
      <c r="H268" s="1"/>
      <c r="I268" s="1"/>
      <c r="J268" s="64"/>
      <c r="M268" s="64"/>
      <c r="N268" s="64"/>
      <c r="O268" s="64"/>
      <c r="R268" s="64"/>
      <c r="S268" s="64"/>
      <c r="T268" s="64"/>
    </row>
    <row r="269" spans="8:20" x14ac:dyDescent="0.25">
      <c r="H269" s="1"/>
      <c r="I269" s="1"/>
      <c r="J269" s="64"/>
      <c r="M269" s="64"/>
      <c r="N269" s="64"/>
      <c r="O269" s="64"/>
      <c r="R269" s="64"/>
      <c r="S269" s="64"/>
      <c r="T269" s="64"/>
    </row>
    <row r="270" spans="8:20" x14ac:dyDescent="0.25">
      <c r="H270" s="1"/>
      <c r="I270" s="1"/>
      <c r="J270" s="64"/>
      <c r="M270" s="64"/>
      <c r="N270" s="64"/>
      <c r="O270" s="64"/>
      <c r="R270" s="64"/>
      <c r="S270" s="64"/>
      <c r="T270" s="64"/>
    </row>
    <row r="271" spans="8:20" x14ac:dyDescent="0.25">
      <c r="H271" s="1"/>
      <c r="I271" s="1"/>
      <c r="J271" s="64"/>
      <c r="M271" s="64"/>
      <c r="N271" s="64"/>
      <c r="O271" s="64"/>
      <c r="R271" s="64"/>
      <c r="S271" s="64"/>
      <c r="T271" s="64"/>
    </row>
    <row r="272" spans="8:20" x14ac:dyDescent="0.25">
      <c r="H272" s="1"/>
      <c r="I272" s="1"/>
      <c r="J272" s="64"/>
      <c r="M272" s="64"/>
      <c r="N272" s="64"/>
      <c r="O272" s="64"/>
      <c r="R272" s="64"/>
      <c r="S272" s="64"/>
      <c r="T272" s="64"/>
    </row>
    <row r="273" spans="8:20" x14ac:dyDescent="0.25">
      <c r="H273" s="1"/>
      <c r="I273" s="1"/>
      <c r="J273" s="64"/>
      <c r="M273" s="64"/>
      <c r="N273" s="64"/>
      <c r="O273" s="64"/>
      <c r="R273" s="64"/>
      <c r="S273" s="64"/>
      <c r="T273" s="64"/>
    </row>
    <row r="274" spans="8:20" x14ac:dyDescent="0.25">
      <c r="H274" s="1"/>
      <c r="I274" s="1"/>
      <c r="J274" s="64"/>
      <c r="M274" s="64"/>
      <c r="N274" s="64"/>
      <c r="O274" s="64"/>
      <c r="R274" s="64"/>
      <c r="S274" s="64"/>
      <c r="T274" s="64"/>
    </row>
    <row r="275" spans="8:20" x14ac:dyDescent="0.25">
      <c r="H275" s="1"/>
      <c r="I275" s="1"/>
      <c r="J275" s="64"/>
      <c r="M275" s="64"/>
      <c r="N275" s="64"/>
      <c r="O275" s="64"/>
      <c r="R275" s="64"/>
      <c r="S275" s="64"/>
      <c r="T275" s="64"/>
    </row>
    <row r="276" spans="8:20" x14ac:dyDescent="0.25">
      <c r="H276" s="1"/>
      <c r="I276" s="1"/>
      <c r="J276" s="64"/>
      <c r="M276" s="64"/>
      <c r="N276" s="64"/>
      <c r="O276" s="64"/>
      <c r="R276" s="64"/>
      <c r="S276" s="64"/>
      <c r="T276" s="64"/>
    </row>
    <row r="277" spans="8:20" x14ac:dyDescent="0.25">
      <c r="H277" s="1"/>
      <c r="I277" s="1"/>
      <c r="J277" s="64"/>
      <c r="M277" s="64"/>
      <c r="N277" s="64"/>
      <c r="O277" s="64"/>
      <c r="R277" s="64"/>
      <c r="S277" s="64"/>
      <c r="T277" s="64"/>
    </row>
    <row r="278" spans="8:20" x14ac:dyDescent="0.25">
      <c r="H278" s="1"/>
      <c r="I278" s="1"/>
      <c r="J278" s="64"/>
      <c r="M278" s="64"/>
      <c r="N278" s="64"/>
      <c r="O278" s="64"/>
      <c r="R278" s="64"/>
      <c r="S278" s="64"/>
      <c r="T278" s="64"/>
    </row>
    <row r="279" spans="8:20" x14ac:dyDescent="0.25">
      <c r="H279" s="1"/>
      <c r="I279" s="1"/>
      <c r="J279" s="64"/>
      <c r="M279" s="64"/>
      <c r="N279" s="64"/>
      <c r="O279" s="64"/>
      <c r="R279" s="64"/>
      <c r="S279" s="64"/>
      <c r="T279" s="64"/>
    </row>
    <row r="280" spans="8:20" x14ac:dyDescent="0.25">
      <c r="H280" s="1"/>
      <c r="I280" s="1"/>
      <c r="J280" s="64"/>
      <c r="M280" s="64"/>
      <c r="N280" s="64"/>
      <c r="O280" s="64"/>
      <c r="R280" s="64"/>
      <c r="S280" s="64"/>
      <c r="T280" s="64"/>
    </row>
    <row r="281" spans="8:20" x14ac:dyDescent="0.25">
      <c r="H281" s="1"/>
      <c r="I281" s="1"/>
      <c r="J281" s="64"/>
      <c r="M281" s="64"/>
      <c r="N281" s="64"/>
      <c r="O281" s="64"/>
      <c r="R281" s="64"/>
      <c r="S281" s="64"/>
      <c r="T281" s="64"/>
    </row>
    <row r="282" spans="8:20" x14ac:dyDescent="0.25">
      <c r="H282" s="1"/>
      <c r="I282" s="1"/>
      <c r="J282" s="64"/>
      <c r="M282" s="64"/>
      <c r="N282" s="64"/>
      <c r="O282" s="64"/>
      <c r="R282" s="64"/>
      <c r="S282" s="64"/>
      <c r="T282" s="64"/>
    </row>
    <row r="283" spans="8:20" x14ac:dyDescent="0.25">
      <c r="H283" s="1"/>
      <c r="I283" s="1"/>
      <c r="J283" s="64"/>
      <c r="M283" s="64"/>
      <c r="N283" s="64"/>
      <c r="O283" s="64"/>
      <c r="R283" s="64"/>
      <c r="S283" s="64"/>
      <c r="T283" s="64"/>
    </row>
    <row r="284" spans="8:20" x14ac:dyDescent="0.25">
      <c r="H284" s="1"/>
      <c r="I284" s="1"/>
      <c r="J284" s="64"/>
      <c r="M284" s="64"/>
      <c r="N284" s="64"/>
      <c r="O284" s="64"/>
      <c r="R284" s="64"/>
      <c r="S284" s="64"/>
      <c r="T284" s="64"/>
    </row>
    <row r="285" spans="8:20" x14ac:dyDescent="0.25">
      <c r="H285" s="1"/>
      <c r="I285" s="1"/>
      <c r="J285" s="64"/>
      <c r="M285" s="64"/>
      <c r="N285" s="64"/>
      <c r="O285" s="64"/>
      <c r="R285" s="64"/>
      <c r="S285" s="64"/>
      <c r="T285" s="64"/>
    </row>
    <row r="286" spans="8:20" x14ac:dyDescent="0.25">
      <c r="H286" s="1"/>
      <c r="I286" s="1"/>
      <c r="J286" s="64"/>
      <c r="M286" s="64"/>
      <c r="N286" s="64"/>
      <c r="O286" s="64"/>
      <c r="R286" s="64"/>
      <c r="S286" s="64"/>
      <c r="T286" s="64"/>
    </row>
    <row r="287" spans="8:20" x14ac:dyDescent="0.25">
      <c r="H287" s="1"/>
      <c r="I287" s="1"/>
      <c r="J287" s="64"/>
      <c r="M287" s="64"/>
      <c r="N287" s="64"/>
      <c r="O287" s="64"/>
      <c r="R287" s="64"/>
      <c r="S287" s="64"/>
      <c r="T287" s="64"/>
    </row>
    <row r="288" spans="8:20" x14ac:dyDescent="0.25">
      <c r="H288" s="1"/>
      <c r="I288" s="1"/>
      <c r="J288" s="64"/>
      <c r="M288" s="64"/>
      <c r="N288" s="64"/>
      <c r="O288" s="64"/>
      <c r="R288" s="64"/>
      <c r="S288" s="64"/>
      <c r="T288" s="64"/>
    </row>
    <row r="289" spans="8:20" x14ac:dyDescent="0.25">
      <c r="H289" s="1"/>
      <c r="I289" s="1"/>
      <c r="J289" s="64"/>
      <c r="M289" s="64"/>
      <c r="N289" s="64"/>
      <c r="O289" s="64"/>
      <c r="R289" s="64"/>
      <c r="S289" s="64"/>
      <c r="T289" s="64"/>
    </row>
    <row r="290" spans="8:20" x14ac:dyDescent="0.25">
      <c r="H290" s="1"/>
      <c r="I290" s="1"/>
      <c r="J290" s="64"/>
      <c r="M290" s="64"/>
      <c r="N290" s="64"/>
      <c r="O290" s="64"/>
      <c r="R290" s="64"/>
      <c r="S290" s="64"/>
      <c r="T290" s="64"/>
    </row>
    <row r="291" spans="8:20" x14ac:dyDescent="0.25">
      <c r="H291" s="1"/>
      <c r="I291" s="1"/>
      <c r="J291" s="64"/>
      <c r="M291" s="64"/>
      <c r="N291" s="64"/>
      <c r="O291" s="64"/>
      <c r="R291" s="64"/>
      <c r="S291" s="64"/>
      <c r="T291" s="64"/>
    </row>
    <row r="292" spans="8:20" x14ac:dyDescent="0.25">
      <c r="H292" s="1"/>
      <c r="I292" s="1"/>
      <c r="J292" s="64"/>
      <c r="M292" s="64"/>
      <c r="N292" s="64"/>
      <c r="O292" s="64"/>
      <c r="R292" s="64"/>
      <c r="S292" s="64"/>
      <c r="T292" s="64"/>
    </row>
    <row r="293" spans="8:20" x14ac:dyDescent="0.25">
      <c r="H293" s="1"/>
      <c r="I293" s="1"/>
      <c r="J293" s="64"/>
      <c r="M293" s="64"/>
      <c r="N293" s="64"/>
      <c r="O293" s="64"/>
      <c r="R293" s="64"/>
      <c r="S293" s="64"/>
      <c r="T293" s="64"/>
    </row>
    <row r="294" spans="8:20" x14ac:dyDescent="0.25">
      <c r="H294" s="1"/>
      <c r="I294" s="1"/>
      <c r="J294" s="64"/>
      <c r="M294" s="64"/>
      <c r="N294" s="64"/>
      <c r="O294" s="64"/>
      <c r="R294" s="64"/>
      <c r="S294" s="64"/>
      <c r="T294" s="64"/>
    </row>
    <row r="295" spans="8:20" x14ac:dyDescent="0.25">
      <c r="H295" s="1"/>
      <c r="I295" s="1"/>
      <c r="J295" s="64"/>
      <c r="M295" s="64"/>
      <c r="N295" s="64"/>
      <c r="O295" s="64"/>
      <c r="R295" s="64"/>
      <c r="S295" s="64"/>
      <c r="T295" s="64"/>
    </row>
    <row r="296" spans="8:20" x14ac:dyDescent="0.25">
      <c r="H296" s="1"/>
      <c r="I296" s="1"/>
      <c r="J296" s="64"/>
      <c r="M296" s="64"/>
      <c r="N296" s="64"/>
      <c r="O296" s="64"/>
      <c r="R296" s="64"/>
      <c r="S296" s="64"/>
      <c r="T296" s="64"/>
    </row>
    <row r="297" spans="8:20" x14ac:dyDescent="0.25">
      <c r="H297" s="1"/>
      <c r="I297" s="1"/>
      <c r="J297" s="64"/>
      <c r="M297" s="64"/>
      <c r="N297" s="64"/>
      <c r="O297" s="64"/>
      <c r="R297" s="64"/>
      <c r="S297" s="64"/>
      <c r="T297" s="64"/>
    </row>
    <row r="298" spans="8:20" x14ac:dyDescent="0.25">
      <c r="H298" s="1"/>
      <c r="I298" s="1"/>
      <c r="J298" s="64"/>
      <c r="M298" s="64"/>
      <c r="N298" s="64"/>
      <c r="O298" s="64"/>
      <c r="R298" s="64"/>
      <c r="S298" s="64"/>
      <c r="T298" s="64"/>
    </row>
    <row r="299" spans="8:20" x14ac:dyDescent="0.25">
      <c r="H299" s="1"/>
      <c r="I299" s="1"/>
      <c r="J299" s="64"/>
      <c r="M299" s="64"/>
      <c r="N299" s="64"/>
      <c r="O299" s="64"/>
      <c r="R299" s="64"/>
      <c r="S299" s="64"/>
      <c r="T299" s="64"/>
    </row>
    <row r="300" spans="8:20" x14ac:dyDescent="0.25">
      <c r="H300" s="1"/>
      <c r="I300" s="1"/>
      <c r="J300" s="64"/>
      <c r="M300" s="64"/>
      <c r="N300" s="64"/>
      <c r="O300" s="64"/>
      <c r="R300" s="64"/>
      <c r="S300" s="64"/>
      <c r="T300" s="64"/>
    </row>
    <row r="301" spans="8:20" x14ac:dyDescent="0.25">
      <c r="H301" s="1"/>
      <c r="I301" s="1"/>
      <c r="J301" s="64"/>
      <c r="M301" s="64"/>
      <c r="N301" s="64"/>
      <c r="O301" s="64"/>
      <c r="R301" s="64"/>
      <c r="S301" s="64"/>
      <c r="T301" s="64"/>
    </row>
    <row r="302" spans="8:20" x14ac:dyDescent="0.25">
      <c r="H302" s="1"/>
      <c r="I302" s="1"/>
      <c r="J302" s="64"/>
      <c r="M302" s="64"/>
      <c r="N302" s="64"/>
      <c r="O302" s="64"/>
      <c r="R302" s="64"/>
      <c r="S302" s="64"/>
      <c r="T302" s="64"/>
    </row>
    <row r="303" spans="8:20" x14ac:dyDescent="0.25">
      <c r="H303" s="1"/>
      <c r="I303" s="1"/>
      <c r="J303" s="64"/>
      <c r="M303" s="64"/>
      <c r="N303" s="64"/>
      <c r="O303" s="64"/>
      <c r="R303" s="64"/>
      <c r="S303" s="64"/>
      <c r="T303" s="64"/>
    </row>
    <row r="304" spans="8:20" x14ac:dyDescent="0.25">
      <c r="H304" s="1"/>
      <c r="I304" s="1"/>
      <c r="J304" s="64"/>
      <c r="M304" s="64"/>
      <c r="N304" s="64"/>
      <c r="O304" s="64"/>
      <c r="R304" s="64"/>
      <c r="S304" s="64"/>
      <c r="T304" s="64"/>
    </row>
    <row r="305" spans="8:20" x14ac:dyDescent="0.25">
      <c r="H305" s="1"/>
      <c r="I305" s="1"/>
      <c r="J305" s="64"/>
      <c r="M305" s="64"/>
      <c r="N305" s="64"/>
      <c r="O305" s="64"/>
      <c r="R305" s="64"/>
      <c r="S305" s="64"/>
      <c r="T305" s="64"/>
    </row>
    <row r="306" spans="8:20" x14ac:dyDescent="0.25">
      <c r="H306" s="1"/>
      <c r="I306" s="1"/>
      <c r="J306" s="64"/>
      <c r="M306" s="64"/>
      <c r="N306" s="64"/>
      <c r="O306" s="64"/>
      <c r="R306" s="64"/>
      <c r="S306" s="64"/>
      <c r="T306" s="64"/>
    </row>
    <row r="307" spans="8:20" x14ac:dyDescent="0.25">
      <c r="H307" s="1"/>
      <c r="I307" s="1"/>
      <c r="J307" s="64"/>
      <c r="M307" s="64"/>
      <c r="N307" s="64"/>
      <c r="O307" s="64"/>
      <c r="R307" s="64"/>
      <c r="S307" s="64"/>
      <c r="T307" s="64"/>
    </row>
    <row r="308" spans="8:20" x14ac:dyDescent="0.25">
      <c r="H308" s="1"/>
      <c r="I308" s="1"/>
      <c r="J308" s="64"/>
      <c r="M308" s="64"/>
      <c r="N308" s="64"/>
      <c r="O308" s="64"/>
      <c r="R308" s="64"/>
      <c r="S308" s="64"/>
      <c r="T308" s="64"/>
    </row>
    <row r="309" spans="8:20" x14ac:dyDescent="0.25">
      <c r="H309" s="1"/>
      <c r="I309" s="1"/>
      <c r="J309" s="64"/>
      <c r="M309" s="64"/>
      <c r="N309" s="64"/>
      <c r="O309" s="64"/>
      <c r="R309" s="64"/>
      <c r="S309" s="64"/>
      <c r="T309" s="64"/>
    </row>
    <row r="310" spans="8:20" x14ac:dyDescent="0.25">
      <c r="H310" s="1"/>
      <c r="I310" s="1"/>
      <c r="J310" s="64"/>
      <c r="M310" s="64"/>
      <c r="N310" s="64"/>
      <c r="O310" s="64"/>
      <c r="R310" s="64"/>
      <c r="S310" s="64"/>
      <c r="T310" s="64"/>
    </row>
    <row r="311" spans="8:20" x14ac:dyDescent="0.25">
      <c r="H311" s="1"/>
      <c r="I311" s="1"/>
      <c r="J311" s="64"/>
      <c r="M311" s="64"/>
      <c r="N311" s="64"/>
      <c r="O311" s="64"/>
      <c r="R311" s="64"/>
      <c r="S311" s="64"/>
      <c r="T311" s="64"/>
    </row>
    <row r="312" spans="8:20" x14ac:dyDescent="0.25">
      <c r="H312" s="1"/>
      <c r="I312" s="1"/>
      <c r="J312" s="64"/>
      <c r="M312" s="64"/>
      <c r="N312" s="64"/>
      <c r="O312" s="64"/>
      <c r="R312" s="64"/>
      <c r="S312" s="64"/>
      <c r="T312" s="64"/>
    </row>
    <row r="313" spans="8:20" x14ac:dyDescent="0.25">
      <c r="H313" s="1"/>
      <c r="I313" s="1"/>
      <c r="J313" s="64"/>
      <c r="M313" s="64"/>
      <c r="N313" s="64"/>
      <c r="O313" s="64"/>
      <c r="R313" s="64"/>
      <c r="S313" s="64"/>
      <c r="T313" s="64"/>
    </row>
    <row r="314" spans="8:20" x14ac:dyDescent="0.25">
      <c r="H314" s="1"/>
      <c r="I314" s="1"/>
      <c r="J314" s="64"/>
      <c r="M314" s="64"/>
      <c r="N314" s="64"/>
      <c r="O314" s="64"/>
      <c r="R314" s="64"/>
      <c r="S314" s="64"/>
      <c r="T314" s="64"/>
    </row>
    <row r="315" spans="8:20" x14ac:dyDescent="0.25">
      <c r="H315" s="1"/>
      <c r="I315" s="1"/>
      <c r="J315" s="64"/>
      <c r="M315" s="64"/>
      <c r="N315" s="64"/>
      <c r="O315" s="64"/>
      <c r="R315" s="64"/>
      <c r="S315" s="64"/>
      <c r="T315" s="64"/>
    </row>
    <row r="316" spans="8:20" x14ac:dyDescent="0.25">
      <c r="H316" s="1"/>
      <c r="I316" s="1"/>
      <c r="J316" s="64"/>
      <c r="M316" s="64"/>
      <c r="N316" s="64"/>
      <c r="O316" s="64"/>
      <c r="R316" s="64"/>
      <c r="S316" s="64"/>
      <c r="T316" s="64"/>
    </row>
    <row r="317" spans="8:20" x14ac:dyDescent="0.25">
      <c r="H317" s="1"/>
      <c r="I317" s="1"/>
      <c r="J317" s="64"/>
      <c r="M317" s="64"/>
      <c r="N317" s="64"/>
      <c r="O317" s="64"/>
      <c r="R317" s="64"/>
      <c r="S317" s="64"/>
      <c r="T317" s="64"/>
    </row>
    <row r="318" spans="8:20" x14ac:dyDescent="0.25">
      <c r="H318" s="1"/>
      <c r="I318" s="1"/>
      <c r="J318" s="64"/>
      <c r="M318" s="64"/>
      <c r="N318" s="64"/>
      <c r="O318" s="64"/>
      <c r="R318" s="64"/>
      <c r="S318" s="64"/>
      <c r="T318" s="64"/>
    </row>
    <row r="319" spans="8:20" x14ac:dyDescent="0.25">
      <c r="H319" s="1"/>
      <c r="I319" s="1"/>
      <c r="J319" s="64"/>
      <c r="M319" s="64"/>
      <c r="N319" s="64"/>
      <c r="O319" s="64"/>
      <c r="R319" s="64"/>
      <c r="S319" s="64"/>
      <c r="T319" s="64"/>
    </row>
    <row r="320" spans="8:20" x14ac:dyDescent="0.25">
      <c r="H320" s="1"/>
      <c r="I320" s="1"/>
      <c r="J320" s="64"/>
      <c r="M320" s="64"/>
      <c r="N320" s="64"/>
      <c r="O320" s="64"/>
      <c r="R320" s="64"/>
      <c r="S320" s="64"/>
      <c r="T320" s="64"/>
    </row>
    <row r="321" spans="8:20" x14ac:dyDescent="0.25">
      <c r="H321" s="1"/>
      <c r="I321" s="1"/>
      <c r="J321" s="64"/>
      <c r="M321" s="64"/>
      <c r="N321" s="64"/>
      <c r="O321" s="64"/>
      <c r="R321" s="64"/>
      <c r="S321" s="64"/>
      <c r="T321" s="64"/>
    </row>
    <row r="322" spans="8:20" x14ac:dyDescent="0.25">
      <c r="H322" s="1"/>
      <c r="I322" s="1"/>
      <c r="J322" s="64"/>
      <c r="M322" s="64"/>
      <c r="N322" s="64"/>
      <c r="O322" s="64"/>
      <c r="R322" s="64"/>
      <c r="S322" s="64"/>
      <c r="T322" s="64"/>
    </row>
    <row r="323" spans="8:20" x14ac:dyDescent="0.25">
      <c r="H323" s="1"/>
      <c r="I323" s="1"/>
      <c r="J323" s="64"/>
      <c r="M323" s="64"/>
      <c r="N323" s="64"/>
      <c r="O323" s="64"/>
      <c r="R323" s="64"/>
      <c r="S323" s="64"/>
      <c r="T323" s="64"/>
    </row>
    <row r="324" spans="8:20" x14ac:dyDescent="0.25">
      <c r="H324" s="1"/>
      <c r="I324" s="1"/>
      <c r="J324" s="64"/>
      <c r="M324" s="64"/>
      <c r="N324" s="64"/>
      <c r="O324" s="64"/>
      <c r="R324" s="64"/>
      <c r="S324" s="64"/>
      <c r="T324" s="64"/>
    </row>
    <row r="325" spans="8:20" x14ac:dyDescent="0.25">
      <c r="H325" s="1"/>
      <c r="I325" s="1"/>
      <c r="J325" s="64"/>
      <c r="M325" s="64"/>
      <c r="N325" s="64"/>
      <c r="O325" s="64"/>
      <c r="R325" s="64"/>
      <c r="S325" s="64"/>
      <c r="T325" s="64"/>
    </row>
    <row r="326" spans="8:20" x14ac:dyDescent="0.25">
      <c r="H326" s="1"/>
      <c r="I326" s="1"/>
      <c r="J326" s="64"/>
      <c r="M326" s="64"/>
      <c r="N326" s="64"/>
      <c r="O326" s="64"/>
      <c r="R326" s="64"/>
      <c r="S326" s="64"/>
      <c r="T326" s="64"/>
    </row>
    <row r="327" spans="8:20" x14ac:dyDescent="0.25">
      <c r="H327" s="1"/>
      <c r="I327" s="1"/>
      <c r="J327" s="64"/>
      <c r="M327" s="64"/>
      <c r="N327" s="64"/>
      <c r="O327" s="64"/>
      <c r="R327" s="64"/>
      <c r="S327" s="64"/>
      <c r="T327" s="64"/>
    </row>
    <row r="328" spans="8:20" x14ac:dyDescent="0.25">
      <c r="H328" s="1"/>
      <c r="I328" s="1"/>
      <c r="J328" s="64"/>
      <c r="M328" s="64"/>
      <c r="N328" s="64"/>
      <c r="O328" s="64"/>
      <c r="R328" s="64"/>
      <c r="S328" s="64"/>
      <c r="T328" s="64"/>
    </row>
    <row r="329" spans="8:20" x14ac:dyDescent="0.25">
      <c r="H329" s="1"/>
      <c r="I329" s="1"/>
      <c r="J329" s="64"/>
      <c r="M329" s="64"/>
      <c r="N329" s="64"/>
      <c r="O329" s="64"/>
      <c r="R329" s="64"/>
      <c r="S329" s="64"/>
      <c r="T329" s="64"/>
    </row>
    <row r="330" spans="8:20" x14ac:dyDescent="0.25">
      <c r="H330" s="1"/>
      <c r="I330" s="1"/>
      <c r="J330" s="64"/>
      <c r="M330" s="64"/>
      <c r="N330" s="64"/>
      <c r="O330" s="64"/>
      <c r="R330" s="64"/>
      <c r="S330" s="64"/>
      <c r="T330" s="64"/>
    </row>
    <row r="331" spans="8:20" x14ac:dyDescent="0.25">
      <c r="H331" s="1"/>
      <c r="I331" s="1"/>
      <c r="J331" s="64"/>
      <c r="M331" s="64"/>
      <c r="N331" s="64"/>
      <c r="O331" s="64"/>
      <c r="R331" s="64"/>
      <c r="S331" s="64"/>
      <c r="T331" s="64"/>
    </row>
    <row r="332" spans="8:20" x14ac:dyDescent="0.25">
      <c r="H332" s="1"/>
      <c r="I332" s="1"/>
      <c r="J332" s="64"/>
      <c r="M332" s="64"/>
      <c r="N332" s="64"/>
      <c r="O332" s="64"/>
      <c r="R332" s="64"/>
      <c r="S332" s="64"/>
      <c r="T332" s="64"/>
    </row>
    <row r="333" spans="8:20" x14ac:dyDescent="0.25">
      <c r="H333" s="1"/>
      <c r="I333" s="1"/>
      <c r="J333" s="64"/>
      <c r="M333" s="64"/>
      <c r="N333" s="64"/>
      <c r="O333" s="64"/>
      <c r="R333" s="64"/>
      <c r="S333" s="64"/>
      <c r="T333" s="64"/>
    </row>
    <row r="334" spans="8:20" x14ac:dyDescent="0.25">
      <c r="H334" s="1"/>
      <c r="I334" s="1"/>
      <c r="J334" s="64"/>
      <c r="M334" s="64"/>
      <c r="N334" s="64"/>
      <c r="O334" s="64"/>
      <c r="R334" s="64"/>
      <c r="S334" s="64"/>
      <c r="T334" s="64"/>
    </row>
    <row r="335" spans="8:20" x14ac:dyDescent="0.25">
      <c r="H335" s="1"/>
      <c r="I335" s="1"/>
      <c r="J335" s="64"/>
      <c r="M335" s="64"/>
      <c r="N335" s="64"/>
      <c r="O335" s="64"/>
      <c r="R335" s="64"/>
      <c r="S335" s="64"/>
      <c r="T335" s="64"/>
    </row>
    <row r="336" spans="8:20" x14ac:dyDescent="0.25">
      <c r="H336" s="1"/>
      <c r="I336" s="1"/>
      <c r="J336" s="64"/>
      <c r="M336" s="64"/>
      <c r="N336" s="64"/>
      <c r="O336" s="64"/>
      <c r="R336" s="64"/>
      <c r="S336" s="64"/>
      <c r="T336" s="64"/>
    </row>
    <row r="337" spans="8:20" x14ac:dyDescent="0.25">
      <c r="H337" s="1"/>
      <c r="I337" s="1"/>
      <c r="J337" s="64"/>
      <c r="M337" s="64"/>
      <c r="N337" s="64"/>
      <c r="O337" s="64"/>
      <c r="R337" s="64"/>
      <c r="S337" s="64"/>
      <c r="T337" s="64"/>
    </row>
    <row r="338" spans="8:20" x14ac:dyDescent="0.25">
      <c r="H338" s="1"/>
      <c r="I338" s="1"/>
      <c r="J338" s="64"/>
      <c r="M338" s="64"/>
      <c r="N338" s="64"/>
      <c r="O338" s="64"/>
      <c r="R338" s="64"/>
      <c r="S338" s="64"/>
      <c r="T338" s="64"/>
    </row>
    <row r="339" spans="8:20" x14ac:dyDescent="0.25">
      <c r="H339" s="1"/>
      <c r="I339" s="1"/>
      <c r="J339" s="64"/>
      <c r="M339" s="64"/>
      <c r="N339" s="64"/>
      <c r="O339" s="64"/>
      <c r="R339" s="64"/>
      <c r="S339" s="64"/>
      <c r="T339" s="64"/>
    </row>
    <row r="340" spans="8:20" x14ac:dyDescent="0.25">
      <c r="H340" s="1"/>
      <c r="I340" s="1"/>
      <c r="J340" s="64"/>
      <c r="M340" s="64"/>
      <c r="N340" s="64"/>
      <c r="O340" s="64"/>
      <c r="R340" s="64"/>
      <c r="S340" s="64"/>
      <c r="T340" s="64"/>
    </row>
    <row r="341" spans="8:20" x14ac:dyDescent="0.25">
      <c r="H341" s="1"/>
      <c r="I341" s="1"/>
      <c r="J341" s="64"/>
      <c r="M341" s="64"/>
      <c r="N341" s="64"/>
      <c r="O341" s="64"/>
      <c r="R341" s="64"/>
      <c r="S341" s="64"/>
      <c r="T341" s="64"/>
    </row>
    <row r="342" spans="8:20" x14ac:dyDescent="0.25">
      <c r="H342" s="1"/>
      <c r="I342" s="1"/>
      <c r="J342" s="64"/>
      <c r="M342" s="64"/>
      <c r="N342" s="64"/>
      <c r="O342" s="64"/>
      <c r="R342" s="64"/>
      <c r="S342" s="64"/>
      <c r="T342" s="64"/>
    </row>
    <row r="343" spans="8:20" x14ac:dyDescent="0.25">
      <c r="H343" s="1"/>
      <c r="I343" s="1"/>
      <c r="J343" s="64"/>
      <c r="M343" s="64"/>
      <c r="N343" s="64"/>
      <c r="O343" s="64"/>
      <c r="R343" s="64"/>
      <c r="S343" s="64"/>
      <c r="T343" s="64"/>
    </row>
    <row r="344" spans="8:20" x14ac:dyDescent="0.25">
      <c r="H344" s="1"/>
      <c r="I344" s="1"/>
      <c r="J344" s="64"/>
      <c r="M344" s="64"/>
      <c r="N344" s="64"/>
      <c r="O344" s="64"/>
      <c r="R344" s="64"/>
      <c r="S344" s="64"/>
      <c r="T344" s="64"/>
    </row>
    <row r="345" spans="8:20" x14ac:dyDescent="0.25">
      <c r="H345" s="1"/>
      <c r="I345" s="1"/>
      <c r="J345" s="64"/>
      <c r="M345" s="64"/>
      <c r="N345" s="64"/>
      <c r="O345" s="64"/>
      <c r="R345" s="64"/>
      <c r="S345" s="64"/>
      <c r="T345" s="64"/>
    </row>
    <row r="346" spans="8:20" x14ac:dyDescent="0.25">
      <c r="H346" s="1"/>
      <c r="I346" s="1"/>
      <c r="J346" s="64"/>
      <c r="M346" s="64"/>
      <c r="N346" s="64"/>
      <c r="O346" s="64"/>
      <c r="R346" s="64"/>
      <c r="S346" s="64"/>
      <c r="T346" s="64"/>
    </row>
    <row r="347" spans="8:20" x14ac:dyDescent="0.25">
      <c r="H347" s="1"/>
      <c r="I347" s="1"/>
      <c r="J347" s="64"/>
      <c r="M347" s="64"/>
      <c r="N347" s="64"/>
      <c r="O347" s="64"/>
      <c r="R347" s="64"/>
      <c r="S347" s="64"/>
      <c r="T347" s="64"/>
    </row>
    <row r="348" spans="8:20" x14ac:dyDescent="0.25">
      <c r="H348" s="1"/>
      <c r="I348" s="1"/>
      <c r="J348" s="64"/>
      <c r="M348" s="64"/>
      <c r="N348" s="64"/>
      <c r="O348" s="64"/>
      <c r="R348" s="64"/>
      <c r="S348" s="64"/>
      <c r="T348" s="64"/>
    </row>
    <row r="349" spans="8:20" x14ac:dyDescent="0.25">
      <c r="H349" s="1"/>
      <c r="I349" s="1"/>
      <c r="J349" s="64"/>
      <c r="M349" s="64"/>
      <c r="N349" s="64"/>
      <c r="O349" s="64"/>
      <c r="R349" s="64"/>
      <c r="S349" s="64"/>
      <c r="T349" s="64"/>
    </row>
    <row r="350" spans="8:20" x14ac:dyDescent="0.25">
      <c r="H350" s="1"/>
      <c r="I350" s="1"/>
      <c r="J350" s="64"/>
      <c r="M350" s="64"/>
      <c r="N350" s="64"/>
      <c r="O350" s="64"/>
      <c r="R350" s="64"/>
      <c r="S350" s="64"/>
      <c r="T350" s="64"/>
    </row>
    <row r="351" spans="8:20" x14ac:dyDescent="0.25">
      <c r="H351" s="1"/>
      <c r="I351" s="1"/>
      <c r="J351" s="64"/>
      <c r="M351" s="64"/>
      <c r="N351" s="64"/>
      <c r="O351" s="64"/>
      <c r="R351" s="64"/>
      <c r="S351" s="64"/>
      <c r="T351" s="64"/>
    </row>
    <row r="352" spans="8:20" x14ac:dyDescent="0.25">
      <c r="H352" s="1"/>
      <c r="I352" s="1"/>
      <c r="J352" s="64"/>
      <c r="M352" s="64"/>
      <c r="N352" s="64"/>
      <c r="O352" s="64"/>
      <c r="R352" s="64"/>
      <c r="S352" s="64"/>
      <c r="T352" s="64"/>
    </row>
    <row r="353" spans="8:20" x14ac:dyDescent="0.25">
      <c r="H353" s="1"/>
      <c r="I353" s="1"/>
      <c r="J353" s="64"/>
      <c r="M353" s="64"/>
      <c r="N353" s="64"/>
      <c r="O353" s="64"/>
      <c r="R353" s="64"/>
      <c r="S353" s="64"/>
      <c r="T353" s="64"/>
    </row>
    <row r="354" spans="8:20" x14ac:dyDescent="0.25">
      <c r="H354" s="1"/>
      <c r="I354" s="1"/>
      <c r="J354" s="64"/>
      <c r="M354" s="64"/>
      <c r="N354" s="64"/>
      <c r="O354" s="64"/>
      <c r="R354" s="64"/>
      <c r="S354" s="64"/>
      <c r="T354" s="64"/>
    </row>
    <row r="355" spans="8:20" x14ac:dyDescent="0.25">
      <c r="H355" s="1"/>
      <c r="I355" s="1"/>
      <c r="J355" s="64"/>
      <c r="M355" s="64"/>
      <c r="N355" s="64"/>
      <c r="O355" s="64"/>
      <c r="R355" s="64"/>
      <c r="S355" s="64"/>
      <c r="T355" s="64"/>
    </row>
    <row r="356" spans="8:20" x14ac:dyDescent="0.25">
      <c r="H356" s="1"/>
      <c r="I356" s="1"/>
      <c r="J356" s="64"/>
      <c r="M356" s="64"/>
      <c r="N356" s="64"/>
      <c r="O356" s="64"/>
      <c r="R356" s="64"/>
      <c r="S356" s="64"/>
      <c r="T356" s="64"/>
    </row>
    <row r="357" spans="8:20" x14ac:dyDescent="0.25">
      <c r="H357" s="1"/>
      <c r="I357" s="1"/>
      <c r="J357" s="64"/>
      <c r="M357" s="64"/>
      <c r="N357" s="64"/>
      <c r="O357" s="64"/>
      <c r="R357" s="64"/>
      <c r="S357" s="64"/>
      <c r="T357" s="64"/>
    </row>
    <row r="358" spans="8:20" x14ac:dyDescent="0.25">
      <c r="H358" s="1"/>
      <c r="I358" s="1"/>
      <c r="J358" s="64"/>
      <c r="M358" s="64"/>
      <c r="N358" s="64"/>
      <c r="O358" s="64"/>
      <c r="R358" s="64"/>
      <c r="S358" s="64"/>
      <c r="T358" s="64"/>
    </row>
    <row r="359" spans="8:20" x14ac:dyDescent="0.25">
      <c r="H359" s="1"/>
      <c r="I359" s="1"/>
      <c r="J359" s="64"/>
      <c r="M359" s="64"/>
      <c r="N359" s="64"/>
      <c r="O359" s="64"/>
      <c r="R359" s="64"/>
      <c r="S359" s="64"/>
      <c r="T359" s="64"/>
    </row>
    <row r="360" spans="8:20" x14ac:dyDescent="0.25">
      <c r="H360" s="1"/>
      <c r="I360" s="1"/>
      <c r="J360" s="64"/>
      <c r="M360" s="64"/>
      <c r="N360" s="64"/>
      <c r="O360" s="64"/>
      <c r="R360" s="64"/>
      <c r="S360" s="64"/>
      <c r="T360" s="64"/>
    </row>
    <row r="361" spans="8:20" x14ac:dyDescent="0.25">
      <c r="H361" s="1"/>
      <c r="I361" s="1"/>
      <c r="J361" s="64"/>
      <c r="M361" s="64"/>
      <c r="N361" s="64"/>
      <c r="O361" s="64"/>
      <c r="R361" s="64"/>
      <c r="S361" s="64"/>
      <c r="T361" s="64"/>
    </row>
    <row r="362" spans="8:20" x14ac:dyDescent="0.25">
      <c r="H362" s="1"/>
      <c r="I362" s="1"/>
      <c r="J362" s="64"/>
      <c r="M362" s="64"/>
      <c r="N362" s="64"/>
      <c r="O362" s="64"/>
      <c r="R362" s="64"/>
      <c r="S362" s="64"/>
      <c r="T362" s="64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5"/>
  <sheetViews>
    <sheetView zoomScale="70" zoomScaleNormal="70" workbookViewId="0">
      <selection activeCell="AB39" sqref="AB39"/>
    </sheetView>
  </sheetViews>
  <sheetFormatPr defaultRowHeight="15" x14ac:dyDescent="0.25"/>
  <cols>
    <col min="9" max="9" width="9.140625" style="64"/>
    <col min="27" max="27" width="9.140625" bestFit="1" customWidth="1"/>
    <col min="28" max="31" width="10.28515625" style="1" bestFit="1" customWidth="1"/>
    <col min="35" max="39" width="9.7109375" bestFit="1" customWidth="1"/>
  </cols>
  <sheetData>
    <row r="1" spans="1:31" ht="60" thickBot="1" x14ac:dyDescent="0.3">
      <c r="A1" s="170" t="s">
        <v>27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2"/>
      <c r="AA1" s="167" t="s">
        <v>23</v>
      </c>
      <c r="AB1" s="168"/>
      <c r="AC1" s="168"/>
      <c r="AD1" s="168"/>
      <c r="AE1" s="168"/>
    </row>
    <row r="2" spans="1:31" x14ac:dyDescent="0.25">
      <c r="A2" s="173" t="s">
        <v>68</v>
      </c>
      <c r="B2" s="174"/>
      <c r="C2" s="174"/>
      <c r="D2" s="174"/>
      <c r="E2" s="175"/>
      <c r="F2" s="176" t="s">
        <v>69</v>
      </c>
      <c r="G2" s="177"/>
      <c r="H2" s="177"/>
      <c r="I2" s="177"/>
      <c r="J2" s="178"/>
      <c r="K2" s="179" t="s">
        <v>70</v>
      </c>
      <c r="L2" s="180"/>
      <c r="M2" s="180"/>
      <c r="N2" s="180"/>
      <c r="O2" s="181"/>
      <c r="P2" s="182" t="s">
        <v>71</v>
      </c>
      <c r="Q2" s="183"/>
      <c r="R2" s="183"/>
      <c r="S2" s="183"/>
      <c r="T2" s="184"/>
      <c r="U2" s="185" t="s">
        <v>18</v>
      </c>
      <c r="V2" s="165"/>
      <c r="W2" s="165"/>
      <c r="X2" s="165"/>
      <c r="Y2" s="166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22</v>
      </c>
      <c r="B3" s="14" t="s">
        <v>13</v>
      </c>
      <c r="C3" s="14" t="s">
        <v>21</v>
      </c>
      <c r="D3" s="61" t="s">
        <v>20</v>
      </c>
      <c r="E3" s="42" t="s">
        <v>19</v>
      </c>
      <c r="F3" s="10" t="s">
        <v>22</v>
      </c>
      <c r="G3" s="15" t="s">
        <v>13</v>
      </c>
      <c r="H3" s="15" t="s">
        <v>21</v>
      </c>
      <c r="I3" s="98" t="s">
        <v>20</v>
      </c>
      <c r="J3" s="44" t="s">
        <v>19</v>
      </c>
      <c r="K3" s="11" t="s">
        <v>22</v>
      </c>
      <c r="L3" s="17" t="s">
        <v>13</v>
      </c>
      <c r="M3" s="17" t="s">
        <v>21</v>
      </c>
      <c r="N3" s="52" t="s">
        <v>20</v>
      </c>
      <c r="O3" s="46" t="s">
        <v>19</v>
      </c>
      <c r="P3" s="12" t="s">
        <v>22</v>
      </c>
      <c r="Q3" s="19" t="s">
        <v>13</v>
      </c>
      <c r="R3" s="19" t="s">
        <v>21</v>
      </c>
      <c r="S3" s="57" t="s">
        <v>20</v>
      </c>
      <c r="T3" s="48" t="s">
        <v>19</v>
      </c>
      <c r="U3" s="13" t="s">
        <v>12</v>
      </c>
      <c r="V3" s="21" t="s">
        <v>13</v>
      </c>
      <c r="W3" s="21" t="s">
        <v>21</v>
      </c>
      <c r="X3" s="55" t="s">
        <v>20</v>
      </c>
      <c r="Y3" s="50" t="s">
        <v>19</v>
      </c>
      <c r="AA3" s="34" t="s">
        <v>6</v>
      </c>
      <c r="AB3" s="65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 x14ac:dyDescent="0.25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64">
        <f>(F4*$AC$6)/($AA$11*$AC$5)</f>
        <v>1384.2676466608452</v>
      </c>
      <c r="J4" s="64">
        <f>(G4*$AC$6)/(2*$AC$7*$AC$11*H4^2)</f>
        <v>0.59221665376153432</v>
      </c>
      <c r="K4">
        <v>5.7771599999999999E-2</v>
      </c>
      <c r="L4">
        <v>2915.93</v>
      </c>
      <c r="M4" s="64">
        <f>K4/($AC$11*$AD$5)</f>
        <v>0.33329782690873783</v>
      </c>
      <c r="N4" s="64">
        <f>(K4*$AD$6)/($AA$11*$AD$5)</f>
        <v>1966.2782952771413</v>
      </c>
      <c r="O4" s="64">
        <f>(L4*$AD$6)/(2*$AD$7*$AC$11*M4^2)</f>
        <v>0.55467947899567072</v>
      </c>
      <c r="P4">
        <v>4.6729199999999999E-2</v>
      </c>
      <c r="Q4">
        <v>1471.9</v>
      </c>
      <c r="R4" s="64">
        <f>P4/($AC$11*$AE$5)</f>
        <v>0.25561790138454388</v>
      </c>
      <c r="S4" s="64">
        <f>(P4*$AE$6)/($AA$11*AE$5)</f>
        <v>1782.279216224799</v>
      </c>
      <c r="T4" s="64">
        <f t="shared" ref="T4" si="0">(Q4*$AE$6)/(2*$AE$7*$AC$11*R4^2)</f>
        <v>0.56259739752591464</v>
      </c>
      <c r="AA4" s="34" t="s">
        <v>7</v>
      </c>
      <c r="AB4" s="65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 x14ac:dyDescent="0.25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64">
        <f t="shared" ref="I5:I17" si="5">(F5*$AC$6)/($AA$11*$AC$5)</f>
        <v>1687.0359226657638</v>
      </c>
      <c r="J5" s="64">
        <f t="shared" ref="J5:J17" si="6">(G5*$AC$6)/(2*$AC$7*$AC$11*H5^2)</f>
        <v>0.56796453442381589</v>
      </c>
      <c r="K5">
        <v>6.6479299999999894E-2</v>
      </c>
      <c r="L5">
        <v>3787.26</v>
      </c>
      <c r="M5" s="64">
        <f t="shared" ref="M5:M17" si="7">K5/($AC$11*$AD$5)</f>
        <v>0.38353457796588669</v>
      </c>
      <c r="N5" s="64">
        <f t="shared" ref="N5:N17" si="8">(K5*$AD$6)/($AA$11*$AD$5)</f>
        <v>2262.648164067075</v>
      </c>
      <c r="O5" s="64">
        <f t="shared" ref="O5:O17" si="9">(L5*$AD$6)/(2*$AD$7*$AC$11*M5^2)</f>
        <v>0.54405905317221526</v>
      </c>
      <c r="P5">
        <v>5.6936899999999999E-2</v>
      </c>
      <c r="Q5">
        <v>2068.1799999999998</v>
      </c>
      <c r="R5" s="64">
        <f t="shared" ref="R5:R17" si="10">P5/($AC$11*$AE$5)</f>
        <v>0.31145602512650838</v>
      </c>
      <c r="S5" s="64">
        <f t="shared" ref="S5:S17" si="11">(P5*$AE$6)/($AA$11*AE$5)</f>
        <v>2171.6069075924634</v>
      </c>
      <c r="T5" s="64">
        <f t="shared" ref="T5:T17" si="12">(Q5*$AE$6)/(2*$AE$7*$AC$11*R5^2)</f>
        <v>0.53247203522982089</v>
      </c>
      <c r="AA5" s="34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 x14ac:dyDescent="0.25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64">
        <f t="shared" si="5"/>
        <v>1982.848245504561</v>
      </c>
      <c r="J6" s="64">
        <f t="shared" si="6"/>
        <v>0.55058957119263807</v>
      </c>
      <c r="K6">
        <v>7.5570600000000002E-2</v>
      </c>
      <c r="L6">
        <v>4767.43</v>
      </c>
      <c r="M6" s="64">
        <f t="shared" si="7"/>
        <v>0.43598440683985668</v>
      </c>
      <c r="N6" s="64">
        <f t="shared" si="8"/>
        <v>2572.0740042005195</v>
      </c>
      <c r="O6" s="64">
        <f t="shared" si="9"/>
        <v>0.52999574193795862</v>
      </c>
      <c r="P6">
        <v>6.6920599999999997E-2</v>
      </c>
      <c r="Q6">
        <v>2737.79</v>
      </c>
      <c r="R6" s="64">
        <f t="shared" si="10"/>
        <v>0.36606882487597703</v>
      </c>
      <c r="S6" s="64">
        <f t="shared" si="11"/>
        <v>2552.3911070014738</v>
      </c>
      <c r="T6" s="64">
        <f t="shared" si="12"/>
        <v>0.51024244877140823</v>
      </c>
      <c r="AA6" s="34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5.75" thickBot="1" x14ac:dyDescent="0.3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64">
        <f t="shared" si="5"/>
        <v>2278.4417899800983</v>
      </c>
      <c r="J7" s="64">
        <f t="shared" si="6"/>
        <v>0.53364285167699388</v>
      </c>
      <c r="K7">
        <v>8.4858299999999998E-2</v>
      </c>
      <c r="L7">
        <v>5841.86</v>
      </c>
      <c r="M7" s="64">
        <f t="shared" si="7"/>
        <v>0.48956731309449186</v>
      </c>
      <c r="N7" s="64">
        <f t="shared" si="8"/>
        <v>2888.1843927486207</v>
      </c>
      <c r="O7" s="64">
        <f t="shared" si="9"/>
        <v>0.51505817746950311</v>
      </c>
      <c r="P7">
        <v>7.70256E-2</v>
      </c>
      <c r="Q7">
        <v>3478.39</v>
      </c>
      <c r="R7" s="64">
        <f t="shared" si="10"/>
        <v>0.42134515944816781</v>
      </c>
      <c r="S7" s="64">
        <f t="shared" si="11"/>
        <v>2937.8017598684519</v>
      </c>
      <c r="T7" s="64">
        <f t="shared" si="12"/>
        <v>0.48933265570617623</v>
      </c>
      <c r="AA7" s="35" t="s">
        <v>11</v>
      </c>
      <c r="AB7" s="36">
        <f t="shared" ref="AB7:AE7" si="17">120/1000</f>
        <v>0.12</v>
      </c>
      <c r="AC7" s="36">
        <f t="shared" si="17"/>
        <v>0.12</v>
      </c>
      <c r="AD7" s="36">
        <f t="shared" si="17"/>
        <v>0.12</v>
      </c>
      <c r="AE7" s="36">
        <f t="shared" si="17"/>
        <v>0.12</v>
      </c>
    </row>
    <row r="8" spans="1:31" ht="15.75" thickBot="1" x14ac:dyDescent="0.3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64">
        <f t="shared" si="5"/>
        <v>2563.1653464618703</v>
      </c>
      <c r="J8" s="64">
        <f t="shared" si="6"/>
        <v>0.52019342053678419</v>
      </c>
      <c r="K8">
        <v>9.3680399999999997E-2</v>
      </c>
      <c r="L8">
        <v>7002.51</v>
      </c>
      <c r="M8" s="64">
        <f t="shared" si="7"/>
        <v>0.54046406441817985</v>
      </c>
      <c r="N8" s="64">
        <f t="shared" si="8"/>
        <v>3188.4479088839616</v>
      </c>
      <c r="O8" s="64">
        <f t="shared" si="9"/>
        <v>0.5065823577046995</v>
      </c>
      <c r="P8">
        <v>8.6726299999999895E-2</v>
      </c>
      <c r="Q8">
        <v>4269.82</v>
      </c>
      <c r="R8" s="64">
        <f t="shared" si="10"/>
        <v>0.47440989361783081</v>
      </c>
      <c r="S8" s="64">
        <f t="shared" si="11"/>
        <v>3307.7921725618367</v>
      </c>
      <c r="T8" s="64">
        <f t="shared" si="12"/>
        <v>0.47380979623259978</v>
      </c>
      <c r="AA8" s="1"/>
    </row>
    <row r="9" spans="1:31" ht="20.25" x14ac:dyDescent="0.3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64">
        <f t="shared" si="5"/>
        <v>2852.1745612924433</v>
      </c>
      <c r="J9" s="64">
        <f t="shared" si="6"/>
        <v>0.50877833405903861</v>
      </c>
      <c r="K9">
        <v>0.102860299999999</v>
      </c>
      <c r="L9">
        <v>8272.24</v>
      </c>
      <c r="M9" s="64">
        <f t="shared" si="7"/>
        <v>0.5934250473447249</v>
      </c>
      <c r="N9" s="64">
        <f t="shared" si="8"/>
        <v>3500.8892835873226</v>
      </c>
      <c r="O9" s="64">
        <f t="shared" si="9"/>
        <v>0.49638808545844326</v>
      </c>
      <c r="P9">
        <v>9.6511299999999897E-2</v>
      </c>
      <c r="Q9">
        <v>5153.03</v>
      </c>
      <c r="R9" s="64">
        <f t="shared" si="10"/>
        <v>0.52793576534359887</v>
      </c>
      <c r="S9" s="64">
        <f t="shared" si="11"/>
        <v>3680.9978369164519</v>
      </c>
      <c r="T9" s="64">
        <f t="shared" si="12"/>
        <v>0.46174525930464705</v>
      </c>
      <c r="AA9" s="155" t="s">
        <v>26</v>
      </c>
      <c r="AB9" s="169"/>
      <c r="AC9" s="156"/>
      <c r="AD9" s="156"/>
      <c r="AE9" s="157"/>
    </row>
    <row r="10" spans="1:31" ht="15.75" x14ac:dyDescent="0.2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64">
        <f t="shared" si="5"/>
        <v>3153.2285739578438</v>
      </c>
      <c r="J10" s="64">
        <f t="shared" si="6"/>
        <v>0.5010213689355969</v>
      </c>
      <c r="K10">
        <v>0.11214589999999899</v>
      </c>
      <c r="L10">
        <v>9432.99</v>
      </c>
      <c r="M10" s="64">
        <f t="shared" si="7"/>
        <v>0.64699583820985196</v>
      </c>
      <c r="N10" s="64">
        <f t="shared" si="8"/>
        <v>3816.928197839748</v>
      </c>
      <c r="O10" s="64">
        <f t="shared" si="9"/>
        <v>0.47618572154254735</v>
      </c>
      <c r="P10">
        <v>0.1075738</v>
      </c>
      <c r="Q10">
        <v>6230.97</v>
      </c>
      <c r="R10" s="64">
        <f t="shared" si="10"/>
        <v>0.58844981296407051</v>
      </c>
      <c r="S10" s="64">
        <f t="shared" si="11"/>
        <v>4102.9281038477711</v>
      </c>
      <c r="T10" s="64">
        <f t="shared" si="12"/>
        <v>0.44940587494097672</v>
      </c>
      <c r="AA10" s="63" t="s">
        <v>24</v>
      </c>
      <c r="AB10" s="66"/>
      <c r="AC10" s="160" t="s">
        <v>25</v>
      </c>
      <c r="AD10" s="160"/>
      <c r="AE10" s="161"/>
    </row>
    <row r="11" spans="1:31" ht="16.5" thickBot="1" x14ac:dyDescent="0.3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64">
        <f t="shared" si="5"/>
        <v>3464.0167253063819</v>
      </c>
      <c r="J11" s="64">
        <f t="shared" si="6"/>
        <v>0.49150313854072264</v>
      </c>
      <c r="K11">
        <v>0.1181517</v>
      </c>
      <c r="L11">
        <v>10421.49</v>
      </c>
      <c r="M11" s="64">
        <f t="shared" si="7"/>
        <v>0.68164469835651287</v>
      </c>
      <c r="N11" s="64">
        <f t="shared" si="8"/>
        <v>4021.3378763976798</v>
      </c>
      <c r="O11" s="64">
        <f t="shared" si="9"/>
        <v>0.47396215200875025</v>
      </c>
      <c r="P11">
        <v>0.11774610000000001</v>
      </c>
      <c r="Q11">
        <v>7314.91</v>
      </c>
      <c r="R11" s="64">
        <f t="shared" si="10"/>
        <v>0.64409429175364963</v>
      </c>
      <c r="S11" s="64">
        <f t="shared" si="11"/>
        <v>4490.9056183612556</v>
      </c>
      <c r="T11" s="64">
        <f t="shared" si="12"/>
        <v>0.44036422525935165</v>
      </c>
      <c r="AA11" s="62">
        <v>8.5374248628593903E-4</v>
      </c>
      <c r="AB11" s="67"/>
      <c r="AC11" s="153">
        <v>996.55</v>
      </c>
      <c r="AD11" s="153"/>
      <c r="AE11" s="154"/>
    </row>
    <row r="12" spans="1:31" x14ac:dyDescent="0.25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64">
        <f t="shared" si="5"/>
        <v>3746.6663827830057</v>
      </c>
      <c r="J12" s="64">
        <f t="shared" si="6"/>
        <v>0.48276719440907151</v>
      </c>
      <c r="K12">
        <v>0.1307652</v>
      </c>
      <c r="L12">
        <v>12231.94</v>
      </c>
      <c r="M12" s="64">
        <f t="shared" si="7"/>
        <v>0.75441492005217925</v>
      </c>
      <c r="N12" s="64">
        <f t="shared" si="8"/>
        <v>4450.6431280694042</v>
      </c>
      <c r="O12" s="64">
        <f t="shared" si="9"/>
        <v>0.45415570436883845</v>
      </c>
      <c r="P12">
        <v>0.12735769999999999</v>
      </c>
      <c r="Q12">
        <v>8412.48</v>
      </c>
      <c r="R12" s="64">
        <f t="shared" si="10"/>
        <v>0.69667163142451227</v>
      </c>
      <c r="S12" s="64">
        <f t="shared" si="11"/>
        <v>4857.4977045657333</v>
      </c>
      <c r="T12" s="64">
        <f t="shared" si="12"/>
        <v>0.43288220741601707</v>
      </c>
    </row>
    <row r="13" spans="1:31" x14ac:dyDescent="0.25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64">
        <f t="shared" si="5"/>
        <v>4031.8664565217146</v>
      </c>
      <c r="J13" s="64">
        <f t="shared" si="6"/>
        <v>0.47316213114695449</v>
      </c>
      <c r="K13">
        <v>0.14007349999999999</v>
      </c>
      <c r="L13">
        <v>13712.92</v>
      </c>
      <c r="M13" s="64">
        <f t="shared" si="7"/>
        <v>0.80811667250865615</v>
      </c>
      <c r="N13" s="64">
        <f t="shared" si="8"/>
        <v>4767.4546454227093</v>
      </c>
      <c r="O13" s="64">
        <f t="shared" si="9"/>
        <v>0.44372283346166674</v>
      </c>
      <c r="P13">
        <v>0.13743089999999999</v>
      </c>
      <c r="Q13">
        <v>9577.91</v>
      </c>
      <c r="R13" s="64">
        <f t="shared" si="10"/>
        <v>0.75177401375133979</v>
      </c>
      <c r="S13" s="64">
        <f t="shared" si="11"/>
        <v>5241.6954866992955</v>
      </c>
      <c r="T13" s="64">
        <f t="shared" si="12"/>
        <v>0.42325108122609173</v>
      </c>
    </row>
    <row r="14" spans="1:31" x14ac:dyDescent="0.25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64">
        <f t="shared" si="5"/>
        <v>4328.3021478476385</v>
      </c>
      <c r="J14" s="64">
        <f t="shared" si="6"/>
        <v>0.46304613779772757</v>
      </c>
      <c r="K14">
        <v>0.14971499999999999</v>
      </c>
      <c r="L14">
        <v>15263.84</v>
      </c>
      <c r="M14" s="64">
        <f t="shared" si="7"/>
        <v>0.86374073343375768</v>
      </c>
      <c r="N14" s="64">
        <f t="shared" si="8"/>
        <v>5095.6067510232906</v>
      </c>
      <c r="O14" s="64">
        <f t="shared" si="9"/>
        <v>0.43234154658868795</v>
      </c>
      <c r="P14">
        <v>0.1474577</v>
      </c>
      <c r="Q14">
        <v>10801.82</v>
      </c>
      <c r="R14" s="64">
        <f t="shared" si="10"/>
        <v>0.8066225789654361</v>
      </c>
      <c r="S14" s="64">
        <f t="shared" si="11"/>
        <v>5624.1235454985645</v>
      </c>
      <c r="T14" s="64">
        <f t="shared" si="12"/>
        <v>0.41462752595281693</v>
      </c>
    </row>
    <row r="15" spans="1:31" x14ac:dyDescent="0.25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64">
        <f t="shared" si="5"/>
        <v>4613.7120090579674</v>
      </c>
      <c r="J15" s="64">
        <f t="shared" si="6"/>
        <v>0.45234390776917993</v>
      </c>
      <c r="K15">
        <v>0.1595722</v>
      </c>
      <c r="L15">
        <v>16910.330000000002</v>
      </c>
      <c r="M15" s="64">
        <f t="shared" si="7"/>
        <v>0.92060921793833805</v>
      </c>
      <c r="N15" s="64">
        <f t="shared" si="8"/>
        <v>5431.1002878511763</v>
      </c>
      <c r="O15" s="64">
        <f t="shared" si="9"/>
        <v>0.42162991186507964</v>
      </c>
      <c r="P15">
        <v>0.157267299999999</v>
      </c>
      <c r="Q15">
        <v>12002.51</v>
      </c>
      <c r="R15" s="64">
        <f t="shared" si="10"/>
        <v>0.86028301752251746</v>
      </c>
      <c r="S15" s="64">
        <f t="shared" si="11"/>
        <v>5998.2674683450286</v>
      </c>
      <c r="T15" s="64">
        <f t="shared" si="12"/>
        <v>0.40503385031667233</v>
      </c>
    </row>
    <row r="16" spans="1:31" x14ac:dyDescent="0.25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64">
        <f t="shared" si="5"/>
        <v>4896.409617956705</v>
      </c>
      <c r="J16" s="64">
        <f t="shared" si="6"/>
        <v>0.44305712059334951</v>
      </c>
      <c r="K16">
        <v>0.16899259999999999</v>
      </c>
      <c r="L16">
        <v>18578.88</v>
      </c>
      <c r="M16" s="64">
        <f t="shared" si="7"/>
        <v>0.97495770142522564</v>
      </c>
      <c r="N16" s="64">
        <f t="shared" si="8"/>
        <v>5751.7271711784297</v>
      </c>
      <c r="O16" s="64">
        <f t="shared" si="9"/>
        <v>0.41302653151363045</v>
      </c>
      <c r="P16">
        <v>0.1678383</v>
      </c>
      <c r="Q16">
        <v>13431.34</v>
      </c>
      <c r="R16" s="64">
        <f t="shared" si="10"/>
        <v>0.91810846361481657</v>
      </c>
      <c r="S16" s="64">
        <f t="shared" si="11"/>
        <v>6401.451635733175</v>
      </c>
      <c r="T16" s="64">
        <f t="shared" si="12"/>
        <v>0.3979543942022144</v>
      </c>
    </row>
    <row r="17" spans="1:28" x14ac:dyDescent="0.25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64">
        <f t="shared" si="5"/>
        <v>5180.4169000710936</v>
      </c>
      <c r="J17" s="64">
        <f t="shared" si="6"/>
        <v>0.4370054647362957</v>
      </c>
      <c r="K17">
        <v>0.1785466</v>
      </c>
      <c r="L17">
        <v>20323.400000000001</v>
      </c>
      <c r="M17" s="64">
        <f t="shared" si="7"/>
        <v>1.0300769544541548</v>
      </c>
      <c r="N17" s="64">
        <f t="shared" si="8"/>
        <v>6076.9011811258406</v>
      </c>
      <c r="O17" s="64">
        <f t="shared" si="9"/>
        <v>0.40475012545601829</v>
      </c>
      <c r="P17">
        <v>0.17750159999999901</v>
      </c>
      <c r="Q17">
        <v>14738.72</v>
      </c>
      <c r="R17" s="64">
        <f t="shared" si="10"/>
        <v>0.97096861243929922</v>
      </c>
      <c r="S17" s="64">
        <f t="shared" si="11"/>
        <v>6770.0155903941441</v>
      </c>
      <c r="T17" s="64">
        <f t="shared" si="12"/>
        <v>0.39043732594249264</v>
      </c>
    </row>
    <row r="18" spans="1:28" x14ac:dyDescent="0.25">
      <c r="H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J30" s="64"/>
      <c r="M30" s="64"/>
      <c r="N30" s="64"/>
      <c r="O30" s="64"/>
      <c r="R30" s="64"/>
      <c r="S30" s="64"/>
      <c r="T30" s="64"/>
      <c r="AA30" t="s">
        <v>54</v>
      </c>
      <c r="AB30">
        <v>0.36599999999999999</v>
      </c>
    </row>
    <row r="31" spans="1:28" x14ac:dyDescent="0.25">
      <c r="H31" s="1"/>
      <c r="J31" s="64"/>
      <c r="M31" s="64"/>
      <c r="N31" s="64"/>
      <c r="O31" s="64"/>
      <c r="R31" s="64"/>
      <c r="S31" s="64"/>
      <c r="T31" s="64"/>
      <c r="AA31" t="s">
        <v>50</v>
      </c>
      <c r="AB31">
        <v>0.39960000000000001</v>
      </c>
    </row>
    <row r="32" spans="1:28" x14ac:dyDescent="0.25">
      <c r="H32" s="1"/>
      <c r="J32" s="64"/>
      <c r="M32" s="64"/>
      <c r="N32" s="64"/>
      <c r="O32" s="64"/>
      <c r="R32" s="64"/>
      <c r="S32" s="64"/>
      <c r="T32" s="64"/>
      <c r="AA32" t="s">
        <v>51</v>
      </c>
      <c r="AB32">
        <v>0.41970000000000002</v>
      </c>
    </row>
    <row r="33" spans="8:28" x14ac:dyDescent="0.25">
      <c r="H33" s="1"/>
      <c r="J33" s="64"/>
      <c r="M33" s="64"/>
      <c r="N33" s="64"/>
      <c r="O33" s="64"/>
      <c r="R33" s="64"/>
      <c r="S33" s="64"/>
      <c r="T33" s="64"/>
      <c r="AA33" t="s">
        <v>52</v>
      </c>
      <c r="AB33">
        <v>0.43309999999999998</v>
      </c>
    </row>
    <row r="34" spans="8:28" x14ac:dyDescent="0.25">
      <c r="H34" s="1"/>
      <c r="J34" s="64"/>
      <c r="M34" s="64"/>
      <c r="N34" s="64"/>
      <c r="O34" s="64"/>
      <c r="R34" s="64"/>
      <c r="S34" s="64"/>
      <c r="T34" s="64"/>
      <c r="AA34" t="s">
        <v>53</v>
      </c>
      <c r="AB34"/>
    </row>
    <row r="35" spans="8:28" x14ac:dyDescent="0.25">
      <c r="H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J45" s="64"/>
      <c r="M45" s="64"/>
      <c r="N45" s="64"/>
      <c r="O45" s="64"/>
      <c r="R45" s="64"/>
      <c r="S45" s="64"/>
      <c r="T45" s="64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C5" sqref="C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7</vt:i4>
      </vt:variant>
    </vt:vector>
  </HeadingPairs>
  <TitlesOfParts>
    <vt:vector size="12" baseType="lpstr">
      <vt:lpstr>Results</vt:lpstr>
      <vt:lpstr>Dimensões</vt:lpstr>
      <vt:lpstr>EXP_Validação</vt:lpstr>
      <vt:lpstr>EXP_Validação2</vt:lpstr>
      <vt:lpstr>Planilha3</vt:lpstr>
      <vt:lpstr>f x Reynolds (Cs6)</vt:lpstr>
      <vt:lpstr>f x Reynolds (Cs8)</vt:lpstr>
      <vt:lpstr>f x Reynolds (Cs10)</vt:lpstr>
      <vt:lpstr>f x Reynolds (Cs12)</vt:lpstr>
      <vt:lpstr>f x Reynolds (Cs15)</vt:lpstr>
      <vt:lpstr>f x Re (Todas porosidades EXP)</vt:lpstr>
      <vt:lpstr>EXP vs 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2024-10-10T19:21:10Z</dcterms:modified>
</cp:coreProperties>
</file>