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3B2AB81C-8AD2-4879-AD30-DAC6D5A6D53B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Parâmetros" sheetId="4" r:id="rId1"/>
    <sheet name="Planilha1" sheetId="9" r:id="rId2"/>
    <sheet name="Modelo_1_Ø28mm" sheetId="3" r:id="rId3"/>
    <sheet name="Modelo_2_Ø26mm" sheetId="5" r:id="rId4"/>
    <sheet name="Modelo_3_Ø24mm" sheetId="7" r:id="rId5"/>
    <sheet name="Modelo_4_Ø20mm" sheetId="8" r:id="rId6"/>
    <sheet name="Train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3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3" i="3"/>
  <c r="AZ8" i="3"/>
  <c r="AZ5" i="3"/>
  <c r="AL70" i="8"/>
  <c r="AL72" i="8" s="1"/>
  <c r="Z70" i="8"/>
  <c r="Z72" i="8" s="1"/>
  <c r="N70" i="8"/>
  <c r="N72" i="8" s="1"/>
  <c r="B70" i="8"/>
  <c r="B72" i="8" s="1"/>
  <c r="Z69" i="7"/>
  <c r="H12" i="7"/>
  <c r="AL69" i="7"/>
  <c r="AL71" i="7" s="1"/>
  <c r="Z71" i="7"/>
  <c r="N69" i="7"/>
  <c r="N71" i="7" s="1"/>
  <c r="B69" i="7"/>
  <c r="B71" i="7" s="1"/>
  <c r="AL69" i="5"/>
  <c r="AL71" i="5" s="1"/>
  <c r="Z69" i="5"/>
  <c r="Z71" i="5" s="1"/>
  <c r="N69" i="5"/>
  <c r="N71" i="5" s="1"/>
  <c r="B69" i="5"/>
  <c r="B71" i="5" s="1"/>
  <c r="AO69" i="3"/>
  <c r="AO71" i="3" s="1"/>
  <c r="AB69" i="3"/>
  <c r="AB71" i="3" s="1"/>
  <c r="O69" i="3"/>
  <c r="O71" i="3" s="1"/>
  <c r="B69" i="3"/>
  <c r="B71" i="3" s="1"/>
  <c r="E3" i="3"/>
  <c r="AO6" i="7"/>
  <c r="AS6" i="7"/>
  <c r="AH10" i="8"/>
  <c r="AH11" i="8"/>
  <c r="AT16" i="8"/>
  <c r="AT15" i="8"/>
  <c r="AT14" i="8"/>
  <c r="AT13" i="8"/>
  <c r="AT3" i="8"/>
  <c r="V15" i="8"/>
  <c r="V16" i="8"/>
  <c r="V3" i="8"/>
  <c r="AM4" i="8"/>
  <c r="AT4" i="8" s="1"/>
  <c r="AM5" i="8"/>
  <c r="AT5" i="8" s="1"/>
  <c r="AM6" i="8"/>
  <c r="AT6" i="8" s="1"/>
  <c r="AM7" i="8"/>
  <c r="AT7" i="8" s="1"/>
  <c r="AM8" i="8"/>
  <c r="AT8" i="8" s="1"/>
  <c r="AM9" i="8"/>
  <c r="AT9" i="8" s="1"/>
  <c r="AM10" i="8"/>
  <c r="AT10" i="8" s="1"/>
  <c r="AM11" i="8"/>
  <c r="AT11" i="8" s="1"/>
  <c r="AM12" i="8"/>
  <c r="AT12" i="8" s="1"/>
  <c r="AM13" i="8"/>
  <c r="AM14" i="8"/>
  <c r="AM15" i="8"/>
  <c r="AM16" i="8"/>
  <c r="AM3" i="8"/>
  <c r="AA4" i="8"/>
  <c r="AH4" i="8" s="1"/>
  <c r="AA5" i="8"/>
  <c r="AH5" i="8" s="1"/>
  <c r="AA6" i="8"/>
  <c r="AH6" i="8" s="1"/>
  <c r="AA7" i="8"/>
  <c r="AH7" i="8" s="1"/>
  <c r="AA8" i="8"/>
  <c r="AH8" i="8" s="1"/>
  <c r="AA9" i="8"/>
  <c r="AH9" i="8" s="1"/>
  <c r="AA10" i="8"/>
  <c r="AA11" i="8"/>
  <c r="AA12" i="8"/>
  <c r="AH12" i="8" s="1"/>
  <c r="AA13" i="8"/>
  <c r="AH13" i="8" s="1"/>
  <c r="AA14" i="8"/>
  <c r="AH14" i="8" s="1"/>
  <c r="AA15" i="8"/>
  <c r="AH15" i="8" s="1"/>
  <c r="AA16" i="8"/>
  <c r="AH16" i="8" s="1"/>
  <c r="AA3" i="8"/>
  <c r="AH3" i="8" s="1"/>
  <c r="O4" i="8"/>
  <c r="V4" i="8" s="1"/>
  <c r="O5" i="8"/>
  <c r="V5" i="8" s="1"/>
  <c r="O6" i="8"/>
  <c r="V6" i="8" s="1"/>
  <c r="O7" i="8"/>
  <c r="V7" i="8" s="1"/>
  <c r="O8" i="8"/>
  <c r="V8" i="8" s="1"/>
  <c r="O9" i="8"/>
  <c r="V9" i="8" s="1"/>
  <c r="O10" i="8"/>
  <c r="V10" i="8" s="1"/>
  <c r="O11" i="8"/>
  <c r="V11" i="8" s="1"/>
  <c r="O12" i="8"/>
  <c r="V12" i="8" s="1"/>
  <c r="O13" i="8"/>
  <c r="V13" i="8" s="1"/>
  <c r="O14" i="8"/>
  <c r="V14" i="8" s="1"/>
  <c r="O15" i="8"/>
  <c r="O16" i="8"/>
  <c r="O3" i="8"/>
  <c r="C4" i="8"/>
  <c r="C5" i="8"/>
  <c r="C6" i="8"/>
  <c r="C7" i="8"/>
  <c r="C8" i="8"/>
  <c r="C9" i="8"/>
  <c r="J9" i="8" s="1"/>
  <c r="C10" i="8"/>
  <c r="J10" i="8" s="1"/>
  <c r="C11" i="8"/>
  <c r="J11" i="8" s="1"/>
  <c r="C12" i="8"/>
  <c r="J12" i="8" s="1"/>
  <c r="C13" i="8"/>
  <c r="J13" i="8" s="1"/>
  <c r="C14" i="8"/>
  <c r="C15" i="8"/>
  <c r="J15" i="8" s="1"/>
  <c r="C16" i="8"/>
  <c r="J16" i="8" s="1"/>
  <c r="C3" i="8"/>
  <c r="J14" i="8"/>
  <c r="J6" i="8"/>
  <c r="J3" i="8"/>
  <c r="J8" i="8"/>
  <c r="J7" i="8"/>
  <c r="J5" i="8"/>
  <c r="J4" i="8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3" i="7"/>
  <c r="AB3" i="3"/>
  <c r="AD3" i="3" s="1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18" i="3"/>
  <c r="AK18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3" i="3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3" i="5"/>
  <c r="AK4" i="3"/>
  <c r="AP4" i="3"/>
  <c r="AX4" i="3" s="1"/>
  <c r="AP5" i="3"/>
  <c r="AX5" i="3" s="1"/>
  <c r="AP6" i="3"/>
  <c r="AX6" i="3" s="1"/>
  <c r="AP7" i="3"/>
  <c r="AX7" i="3" s="1"/>
  <c r="AP8" i="3"/>
  <c r="AX8" i="3" s="1"/>
  <c r="AP9" i="3"/>
  <c r="AX9" i="3" s="1"/>
  <c r="AP10" i="3"/>
  <c r="AX10" i="3" s="1"/>
  <c r="AP11" i="3"/>
  <c r="AX11" i="3" s="1"/>
  <c r="AP12" i="3"/>
  <c r="AX12" i="3" s="1"/>
  <c r="AP13" i="3"/>
  <c r="AX13" i="3" s="1"/>
  <c r="AP14" i="3"/>
  <c r="AX14" i="3" s="1"/>
  <c r="AP15" i="3"/>
  <c r="AX15" i="3" s="1"/>
  <c r="AP16" i="3"/>
  <c r="AX16" i="3" s="1"/>
  <c r="AP3" i="3"/>
  <c r="AX3" i="3" s="1"/>
  <c r="AC4" i="3"/>
  <c r="AC5" i="3"/>
  <c r="AK5" i="3" s="1"/>
  <c r="AC6" i="3"/>
  <c r="AK6" i="3" s="1"/>
  <c r="AC7" i="3"/>
  <c r="AK7" i="3" s="1"/>
  <c r="AC8" i="3"/>
  <c r="AK8" i="3" s="1"/>
  <c r="AC9" i="3"/>
  <c r="AK9" i="3" s="1"/>
  <c r="AC10" i="3"/>
  <c r="AK10" i="3" s="1"/>
  <c r="AC11" i="3"/>
  <c r="AK11" i="3" s="1"/>
  <c r="AC12" i="3"/>
  <c r="AK12" i="3" s="1"/>
  <c r="AC13" i="3"/>
  <c r="AK13" i="3" s="1"/>
  <c r="AC14" i="3"/>
  <c r="AK14" i="3" s="1"/>
  <c r="AC15" i="3"/>
  <c r="AK15" i="3" s="1"/>
  <c r="AC16" i="3"/>
  <c r="AK16" i="3" s="1"/>
  <c r="AC3" i="3"/>
  <c r="AK3" i="3" s="1"/>
  <c r="P4" i="3"/>
  <c r="T4" i="3" s="1"/>
  <c r="P5" i="3"/>
  <c r="T5" i="3" s="1"/>
  <c r="P6" i="3"/>
  <c r="T6" i="3" s="1"/>
  <c r="P7" i="3"/>
  <c r="X7" i="3" s="1"/>
  <c r="P8" i="3"/>
  <c r="X8" i="3" s="1"/>
  <c r="P9" i="3"/>
  <c r="X9" i="3" s="1"/>
  <c r="P10" i="3"/>
  <c r="X10" i="3" s="1"/>
  <c r="P11" i="3"/>
  <c r="X11" i="3" s="1"/>
  <c r="P12" i="3"/>
  <c r="X12" i="3" s="1"/>
  <c r="P13" i="3"/>
  <c r="X13" i="3" s="1"/>
  <c r="P14" i="3"/>
  <c r="X14" i="3" s="1"/>
  <c r="P15" i="3"/>
  <c r="X15" i="3" s="1"/>
  <c r="P16" i="3"/>
  <c r="X16" i="3" s="1"/>
  <c r="P3" i="3"/>
  <c r="X3" i="3" s="1"/>
  <c r="V3" i="3"/>
  <c r="C4" i="3"/>
  <c r="K4" i="3" s="1"/>
  <c r="C5" i="3"/>
  <c r="K5" i="3" s="1"/>
  <c r="C6" i="3"/>
  <c r="K6" i="3" s="1"/>
  <c r="C7" i="3"/>
  <c r="K7" i="3" s="1"/>
  <c r="C8" i="3"/>
  <c r="K8" i="3" s="1"/>
  <c r="C9" i="3"/>
  <c r="K9" i="3" s="1"/>
  <c r="C10" i="3"/>
  <c r="K10" i="3" s="1"/>
  <c r="C11" i="3"/>
  <c r="K11" i="3" s="1"/>
  <c r="C12" i="3"/>
  <c r="K12" i="3" s="1"/>
  <c r="C13" i="3"/>
  <c r="K13" i="3" s="1"/>
  <c r="C14" i="3"/>
  <c r="K14" i="3" s="1"/>
  <c r="C15" i="3"/>
  <c r="K15" i="3" s="1"/>
  <c r="C16" i="3"/>
  <c r="K16" i="3" s="1"/>
  <c r="C3" i="3"/>
  <c r="K3" i="3" s="1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B9" i="4"/>
  <c r="B10" i="4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L20" i="5"/>
  <c r="AN20" i="5" s="1"/>
  <c r="AL21" i="5"/>
  <c r="AN21" i="5" s="1"/>
  <c r="AO21" i="5" s="1"/>
  <c r="AT21" i="5" s="1"/>
  <c r="AL22" i="5"/>
  <c r="AN22" i="5" s="1"/>
  <c r="AO22" i="5" s="1"/>
  <c r="AT22" i="5" s="1"/>
  <c r="AL23" i="5"/>
  <c r="AN23" i="5" s="1"/>
  <c r="AO23" i="5" s="1"/>
  <c r="AT23" i="5" s="1"/>
  <c r="AL24" i="5"/>
  <c r="AN24" i="5" s="1"/>
  <c r="AO24" i="5" s="1"/>
  <c r="AT24" i="5" s="1"/>
  <c r="AL25" i="5"/>
  <c r="AN25" i="5" s="1"/>
  <c r="AO25" i="5" s="1"/>
  <c r="AT25" i="5" s="1"/>
  <c r="AL26" i="5"/>
  <c r="AN26" i="5" s="1"/>
  <c r="AO26" i="5" s="1"/>
  <c r="AT26" i="5" s="1"/>
  <c r="AL27" i="5"/>
  <c r="AN27" i="5" s="1"/>
  <c r="AO27" i="5" s="1"/>
  <c r="AT27" i="5" s="1"/>
  <c r="AL28" i="5"/>
  <c r="AN28" i="5" s="1"/>
  <c r="AO28" i="5" s="1"/>
  <c r="AT28" i="5" s="1"/>
  <c r="AL29" i="5"/>
  <c r="AN29" i="5" s="1"/>
  <c r="AO29" i="5" s="1"/>
  <c r="AT29" i="5" s="1"/>
  <c r="AL30" i="5"/>
  <c r="AN30" i="5" s="1"/>
  <c r="AO30" i="5" s="1"/>
  <c r="AT30" i="5" s="1"/>
  <c r="AL31" i="5"/>
  <c r="AN31" i="5" s="1"/>
  <c r="AO31" i="5" s="1"/>
  <c r="AT31" i="5" s="1"/>
  <c r="AL32" i="5"/>
  <c r="AN32" i="5" s="1"/>
  <c r="AO32" i="5" s="1"/>
  <c r="AT32" i="5" s="1"/>
  <c r="AL33" i="5"/>
  <c r="AN33" i="5" s="1"/>
  <c r="AO33" i="5" s="1"/>
  <c r="AT33" i="5" s="1"/>
  <c r="AL34" i="5"/>
  <c r="AN34" i="5" s="1"/>
  <c r="AO34" i="5" s="1"/>
  <c r="AT34" i="5" s="1"/>
  <c r="AL35" i="5"/>
  <c r="AN35" i="5" s="1"/>
  <c r="AO35" i="5" s="1"/>
  <c r="AT35" i="5" s="1"/>
  <c r="AL36" i="5"/>
  <c r="AN36" i="5" s="1"/>
  <c r="AO36" i="5" s="1"/>
  <c r="AT36" i="5" s="1"/>
  <c r="AL37" i="5"/>
  <c r="AN37" i="5" s="1"/>
  <c r="AO37" i="5" s="1"/>
  <c r="AT37" i="5" s="1"/>
  <c r="AL38" i="5"/>
  <c r="AN38" i="5" s="1"/>
  <c r="AO38" i="5" s="1"/>
  <c r="AT38" i="5" s="1"/>
  <c r="AL39" i="5"/>
  <c r="AN39" i="5" s="1"/>
  <c r="AO39" i="5" s="1"/>
  <c r="AT39" i="5" s="1"/>
  <c r="AL40" i="5"/>
  <c r="AN40" i="5" s="1"/>
  <c r="AO40" i="5" s="1"/>
  <c r="AT40" i="5" s="1"/>
  <c r="AL41" i="5"/>
  <c r="AN41" i="5" s="1"/>
  <c r="AO41" i="5" s="1"/>
  <c r="AT41" i="5" s="1"/>
  <c r="AL42" i="5"/>
  <c r="AN42" i="5" s="1"/>
  <c r="AO42" i="5" s="1"/>
  <c r="AT42" i="5" s="1"/>
  <c r="AL43" i="5"/>
  <c r="AN43" i="5" s="1"/>
  <c r="AO43" i="5" s="1"/>
  <c r="AT43" i="5" s="1"/>
  <c r="AL44" i="5"/>
  <c r="AN44" i="5" s="1"/>
  <c r="AO44" i="5" s="1"/>
  <c r="AT44" i="5" s="1"/>
  <c r="AL45" i="5"/>
  <c r="AN45" i="5" s="1"/>
  <c r="AO45" i="5" s="1"/>
  <c r="AT45" i="5" s="1"/>
  <c r="AL46" i="5"/>
  <c r="AN46" i="5" s="1"/>
  <c r="AO46" i="5" s="1"/>
  <c r="AP46" i="5" s="1"/>
  <c r="AL47" i="5"/>
  <c r="AN47" i="5" s="1"/>
  <c r="AO47" i="5" s="1"/>
  <c r="AP47" i="5" s="1"/>
  <c r="AL48" i="5"/>
  <c r="AN48" i="5" s="1"/>
  <c r="AO48" i="5" s="1"/>
  <c r="AP48" i="5" s="1"/>
  <c r="AL49" i="5"/>
  <c r="AN49" i="5" s="1"/>
  <c r="AO49" i="5" s="1"/>
  <c r="AP49" i="5" s="1"/>
  <c r="AL50" i="5"/>
  <c r="AN50" i="5" s="1"/>
  <c r="AO50" i="5" s="1"/>
  <c r="AP50" i="5" s="1"/>
  <c r="AL51" i="5"/>
  <c r="AN51" i="5" s="1"/>
  <c r="AO51" i="5" s="1"/>
  <c r="AP51" i="5" s="1"/>
  <c r="AL52" i="5"/>
  <c r="AN52" i="5" s="1"/>
  <c r="AO52" i="5" s="1"/>
  <c r="AP52" i="5" s="1"/>
  <c r="AL53" i="5"/>
  <c r="AN53" i="5" s="1"/>
  <c r="AO53" i="5" s="1"/>
  <c r="AP53" i="5" s="1"/>
  <c r="AL54" i="5"/>
  <c r="AN54" i="5" s="1"/>
  <c r="AO54" i="5" s="1"/>
  <c r="AP54" i="5" s="1"/>
  <c r="AL55" i="5"/>
  <c r="AN55" i="5" s="1"/>
  <c r="AO55" i="5" s="1"/>
  <c r="AP55" i="5" s="1"/>
  <c r="AL56" i="5"/>
  <c r="AN56" i="5" s="1"/>
  <c r="AO56" i="5" s="1"/>
  <c r="AP56" i="5" s="1"/>
  <c r="AL57" i="5"/>
  <c r="AN57" i="5" s="1"/>
  <c r="AO57" i="5" s="1"/>
  <c r="AP57" i="5" s="1"/>
  <c r="AL58" i="5"/>
  <c r="AN58" i="5" s="1"/>
  <c r="AO58" i="5" s="1"/>
  <c r="AP58" i="5" s="1"/>
  <c r="AL59" i="5"/>
  <c r="AN59" i="5" s="1"/>
  <c r="AO59" i="5" s="1"/>
  <c r="AP59" i="5" s="1"/>
  <c r="AL60" i="5"/>
  <c r="AN60" i="5" s="1"/>
  <c r="AO60" i="5" s="1"/>
  <c r="AP60" i="5" s="1"/>
  <c r="AL61" i="5"/>
  <c r="AN61" i="5" s="1"/>
  <c r="AO61" i="5" s="1"/>
  <c r="AP61" i="5" s="1"/>
  <c r="AL62" i="5"/>
  <c r="AN62" i="5" s="1"/>
  <c r="AO62" i="5" s="1"/>
  <c r="AP62" i="5" s="1"/>
  <c r="AL63" i="5"/>
  <c r="AN63" i="5" s="1"/>
  <c r="AO63" i="5" s="1"/>
  <c r="AP63" i="5" s="1"/>
  <c r="AL64" i="5"/>
  <c r="AN64" i="5" s="1"/>
  <c r="AO64" i="5" s="1"/>
  <c r="AP64" i="5" s="1"/>
  <c r="AL65" i="5"/>
  <c r="AN65" i="5" s="1"/>
  <c r="AO65" i="5" s="1"/>
  <c r="AP65" i="5" s="1"/>
  <c r="AL66" i="5"/>
  <c r="AN66" i="5" s="1"/>
  <c r="AO66" i="5" s="1"/>
  <c r="AP66" i="5" s="1"/>
  <c r="AL67" i="5"/>
  <c r="AN67" i="5" s="1"/>
  <c r="AO67" i="5" s="1"/>
  <c r="AP67" i="5" s="1"/>
  <c r="AL68" i="5"/>
  <c r="AN68" i="5" s="1"/>
  <c r="AO68" i="5" s="1"/>
  <c r="AP68" i="5" s="1"/>
  <c r="Z46" i="5"/>
  <c r="AB46" i="5" s="1"/>
  <c r="AC46" i="5" s="1"/>
  <c r="AD46" i="5" s="1"/>
  <c r="Z47" i="5"/>
  <c r="AB47" i="5" s="1"/>
  <c r="AC47" i="5" s="1"/>
  <c r="AD47" i="5" s="1"/>
  <c r="Z48" i="5"/>
  <c r="AB48" i="5" s="1"/>
  <c r="AC48" i="5" s="1"/>
  <c r="AD48" i="5" s="1"/>
  <c r="Z49" i="5"/>
  <c r="AB49" i="5" s="1"/>
  <c r="AC49" i="5" s="1"/>
  <c r="AD49" i="5" s="1"/>
  <c r="Z50" i="5"/>
  <c r="AB50" i="5" s="1"/>
  <c r="AC50" i="5" s="1"/>
  <c r="AD50" i="5" s="1"/>
  <c r="Z51" i="5"/>
  <c r="AB51" i="5" s="1"/>
  <c r="AC51" i="5" s="1"/>
  <c r="AD51" i="5" s="1"/>
  <c r="Z52" i="5"/>
  <c r="AB52" i="5" s="1"/>
  <c r="AC52" i="5" s="1"/>
  <c r="AD52" i="5" s="1"/>
  <c r="Z53" i="5"/>
  <c r="AB53" i="5" s="1"/>
  <c r="AC53" i="5" s="1"/>
  <c r="AD53" i="5" s="1"/>
  <c r="Z54" i="5"/>
  <c r="AB54" i="5" s="1"/>
  <c r="AC54" i="5" s="1"/>
  <c r="AD54" i="5" s="1"/>
  <c r="Z55" i="5"/>
  <c r="AB55" i="5" s="1"/>
  <c r="AC55" i="5" s="1"/>
  <c r="AD55" i="5" s="1"/>
  <c r="Z56" i="5"/>
  <c r="AB56" i="5" s="1"/>
  <c r="AC56" i="5" s="1"/>
  <c r="AD56" i="5" s="1"/>
  <c r="Z57" i="5"/>
  <c r="AB57" i="5" s="1"/>
  <c r="AC57" i="5" s="1"/>
  <c r="AD57" i="5" s="1"/>
  <c r="Z58" i="5"/>
  <c r="AB58" i="5" s="1"/>
  <c r="AC58" i="5" s="1"/>
  <c r="AD58" i="5" s="1"/>
  <c r="Z59" i="5"/>
  <c r="AB59" i="5" s="1"/>
  <c r="AC59" i="5" s="1"/>
  <c r="AD59" i="5" s="1"/>
  <c r="Z60" i="5"/>
  <c r="AB60" i="5" s="1"/>
  <c r="AC60" i="5" s="1"/>
  <c r="AD60" i="5" s="1"/>
  <c r="Z61" i="5"/>
  <c r="AB61" i="5" s="1"/>
  <c r="AC61" i="5" s="1"/>
  <c r="AD61" i="5" s="1"/>
  <c r="Z62" i="5"/>
  <c r="AB62" i="5" s="1"/>
  <c r="AC62" i="5" s="1"/>
  <c r="AD62" i="5" s="1"/>
  <c r="Z63" i="5"/>
  <c r="AB63" i="5" s="1"/>
  <c r="AC63" i="5" s="1"/>
  <c r="AD63" i="5" s="1"/>
  <c r="Z64" i="5"/>
  <c r="AB64" i="5" s="1"/>
  <c r="AC64" i="5" s="1"/>
  <c r="AD64" i="5" s="1"/>
  <c r="Z65" i="5"/>
  <c r="AB65" i="5" s="1"/>
  <c r="AC65" i="5" s="1"/>
  <c r="AD65" i="5" s="1"/>
  <c r="Z66" i="5"/>
  <c r="AB66" i="5" s="1"/>
  <c r="AC66" i="5" s="1"/>
  <c r="AD66" i="5" s="1"/>
  <c r="Z67" i="5"/>
  <c r="AB67" i="5" s="1"/>
  <c r="AC67" i="5" s="1"/>
  <c r="AD67" i="5" s="1"/>
  <c r="Z68" i="5"/>
  <c r="AB68" i="5" s="1"/>
  <c r="AC68" i="5" s="1"/>
  <c r="AD68" i="5" s="1"/>
  <c r="Z26" i="5"/>
  <c r="AB26" i="5" s="1"/>
  <c r="AC26" i="5" s="1"/>
  <c r="AG26" i="5" s="1"/>
  <c r="Z27" i="5"/>
  <c r="AB27" i="5" s="1"/>
  <c r="AC27" i="5" s="1"/>
  <c r="AG27" i="5" s="1"/>
  <c r="Z28" i="5"/>
  <c r="AB28" i="5" s="1"/>
  <c r="AC28" i="5" s="1"/>
  <c r="AG28" i="5" s="1"/>
  <c r="Z29" i="5"/>
  <c r="AB29" i="5" s="1"/>
  <c r="AC29" i="5" s="1"/>
  <c r="AG29" i="5" s="1"/>
  <c r="Z30" i="5"/>
  <c r="AB30" i="5" s="1"/>
  <c r="AC30" i="5" s="1"/>
  <c r="AG30" i="5" s="1"/>
  <c r="Z31" i="5"/>
  <c r="AB31" i="5" s="1"/>
  <c r="AC31" i="5" s="1"/>
  <c r="AG31" i="5" s="1"/>
  <c r="Z32" i="5"/>
  <c r="AB32" i="5" s="1"/>
  <c r="AC32" i="5" s="1"/>
  <c r="AG32" i="5" s="1"/>
  <c r="Z33" i="5"/>
  <c r="AB33" i="5" s="1"/>
  <c r="AC33" i="5" s="1"/>
  <c r="AG33" i="5" s="1"/>
  <c r="Z34" i="5"/>
  <c r="AB34" i="5" s="1"/>
  <c r="AC34" i="5" s="1"/>
  <c r="AG34" i="5" s="1"/>
  <c r="Z35" i="5"/>
  <c r="AB35" i="5" s="1"/>
  <c r="AC35" i="5" s="1"/>
  <c r="AG35" i="5" s="1"/>
  <c r="Z36" i="5"/>
  <c r="AB36" i="5" s="1"/>
  <c r="AC36" i="5" s="1"/>
  <c r="AG36" i="5" s="1"/>
  <c r="Z37" i="5"/>
  <c r="AB37" i="5" s="1"/>
  <c r="AC37" i="5" s="1"/>
  <c r="AG37" i="5" s="1"/>
  <c r="Z38" i="5"/>
  <c r="AB38" i="5" s="1"/>
  <c r="AC38" i="5" s="1"/>
  <c r="AG38" i="5" s="1"/>
  <c r="Z39" i="5"/>
  <c r="AB39" i="5" s="1"/>
  <c r="AC39" i="5" s="1"/>
  <c r="AG39" i="5" s="1"/>
  <c r="Z40" i="5"/>
  <c r="AB40" i="5" s="1"/>
  <c r="AC40" i="5" s="1"/>
  <c r="AG40" i="5" s="1"/>
  <c r="Z41" i="5"/>
  <c r="AB41" i="5" s="1"/>
  <c r="AC41" i="5" s="1"/>
  <c r="AG41" i="5" s="1"/>
  <c r="Z42" i="5"/>
  <c r="AB42" i="5" s="1"/>
  <c r="AC42" i="5" s="1"/>
  <c r="AG42" i="5" s="1"/>
  <c r="Z43" i="5"/>
  <c r="AB43" i="5" s="1"/>
  <c r="AC43" i="5" s="1"/>
  <c r="AG43" i="5" s="1"/>
  <c r="Z44" i="5"/>
  <c r="AB44" i="5" s="1"/>
  <c r="AC44" i="5" s="1"/>
  <c r="AG44" i="5" s="1"/>
  <c r="Z45" i="5"/>
  <c r="AB45" i="5" s="1"/>
  <c r="AC45" i="5" s="1"/>
  <c r="AD45" i="5" s="1"/>
  <c r="N19" i="5"/>
  <c r="P19" i="5" s="1"/>
  <c r="N20" i="5"/>
  <c r="P20" i="5" s="1"/>
  <c r="Q20" i="5" s="1"/>
  <c r="U20" i="5" s="1"/>
  <c r="N21" i="5"/>
  <c r="P21" i="5" s="1"/>
  <c r="Q21" i="5" s="1"/>
  <c r="U21" i="5" s="1"/>
  <c r="N22" i="5"/>
  <c r="P22" i="5" s="1"/>
  <c r="Q22" i="5" s="1"/>
  <c r="U22" i="5" s="1"/>
  <c r="N23" i="5"/>
  <c r="P23" i="5" s="1"/>
  <c r="Q23" i="5" s="1"/>
  <c r="U23" i="5" s="1"/>
  <c r="N24" i="5"/>
  <c r="P24" i="5" s="1"/>
  <c r="Q24" i="5" s="1"/>
  <c r="U24" i="5" s="1"/>
  <c r="N25" i="5"/>
  <c r="P25" i="5" s="1"/>
  <c r="Q25" i="5" s="1"/>
  <c r="U25" i="5" s="1"/>
  <c r="N26" i="5"/>
  <c r="P26" i="5" s="1"/>
  <c r="Q26" i="5" s="1"/>
  <c r="U26" i="5" s="1"/>
  <c r="N27" i="5"/>
  <c r="P27" i="5" s="1"/>
  <c r="Q27" i="5" s="1"/>
  <c r="U27" i="5" s="1"/>
  <c r="N28" i="5"/>
  <c r="P28" i="5" s="1"/>
  <c r="Q28" i="5" s="1"/>
  <c r="U28" i="5" s="1"/>
  <c r="N29" i="5"/>
  <c r="P29" i="5" s="1"/>
  <c r="Q29" i="5" s="1"/>
  <c r="U29" i="5" s="1"/>
  <c r="N30" i="5"/>
  <c r="P30" i="5" s="1"/>
  <c r="Q30" i="5" s="1"/>
  <c r="U30" i="5" s="1"/>
  <c r="N31" i="5"/>
  <c r="P31" i="5" s="1"/>
  <c r="Q31" i="5" s="1"/>
  <c r="U31" i="5" s="1"/>
  <c r="N32" i="5"/>
  <c r="P32" i="5" s="1"/>
  <c r="Q32" i="5" s="1"/>
  <c r="U32" i="5" s="1"/>
  <c r="N33" i="5"/>
  <c r="P33" i="5" s="1"/>
  <c r="Q33" i="5" s="1"/>
  <c r="U33" i="5" s="1"/>
  <c r="N34" i="5"/>
  <c r="P34" i="5" s="1"/>
  <c r="Q34" i="5" s="1"/>
  <c r="U34" i="5" s="1"/>
  <c r="N35" i="5"/>
  <c r="P35" i="5" s="1"/>
  <c r="Q35" i="5" s="1"/>
  <c r="U35" i="5" s="1"/>
  <c r="N36" i="5"/>
  <c r="P36" i="5" s="1"/>
  <c r="Q36" i="5" s="1"/>
  <c r="U36" i="5" s="1"/>
  <c r="N37" i="5"/>
  <c r="P37" i="5" s="1"/>
  <c r="Q37" i="5" s="1"/>
  <c r="U37" i="5" s="1"/>
  <c r="N38" i="5"/>
  <c r="P38" i="5" s="1"/>
  <c r="Q38" i="5" s="1"/>
  <c r="U38" i="5" s="1"/>
  <c r="N39" i="5"/>
  <c r="P39" i="5" s="1"/>
  <c r="Q39" i="5" s="1"/>
  <c r="U39" i="5" s="1"/>
  <c r="N40" i="5"/>
  <c r="P40" i="5" s="1"/>
  <c r="Q40" i="5" s="1"/>
  <c r="U40" i="5" s="1"/>
  <c r="N41" i="5"/>
  <c r="P41" i="5" s="1"/>
  <c r="Q41" i="5" s="1"/>
  <c r="U41" i="5" s="1"/>
  <c r="N42" i="5"/>
  <c r="P42" i="5" s="1"/>
  <c r="Q42" i="5" s="1"/>
  <c r="U42" i="5" s="1"/>
  <c r="N43" i="5"/>
  <c r="P43" i="5" s="1"/>
  <c r="Q43" i="5" s="1"/>
  <c r="U43" i="5" s="1"/>
  <c r="N44" i="5"/>
  <c r="P44" i="5" s="1"/>
  <c r="Q44" i="5" s="1"/>
  <c r="U44" i="5" s="1"/>
  <c r="N45" i="5"/>
  <c r="P45" i="5" s="1"/>
  <c r="Q45" i="5" s="1"/>
  <c r="U45" i="5" s="1"/>
  <c r="N46" i="5"/>
  <c r="P46" i="5" s="1"/>
  <c r="Q46" i="5" s="1"/>
  <c r="R46" i="5" s="1"/>
  <c r="N47" i="5"/>
  <c r="P47" i="5" s="1"/>
  <c r="Q47" i="5" s="1"/>
  <c r="R47" i="5" s="1"/>
  <c r="N48" i="5"/>
  <c r="P48" i="5" s="1"/>
  <c r="Q48" i="5" s="1"/>
  <c r="R48" i="5" s="1"/>
  <c r="N49" i="5"/>
  <c r="P49" i="5" s="1"/>
  <c r="Q49" i="5" s="1"/>
  <c r="R49" i="5" s="1"/>
  <c r="N50" i="5"/>
  <c r="P50" i="5" s="1"/>
  <c r="Q50" i="5" s="1"/>
  <c r="R50" i="5" s="1"/>
  <c r="N51" i="5"/>
  <c r="P51" i="5" s="1"/>
  <c r="Q51" i="5" s="1"/>
  <c r="R51" i="5" s="1"/>
  <c r="N52" i="5"/>
  <c r="P52" i="5" s="1"/>
  <c r="Q52" i="5" s="1"/>
  <c r="R52" i="5" s="1"/>
  <c r="N53" i="5"/>
  <c r="P53" i="5" s="1"/>
  <c r="Q53" i="5" s="1"/>
  <c r="R53" i="5" s="1"/>
  <c r="N54" i="5"/>
  <c r="P54" i="5" s="1"/>
  <c r="Q54" i="5" s="1"/>
  <c r="R54" i="5" s="1"/>
  <c r="N55" i="5"/>
  <c r="P55" i="5" s="1"/>
  <c r="Q55" i="5" s="1"/>
  <c r="R55" i="5" s="1"/>
  <c r="N56" i="5"/>
  <c r="P56" i="5" s="1"/>
  <c r="Q56" i="5" s="1"/>
  <c r="R56" i="5" s="1"/>
  <c r="N57" i="5"/>
  <c r="P57" i="5" s="1"/>
  <c r="Q57" i="5" s="1"/>
  <c r="R57" i="5" s="1"/>
  <c r="N58" i="5"/>
  <c r="P58" i="5" s="1"/>
  <c r="Q58" i="5" s="1"/>
  <c r="R58" i="5" s="1"/>
  <c r="N59" i="5"/>
  <c r="P59" i="5" s="1"/>
  <c r="Q59" i="5" s="1"/>
  <c r="R59" i="5" s="1"/>
  <c r="N60" i="5"/>
  <c r="P60" i="5" s="1"/>
  <c r="Q60" i="5" s="1"/>
  <c r="R60" i="5" s="1"/>
  <c r="N61" i="5"/>
  <c r="P61" i="5" s="1"/>
  <c r="Q61" i="5" s="1"/>
  <c r="R61" i="5" s="1"/>
  <c r="N62" i="5"/>
  <c r="P62" i="5" s="1"/>
  <c r="Q62" i="5" s="1"/>
  <c r="R62" i="5" s="1"/>
  <c r="N63" i="5"/>
  <c r="P63" i="5" s="1"/>
  <c r="Q63" i="5" s="1"/>
  <c r="R63" i="5" s="1"/>
  <c r="N64" i="5"/>
  <c r="P64" i="5" s="1"/>
  <c r="Q64" i="5" s="1"/>
  <c r="R64" i="5" s="1"/>
  <c r="N65" i="5"/>
  <c r="P65" i="5" s="1"/>
  <c r="Q65" i="5" s="1"/>
  <c r="R65" i="5" s="1"/>
  <c r="N66" i="5"/>
  <c r="P66" i="5" s="1"/>
  <c r="Q66" i="5" s="1"/>
  <c r="R66" i="5" s="1"/>
  <c r="N67" i="5"/>
  <c r="P67" i="5" s="1"/>
  <c r="Q67" i="5" s="1"/>
  <c r="R67" i="5" s="1"/>
  <c r="N68" i="5"/>
  <c r="P68" i="5" s="1"/>
  <c r="Q68" i="5" s="1"/>
  <c r="R68" i="5" s="1"/>
  <c r="B19" i="5"/>
  <c r="D19" i="5" s="1"/>
  <c r="E19" i="5" s="1"/>
  <c r="I19" i="5" s="1"/>
  <c r="B20" i="5"/>
  <c r="D20" i="5" s="1"/>
  <c r="E20" i="5" s="1"/>
  <c r="I20" i="5" s="1"/>
  <c r="B21" i="5"/>
  <c r="D21" i="5" s="1"/>
  <c r="E21" i="5" s="1"/>
  <c r="I21" i="5" s="1"/>
  <c r="B22" i="5"/>
  <c r="D22" i="5" s="1"/>
  <c r="E22" i="5" s="1"/>
  <c r="I22" i="5" s="1"/>
  <c r="B23" i="5"/>
  <c r="D23" i="5" s="1"/>
  <c r="E23" i="5" s="1"/>
  <c r="I23" i="5" s="1"/>
  <c r="B24" i="5"/>
  <c r="D24" i="5" s="1"/>
  <c r="E24" i="5" s="1"/>
  <c r="I24" i="5" s="1"/>
  <c r="B25" i="5"/>
  <c r="D25" i="5" s="1"/>
  <c r="E25" i="5" s="1"/>
  <c r="I25" i="5" s="1"/>
  <c r="B26" i="5"/>
  <c r="D26" i="5" s="1"/>
  <c r="E26" i="5" s="1"/>
  <c r="I26" i="5" s="1"/>
  <c r="B27" i="5"/>
  <c r="D27" i="5" s="1"/>
  <c r="E27" i="5" s="1"/>
  <c r="I27" i="5" s="1"/>
  <c r="B28" i="5"/>
  <c r="D28" i="5" s="1"/>
  <c r="E28" i="5" s="1"/>
  <c r="I28" i="5" s="1"/>
  <c r="B29" i="5"/>
  <c r="D29" i="5" s="1"/>
  <c r="E29" i="5" s="1"/>
  <c r="I29" i="5" s="1"/>
  <c r="B30" i="5"/>
  <c r="D30" i="5" s="1"/>
  <c r="E30" i="5" s="1"/>
  <c r="I30" i="5" s="1"/>
  <c r="B31" i="5"/>
  <c r="D31" i="5" s="1"/>
  <c r="E31" i="5" s="1"/>
  <c r="I31" i="5" s="1"/>
  <c r="B32" i="5"/>
  <c r="D32" i="5" s="1"/>
  <c r="E32" i="5" s="1"/>
  <c r="I32" i="5" s="1"/>
  <c r="B33" i="5"/>
  <c r="D33" i="5" s="1"/>
  <c r="E33" i="5" s="1"/>
  <c r="I33" i="5" s="1"/>
  <c r="B34" i="5"/>
  <c r="D34" i="5" s="1"/>
  <c r="E34" i="5" s="1"/>
  <c r="I34" i="5" s="1"/>
  <c r="B35" i="5"/>
  <c r="D35" i="5" s="1"/>
  <c r="E35" i="5" s="1"/>
  <c r="I35" i="5" s="1"/>
  <c r="B36" i="5"/>
  <c r="D36" i="5" s="1"/>
  <c r="E36" i="5" s="1"/>
  <c r="I36" i="5" s="1"/>
  <c r="B37" i="5"/>
  <c r="D37" i="5" s="1"/>
  <c r="E37" i="5" s="1"/>
  <c r="I37" i="5" s="1"/>
  <c r="B38" i="5"/>
  <c r="D38" i="5" s="1"/>
  <c r="E38" i="5" s="1"/>
  <c r="I38" i="5" s="1"/>
  <c r="B39" i="5"/>
  <c r="D39" i="5" s="1"/>
  <c r="E39" i="5" s="1"/>
  <c r="I39" i="5" s="1"/>
  <c r="B40" i="5"/>
  <c r="D40" i="5" s="1"/>
  <c r="E40" i="5" s="1"/>
  <c r="I40" i="5" s="1"/>
  <c r="B41" i="5"/>
  <c r="D41" i="5" s="1"/>
  <c r="E41" i="5" s="1"/>
  <c r="I41" i="5" s="1"/>
  <c r="B42" i="5"/>
  <c r="D42" i="5" s="1"/>
  <c r="E42" i="5" s="1"/>
  <c r="I42" i="5" s="1"/>
  <c r="B43" i="5"/>
  <c r="D43" i="5" s="1"/>
  <c r="E43" i="5" s="1"/>
  <c r="I43" i="5" s="1"/>
  <c r="B44" i="5"/>
  <c r="D44" i="5" s="1"/>
  <c r="E44" i="5" s="1"/>
  <c r="I44" i="5" s="1"/>
  <c r="B45" i="5"/>
  <c r="D45" i="5" s="1"/>
  <c r="E45" i="5" s="1"/>
  <c r="I45" i="5" s="1"/>
  <c r="B46" i="5"/>
  <c r="D46" i="5" s="1"/>
  <c r="E46" i="5" s="1"/>
  <c r="F46" i="5" s="1"/>
  <c r="B47" i="5"/>
  <c r="D47" i="5" s="1"/>
  <c r="E47" i="5" s="1"/>
  <c r="F47" i="5" s="1"/>
  <c r="B48" i="5"/>
  <c r="D48" i="5" s="1"/>
  <c r="E48" i="5" s="1"/>
  <c r="F48" i="5" s="1"/>
  <c r="B49" i="5"/>
  <c r="D49" i="5" s="1"/>
  <c r="E49" i="5" s="1"/>
  <c r="F49" i="5" s="1"/>
  <c r="B50" i="5"/>
  <c r="D50" i="5" s="1"/>
  <c r="E50" i="5" s="1"/>
  <c r="F50" i="5" s="1"/>
  <c r="B51" i="5"/>
  <c r="D51" i="5" s="1"/>
  <c r="E51" i="5" s="1"/>
  <c r="F51" i="5" s="1"/>
  <c r="B52" i="5"/>
  <c r="D52" i="5" s="1"/>
  <c r="E52" i="5" s="1"/>
  <c r="F52" i="5" s="1"/>
  <c r="B53" i="5"/>
  <c r="D53" i="5" s="1"/>
  <c r="E53" i="5" s="1"/>
  <c r="F53" i="5" s="1"/>
  <c r="B54" i="5"/>
  <c r="D54" i="5" s="1"/>
  <c r="E54" i="5" s="1"/>
  <c r="F54" i="5" s="1"/>
  <c r="B55" i="5"/>
  <c r="D55" i="5" s="1"/>
  <c r="E55" i="5" s="1"/>
  <c r="F55" i="5" s="1"/>
  <c r="B56" i="5"/>
  <c r="D56" i="5" s="1"/>
  <c r="E56" i="5" s="1"/>
  <c r="F56" i="5" s="1"/>
  <c r="B57" i="5"/>
  <c r="D57" i="5" s="1"/>
  <c r="E57" i="5" s="1"/>
  <c r="F57" i="5" s="1"/>
  <c r="B58" i="5"/>
  <c r="D58" i="5" s="1"/>
  <c r="E58" i="5" s="1"/>
  <c r="F58" i="5" s="1"/>
  <c r="B59" i="5"/>
  <c r="D59" i="5" s="1"/>
  <c r="E59" i="5" s="1"/>
  <c r="F59" i="5" s="1"/>
  <c r="B60" i="5"/>
  <c r="D60" i="5" s="1"/>
  <c r="E60" i="5" s="1"/>
  <c r="F60" i="5" s="1"/>
  <c r="B61" i="5"/>
  <c r="D61" i="5" s="1"/>
  <c r="E61" i="5" s="1"/>
  <c r="F61" i="5" s="1"/>
  <c r="B62" i="5"/>
  <c r="D62" i="5" s="1"/>
  <c r="E62" i="5" s="1"/>
  <c r="F62" i="5" s="1"/>
  <c r="B63" i="5"/>
  <c r="D63" i="5" s="1"/>
  <c r="E63" i="5" s="1"/>
  <c r="F63" i="5" s="1"/>
  <c r="B64" i="5"/>
  <c r="D64" i="5" s="1"/>
  <c r="E64" i="5" s="1"/>
  <c r="F64" i="5" s="1"/>
  <c r="B65" i="5"/>
  <c r="D65" i="5" s="1"/>
  <c r="E65" i="5" s="1"/>
  <c r="F65" i="5" s="1"/>
  <c r="B66" i="5"/>
  <c r="D66" i="5" s="1"/>
  <c r="E66" i="5" s="1"/>
  <c r="F66" i="5" s="1"/>
  <c r="B67" i="5"/>
  <c r="D67" i="5" s="1"/>
  <c r="E67" i="5" s="1"/>
  <c r="F67" i="5" s="1"/>
  <c r="B68" i="5"/>
  <c r="D68" i="5" s="1"/>
  <c r="E68" i="5" s="1"/>
  <c r="F68" i="5" s="1"/>
  <c r="AO19" i="3"/>
  <c r="AQ19" i="3" s="1"/>
  <c r="AR19" i="3" s="1"/>
  <c r="AW19" i="3" s="1"/>
  <c r="AO20" i="3"/>
  <c r="AQ20" i="3" s="1"/>
  <c r="AR20" i="3" s="1"/>
  <c r="AW20" i="3" s="1"/>
  <c r="AO21" i="3"/>
  <c r="AQ21" i="3" s="1"/>
  <c r="AR21" i="3" s="1"/>
  <c r="AW21" i="3" s="1"/>
  <c r="AO22" i="3"/>
  <c r="AQ22" i="3" s="1"/>
  <c r="AR22" i="3" s="1"/>
  <c r="AW22" i="3" s="1"/>
  <c r="AO23" i="3"/>
  <c r="AQ23" i="3" s="1"/>
  <c r="AR23" i="3" s="1"/>
  <c r="AW23" i="3" s="1"/>
  <c r="AO24" i="3"/>
  <c r="AQ24" i="3" s="1"/>
  <c r="AR24" i="3" s="1"/>
  <c r="AW24" i="3" s="1"/>
  <c r="AO25" i="3"/>
  <c r="AQ25" i="3" s="1"/>
  <c r="AR25" i="3" s="1"/>
  <c r="AW25" i="3" s="1"/>
  <c r="AO26" i="3"/>
  <c r="AQ26" i="3" s="1"/>
  <c r="AR26" i="3" s="1"/>
  <c r="AW26" i="3" s="1"/>
  <c r="AO27" i="3"/>
  <c r="AQ27" i="3" s="1"/>
  <c r="AR27" i="3" s="1"/>
  <c r="AW27" i="3" s="1"/>
  <c r="AO28" i="3"/>
  <c r="AQ28" i="3" s="1"/>
  <c r="AR28" i="3" s="1"/>
  <c r="AW28" i="3" s="1"/>
  <c r="AO29" i="3"/>
  <c r="AQ29" i="3" s="1"/>
  <c r="AR29" i="3" s="1"/>
  <c r="AW29" i="3" s="1"/>
  <c r="AO30" i="3"/>
  <c r="AQ30" i="3" s="1"/>
  <c r="AR30" i="3" s="1"/>
  <c r="AW30" i="3" s="1"/>
  <c r="AO31" i="3"/>
  <c r="AQ31" i="3" s="1"/>
  <c r="AR31" i="3" s="1"/>
  <c r="AW31" i="3" s="1"/>
  <c r="AO32" i="3"/>
  <c r="AQ32" i="3" s="1"/>
  <c r="AR32" i="3" s="1"/>
  <c r="AW32" i="3" s="1"/>
  <c r="AO33" i="3"/>
  <c r="AQ33" i="3" s="1"/>
  <c r="AR33" i="3" s="1"/>
  <c r="AW33" i="3" s="1"/>
  <c r="AO34" i="3"/>
  <c r="AQ34" i="3" s="1"/>
  <c r="AR34" i="3" s="1"/>
  <c r="AW34" i="3" s="1"/>
  <c r="AO35" i="3"/>
  <c r="AQ35" i="3" s="1"/>
  <c r="AR35" i="3" s="1"/>
  <c r="AW35" i="3" s="1"/>
  <c r="AO36" i="3"/>
  <c r="AQ36" i="3" s="1"/>
  <c r="AR36" i="3" s="1"/>
  <c r="AW36" i="3" s="1"/>
  <c r="AO37" i="3"/>
  <c r="AQ37" i="3" s="1"/>
  <c r="AR37" i="3" s="1"/>
  <c r="AW37" i="3" s="1"/>
  <c r="AO38" i="3"/>
  <c r="AQ38" i="3" s="1"/>
  <c r="AR38" i="3" s="1"/>
  <c r="AW38" i="3" s="1"/>
  <c r="AO39" i="3"/>
  <c r="AQ39" i="3" s="1"/>
  <c r="AR39" i="3" s="1"/>
  <c r="AW39" i="3" s="1"/>
  <c r="AO40" i="3"/>
  <c r="AQ40" i="3" s="1"/>
  <c r="AR40" i="3" s="1"/>
  <c r="AW40" i="3" s="1"/>
  <c r="AO41" i="3"/>
  <c r="AQ41" i="3" s="1"/>
  <c r="AR41" i="3" s="1"/>
  <c r="AW41" i="3" s="1"/>
  <c r="AO42" i="3"/>
  <c r="AQ42" i="3" s="1"/>
  <c r="AR42" i="3" s="1"/>
  <c r="AW42" i="3" s="1"/>
  <c r="AO43" i="3"/>
  <c r="AQ43" i="3" s="1"/>
  <c r="AR43" i="3" s="1"/>
  <c r="AW43" i="3" s="1"/>
  <c r="AO44" i="3"/>
  <c r="AQ44" i="3" s="1"/>
  <c r="AR44" i="3" s="1"/>
  <c r="AW44" i="3" s="1"/>
  <c r="AO45" i="3"/>
  <c r="AQ45" i="3" s="1"/>
  <c r="AR45" i="3" s="1"/>
  <c r="AW45" i="3" s="1"/>
  <c r="AO46" i="3"/>
  <c r="AQ46" i="3" s="1"/>
  <c r="AR46" i="3" s="1"/>
  <c r="AW46" i="3" s="1"/>
  <c r="AO47" i="3"/>
  <c r="AQ47" i="3" s="1"/>
  <c r="AR47" i="3" s="1"/>
  <c r="AW47" i="3" s="1"/>
  <c r="AO48" i="3"/>
  <c r="AQ48" i="3" s="1"/>
  <c r="AR48" i="3" s="1"/>
  <c r="AW48" i="3" s="1"/>
  <c r="AO49" i="3"/>
  <c r="AQ49" i="3" s="1"/>
  <c r="AR49" i="3" s="1"/>
  <c r="AW49" i="3" s="1"/>
  <c r="AO50" i="3"/>
  <c r="AQ50" i="3" s="1"/>
  <c r="AR50" i="3" s="1"/>
  <c r="AW50" i="3" s="1"/>
  <c r="AO51" i="3"/>
  <c r="AQ51" i="3" s="1"/>
  <c r="AR51" i="3" s="1"/>
  <c r="AW51" i="3" s="1"/>
  <c r="AO52" i="3"/>
  <c r="AQ52" i="3" s="1"/>
  <c r="AR52" i="3" s="1"/>
  <c r="AW52" i="3" s="1"/>
  <c r="AO53" i="3"/>
  <c r="AQ53" i="3" s="1"/>
  <c r="AR53" i="3" s="1"/>
  <c r="AW53" i="3" s="1"/>
  <c r="AO54" i="3"/>
  <c r="AQ54" i="3" s="1"/>
  <c r="AR54" i="3" s="1"/>
  <c r="AW54" i="3" s="1"/>
  <c r="AO55" i="3"/>
  <c r="AQ55" i="3" s="1"/>
  <c r="AR55" i="3" s="1"/>
  <c r="AW55" i="3" s="1"/>
  <c r="AO56" i="3"/>
  <c r="AQ56" i="3" s="1"/>
  <c r="AR56" i="3" s="1"/>
  <c r="AW56" i="3" s="1"/>
  <c r="AO57" i="3"/>
  <c r="AQ57" i="3" s="1"/>
  <c r="AR57" i="3" s="1"/>
  <c r="AW57" i="3" s="1"/>
  <c r="AO58" i="3"/>
  <c r="AQ58" i="3" s="1"/>
  <c r="AR58" i="3" s="1"/>
  <c r="AW58" i="3" s="1"/>
  <c r="AO59" i="3"/>
  <c r="AQ59" i="3" s="1"/>
  <c r="AR59" i="3" s="1"/>
  <c r="AW59" i="3" s="1"/>
  <c r="AO60" i="3"/>
  <c r="AQ60" i="3" s="1"/>
  <c r="AR60" i="3" s="1"/>
  <c r="AW60" i="3" s="1"/>
  <c r="AO61" i="3"/>
  <c r="AQ61" i="3" s="1"/>
  <c r="AR61" i="3" s="1"/>
  <c r="AW61" i="3" s="1"/>
  <c r="AO62" i="3"/>
  <c r="AQ62" i="3" s="1"/>
  <c r="AR62" i="3" s="1"/>
  <c r="AW62" i="3" s="1"/>
  <c r="AO63" i="3"/>
  <c r="AQ63" i="3" s="1"/>
  <c r="AR63" i="3" s="1"/>
  <c r="AW63" i="3" s="1"/>
  <c r="AO64" i="3"/>
  <c r="AQ64" i="3" s="1"/>
  <c r="AR64" i="3" s="1"/>
  <c r="AW64" i="3" s="1"/>
  <c r="AO65" i="3"/>
  <c r="AQ65" i="3" s="1"/>
  <c r="AR65" i="3" s="1"/>
  <c r="AW65" i="3" s="1"/>
  <c r="AO66" i="3"/>
  <c r="AQ66" i="3" s="1"/>
  <c r="AR66" i="3" s="1"/>
  <c r="AW66" i="3" s="1"/>
  <c r="AO67" i="3"/>
  <c r="AQ67" i="3" s="1"/>
  <c r="AR67" i="3" s="1"/>
  <c r="AW67" i="3" s="1"/>
  <c r="AO68" i="3"/>
  <c r="AQ68" i="3" s="1"/>
  <c r="AR68" i="3" s="1"/>
  <c r="AW68" i="3" s="1"/>
  <c r="AB19" i="3"/>
  <c r="AD19" i="3" s="1"/>
  <c r="AE19" i="3" s="1"/>
  <c r="AJ19" i="3" s="1"/>
  <c r="AB20" i="3"/>
  <c r="AD20" i="3" s="1"/>
  <c r="AE20" i="3" s="1"/>
  <c r="AJ20" i="3" s="1"/>
  <c r="AB21" i="3"/>
  <c r="AD21" i="3" s="1"/>
  <c r="AE21" i="3" s="1"/>
  <c r="AJ21" i="3" s="1"/>
  <c r="AB22" i="3"/>
  <c r="AD22" i="3" s="1"/>
  <c r="AE22" i="3" s="1"/>
  <c r="AJ22" i="3" s="1"/>
  <c r="AB23" i="3"/>
  <c r="AD23" i="3" s="1"/>
  <c r="AE23" i="3" s="1"/>
  <c r="AJ23" i="3" s="1"/>
  <c r="AB24" i="3"/>
  <c r="AD24" i="3" s="1"/>
  <c r="AE24" i="3" s="1"/>
  <c r="AJ24" i="3" s="1"/>
  <c r="AB25" i="3"/>
  <c r="AD25" i="3" s="1"/>
  <c r="AE25" i="3" s="1"/>
  <c r="AJ25" i="3" s="1"/>
  <c r="AB26" i="3"/>
  <c r="AD26" i="3" s="1"/>
  <c r="AE26" i="3" s="1"/>
  <c r="AJ26" i="3" s="1"/>
  <c r="AB27" i="3"/>
  <c r="AD27" i="3" s="1"/>
  <c r="AE27" i="3" s="1"/>
  <c r="AJ27" i="3" s="1"/>
  <c r="AB28" i="3"/>
  <c r="AD28" i="3" s="1"/>
  <c r="AE28" i="3" s="1"/>
  <c r="AJ28" i="3" s="1"/>
  <c r="AB29" i="3"/>
  <c r="AD29" i="3" s="1"/>
  <c r="AE29" i="3" s="1"/>
  <c r="AJ29" i="3" s="1"/>
  <c r="AB30" i="3"/>
  <c r="AD30" i="3" s="1"/>
  <c r="AE30" i="3" s="1"/>
  <c r="AJ30" i="3" s="1"/>
  <c r="AB31" i="3"/>
  <c r="AD31" i="3" s="1"/>
  <c r="AE31" i="3" s="1"/>
  <c r="AJ31" i="3" s="1"/>
  <c r="AB32" i="3"/>
  <c r="AD32" i="3" s="1"/>
  <c r="AE32" i="3" s="1"/>
  <c r="AJ32" i="3" s="1"/>
  <c r="AB33" i="3"/>
  <c r="AD33" i="3" s="1"/>
  <c r="AE33" i="3" s="1"/>
  <c r="AJ33" i="3" s="1"/>
  <c r="AB34" i="3"/>
  <c r="AD34" i="3" s="1"/>
  <c r="AE34" i="3" s="1"/>
  <c r="AJ34" i="3" s="1"/>
  <c r="AB35" i="3"/>
  <c r="AD35" i="3" s="1"/>
  <c r="AE35" i="3" s="1"/>
  <c r="AJ35" i="3" s="1"/>
  <c r="AB36" i="3"/>
  <c r="AD36" i="3" s="1"/>
  <c r="AE36" i="3" s="1"/>
  <c r="AJ36" i="3" s="1"/>
  <c r="AB37" i="3"/>
  <c r="AD37" i="3" s="1"/>
  <c r="AE37" i="3" s="1"/>
  <c r="AJ37" i="3" s="1"/>
  <c r="AB38" i="3"/>
  <c r="AD38" i="3" s="1"/>
  <c r="AE38" i="3" s="1"/>
  <c r="AJ38" i="3" s="1"/>
  <c r="AB39" i="3"/>
  <c r="AD39" i="3" s="1"/>
  <c r="AE39" i="3" s="1"/>
  <c r="AJ39" i="3" s="1"/>
  <c r="AB40" i="3"/>
  <c r="AD40" i="3" s="1"/>
  <c r="AE40" i="3" s="1"/>
  <c r="AJ40" i="3" s="1"/>
  <c r="AB41" i="3"/>
  <c r="AD41" i="3" s="1"/>
  <c r="AE41" i="3" s="1"/>
  <c r="AJ41" i="3" s="1"/>
  <c r="AB42" i="3"/>
  <c r="AD42" i="3" s="1"/>
  <c r="AE42" i="3" s="1"/>
  <c r="AJ42" i="3" s="1"/>
  <c r="AB43" i="3"/>
  <c r="AD43" i="3" s="1"/>
  <c r="AE43" i="3" s="1"/>
  <c r="AJ43" i="3" s="1"/>
  <c r="AB44" i="3"/>
  <c r="AD44" i="3" s="1"/>
  <c r="AE44" i="3" s="1"/>
  <c r="AJ44" i="3" s="1"/>
  <c r="AB45" i="3"/>
  <c r="AD45" i="3" s="1"/>
  <c r="AE45" i="3" s="1"/>
  <c r="AJ45" i="3" s="1"/>
  <c r="AB46" i="3"/>
  <c r="AD46" i="3" s="1"/>
  <c r="AE46" i="3" s="1"/>
  <c r="AJ46" i="3" s="1"/>
  <c r="AB47" i="3"/>
  <c r="AD47" i="3" s="1"/>
  <c r="AE47" i="3" s="1"/>
  <c r="AJ47" i="3" s="1"/>
  <c r="AB48" i="3"/>
  <c r="AD48" i="3" s="1"/>
  <c r="AE48" i="3" s="1"/>
  <c r="AJ48" i="3" s="1"/>
  <c r="AB49" i="3"/>
  <c r="AD49" i="3" s="1"/>
  <c r="AE49" i="3" s="1"/>
  <c r="AJ49" i="3" s="1"/>
  <c r="AB50" i="3"/>
  <c r="AD50" i="3" s="1"/>
  <c r="AE50" i="3" s="1"/>
  <c r="AJ50" i="3" s="1"/>
  <c r="AB51" i="3"/>
  <c r="AD51" i="3" s="1"/>
  <c r="AE51" i="3" s="1"/>
  <c r="AJ51" i="3" s="1"/>
  <c r="AB52" i="3"/>
  <c r="AD52" i="3" s="1"/>
  <c r="AE52" i="3" s="1"/>
  <c r="AJ52" i="3" s="1"/>
  <c r="AB53" i="3"/>
  <c r="AD53" i="3" s="1"/>
  <c r="AE53" i="3" s="1"/>
  <c r="AJ53" i="3" s="1"/>
  <c r="AB54" i="3"/>
  <c r="AD54" i="3" s="1"/>
  <c r="AE54" i="3" s="1"/>
  <c r="AJ54" i="3" s="1"/>
  <c r="AB55" i="3"/>
  <c r="AD55" i="3" s="1"/>
  <c r="AE55" i="3" s="1"/>
  <c r="AJ55" i="3" s="1"/>
  <c r="AB56" i="3"/>
  <c r="AD56" i="3" s="1"/>
  <c r="AE56" i="3" s="1"/>
  <c r="AJ56" i="3" s="1"/>
  <c r="AB57" i="3"/>
  <c r="AD57" i="3" s="1"/>
  <c r="AE57" i="3" s="1"/>
  <c r="AJ57" i="3" s="1"/>
  <c r="AB58" i="3"/>
  <c r="AD58" i="3" s="1"/>
  <c r="AE58" i="3" s="1"/>
  <c r="AJ58" i="3" s="1"/>
  <c r="AB59" i="3"/>
  <c r="AD59" i="3" s="1"/>
  <c r="AE59" i="3" s="1"/>
  <c r="AJ59" i="3" s="1"/>
  <c r="AB60" i="3"/>
  <c r="AD60" i="3" s="1"/>
  <c r="AE60" i="3" s="1"/>
  <c r="AJ60" i="3" s="1"/>
  <c r="AB61" i="3"/>
  <c r="AD61" i="3" s="1"/>
  <c r="AE61" i="3" s="1"/>
  <c r="AJ61" i="3" s="1"/>
  <c r="AB62" i="3"/>
  <c r="AD62" i="3" s="1"/>
  <c r="AE62" i="3" s="1"/>
  <c r="AJ62" i="3" s="1"/>
  <c r="AB63" i="3"/>
  <c r="AD63" i="3" s="1"/>
  <c r="AE63" i="3" s="1"/>
  <c r="AJ63" i="3" s="1"/>
  <c r="AB64" i="3"/>
  <c r="AD64" i="3" s="1"/>
  <c r="AE64" i="3" s="1"/>
  <c r="AJ64" i="3" s="1"/>
  <c r="AB65" i="3"/>
  <c r="AD65" i="3" s="1"/>
  <c r="AE65" i="3" s="1"/>
  <c r="AJ65" i="3" s="1"/>
  <c r="AB66" i="3"/>
  <c r="AD66" i="3" s="1"/>
  <c r="AE66" i="3" s="1"/>
  <c r="AJ66" i="3" s="1"/>
  <c r="AB67" i="3"/>
  <c r="AD67" i="3" s="1"/>
  <c r="AE67" i="3" s="1"/>
  <c r="AJ67" i="3" s="1"/>
  <c r="AB68" i="3"/>
  <c r="AD68" i="3" s="1"/>
  <c r="AE68" i="3" s="1"/>
  <c r="AJ68" i="3" s="1"/>
  <c r="O32" i="3"/>
  <c r="Q32" i="3" s="1"/>
  <c r="R32" i="3" s="1"/>
  <c r="W32" i="3" s="1"/>
  <c r="O33" i="3"/>
  <c r="Q33" i="3" s="1"/>
  <c r="R33" i="3" s="1"/>
  <c r="W33" i="3" s="1"/>
  <c r="O34" i="3"/>
  <c r="Q34" i="3" s="1"/>
  <c r="R34" i="3" s="1"/>
  <c r="W34" i="3" s="1"/>
  <c r="O35" i="3"/>
  <c r="Q35" i="3" s="1"/>
  <c r="R35" i="3" s="1"/>
  <c r="W35" i="3" s="1"/>
  <c r="O36" i="3"/>
  <c r="Q36" i="3" s="1"/>
  <c r="R36" i="3" s="1"/>
  <c r="W36" i="3" s="1"/>
  <c r="O37" i="3"/>
  <c r="Q37" i="3" s="1"/>
  <c r="R37" i="3" s="1"/>
  <c r="W37" i="3" s="1"/>
  <c r="O38" i="3"/>
  <c r="Q38" i="3" s="1"/>
  <c r="R38" i="3" s="1"/>
  <c r="W38" i="3" s="1"/>
  <c r="O39" i="3"/>
  <c r="Q39" i="3" s="1"/>
  <c r="R39" i="3" s="1"/>
  <c r="W39" i="3" s="1"/>
  <c r="O40" i="3"/>
  <c r="Q40" i="3" s="1"/>
  <c r="R40" i="3" s="1"/>
  <c r="W40" i="3" s="1"/>
  <c r="O41" i="3"/>
  <c r="Q41" i="3" s="1"/>
  <c r="R41" i="3" s="1"/>
  <c r="W41" i="3" s="1"/>
  <c r="O42" i="3"/>
  <c r="Q42" i="3" s="1"/>
  <c r="R42" i="3" s="1"/>
  <c r="W42" i="3" s="1"/>
  <c r="O43" i="3"/>
  <c r="Q43" i="3" s="1"/>
  <c r="R43" i="3" s="1"/>
  <c r="W43" i="3" s="1"/>
  <c r="O44" i="3"/>
  <c r="Q44" i="3" s="1"/>
  <c r="R44" i="3" s="1"/>
  <c r="W44" i="3" s="1"/>
  <c r="O45" i="3"/>
  <c r="Q45" i="3" s="1"/>
  <c r="R45" i="3" s="1"/>
  <c r="W45" i="3" s="1"/>
  <c r="O46" i="3"/>
  <c r="Q46" i="3" s="1"/>
  <c r="R46" i="3" s="1"/>
  <c r="W46" i="3" s="1"/>
  <c r="O47" i="3"/>
  <c r="Q47" i="3" s="1"/>
  <c r="R47" i="3" s="1"/>
  <c r="W47" i="3" s="1"/>
  <c r="O48" i="3"/>
  <c r="Q48" i="3" s="1"/>
  <c r="R48" i="3" s="1"/>
  <c r="W48" i="3" s="1"/>
  <c r="O49" i="3"/>
  <c r="Q49" i="3" s="1"/>
  <c r="R49" i="3" s="1"/>
  <c r="W49" i="3" s="1"/>
  <c r="O50" i="3"/>
  <c r="Q50" i="3" s="1"/>
  <c r="R50" i="3" s="1"/>
  <c r="W50" i="3" s="1"/>
  <c r="O51" i="3"/>
  <c r="Q51" i="3" s="1"/>
  <c r="R51" i="3" s="1"/>
  <c r="W51" i="3" s="1"/>
  <c r="O52" i="3"/>
  <c r="Q52" i="3" s="1"/>
  <c r="R52" i="3" s="1"/>
  <c r="W52" i="3" s="1"/>
  <c r="O53" i="3"/>
  <c r="Q53" i="3" s="1"/>
  <c r="R53" i="3" s="1"/>
  <c r="W53" i="3" s="1"/>
  <c r="O54" i="3"/>
  <c r="Q54" i="3" s="1"/>
  <c r="R54" i="3" s="1"/>
  <c r="W54" i="3" s="1"/>
  <c r="O55" i="3"/>
  <c r="Q55" i="3" s="1"/>
  <c r="R55" i="3" s="1"/>
  <c r="W55" i="3" s="1"/>
  <c r="O56" i="3"/>
  <c r="Q56" i="3" s="1"/>
  <c r="R56" i="3" s="1"/>
  <c r="W56" i="3" s="1"/>
  <c r="O57" i="3"/>
  <c r="Q57" i="3" s="1"/>
  <c r="R57" i="3" s="1"/>
  <c r="W57" i="3" s="1"/>
  <c r="O58" i="3"/>
  <c r="Q58" i="3" s="1"/>
  <c r="R58" i="3" s="1"/>
  <c r="W58" i="3" s="1"/>
  <c r="O59" i="3"/>
  <c r="Q59" i="3" s="1"/>
  <c r="R59" i="3" s="1"/>
  <c r="W59" i="3" s="1"/>
  <c r="O60" i="3"/>
  <c r="Q60" i="3" s="1"/>
  <c r="R60" i="3" s="1"/>
  <c r="W60" i="3" s="1"/>
  <c r="O61" i="3"/>
  <c r="Q61" i="3" s="1"/>
  <c r="R61" i="3" s="1"/>
  <c r="W61" i="3" s="1"/>
  <c r="O62" i="3"/>
  <c r="Q62" i="3" s="1"/>
  <c r="R62" i="3" s="1"/>
  <c r="W62" i="3" s="1"/>
  <c r="O63" i="3"/>
  <c r="Q63" i="3" s="1"/>
  <c r="R63" i="3" s="1"/>
  <c r="W63" i="3" s="1"/>
  <c r="O64" i="3"/>
  <c r="Q64" i="3" s="1"/>
  <c r="R64" i="3" s="1"/>
  <c r="W64" i="3" s="1"/>
  <c r="O65" i="3"/>
  <c r="Q65" i="3" s="1"/>
  <c r="R65" i="3" s="1"/>
  <c r="W65" i="3" s="1"/>
  <c r="O66" i="3"/>
  <c r="Q66" i="3" s="1"/>
  <c r="R66" i="3" s="1"/>
  <c r="W66" i="3" s="1"/>
  <c r="O67" i="3"/>
  <c r="Q67" i="3" s="1"/>
  <c r="R67" i="3" s="1"/>
  <c r="W67" i="3" s="1"/>
  <c r="O68" i="3"/>
  <c r="Q68" i="3" s="1"/>
  <c r="R68" i="3" s="1"/>
  <c r="W68" i="3" s="1"/>
  <c r="O19" i="3"/>
  <c r="Q19" i="3" s="1"/>
  <c r="R19" i="3" s="1"/>
  <c r="W19" i="3" s="1"/>
  <c r="O20" i="3"/>
  <c r="Q20" i="3" s="1"/>
  <c r="R20" i="3" s="1"/>
  <c r="W20" i="3" s="1"/>
  <c r="O21" i="3"/>
  <c r="Q21" i="3" s="1"/>
  <c r="R21" i="3" s="1"/>
  <c r="W21" i="3" s="1"/>
  <c r="O22" i="3"/>
  <c r="Q22" i="3" s="1"/>
  <c r="R22" i="3" s="1"/>
  <c r="W22" i="3" s="1"/>
  <c r="O23" i="3"/>
  <c r="Q23" i="3" s="1"/>
  <c r="R23" i="3" s="1"/>
  <c r="W23" i="3" s="1"/>
  <c r="O24" i="3"/>
  <c r="Q24" i="3" s="1"/>
  <c r="R24" i="3" s="1"/>
  <c r="W24" i="3" s="1"/>
  <c r="O25" i="3"/>
  <c r="Q25" i="3" s="1"/>
  <c r="R25" i="3" s="1"/>
  <c r="W25" i="3" s="1"/>
  <c r="O26" i="3"/>
  <c r="Q26" i="3" s="1"/>
  <c r="R26" i="3" s="1"/>
  <c r="W26" i="3" s="1"/>
  <c r="O27" i="3"/>
  <c r="Q27" i="3" s="1"/>
  <c r="R27" i="3" s="1"/>
  <c r="W27" i="3" s="1"/>
  <c r="O28" i="3"/>
  <c r="Q28" i="3" s="1"/>
  <c r="R28" i="3" s="1"/>
  <c r="W28" i="3" s="1"/>
  <c r="O29" i="3"/>
  <c r="Q29" i="3" s="1"/>
  <c r="R29" i="3" s="1"/>
  <c r="W29" i="3" s="1"/>
  <c r="O30" i="3"/>
  <c r="Q30" i="3" s="1"/>
  <c r="R30" i="3" s="1"/>
  <c r="W30" i="3" s="1"/>
  <c r="O31" i="3"/>
  <c r="Q31" i="3" s="1"/>
  <c r="R31" i="3" s="1"/>
  <c r="W31" i="3" s="1"/>
  <c r="B19" i="3"/>
  <c r="D19" i="3" s="1"/>
  <c r="E19" i="3" s="1"/>
  <c r="J19" i="3" s="1"/>
  <c r="B20" i="3"/>
  <c r="D20" i="3" s="1"/>
  <c r="E20" i="3" s="1"/>
  <c r="J20" i="3" s="1"/>
  <c r="B21" i="3"/>
  <c r="D21" i="3" s="1"/>
  <c r="E21" i="3" s="1"/>
  <c r="J21" i="3" s="1"/>
  <c r="B22" i="3"/>
  <c r="D22" i="3" s="1"/>
  <c r="E22" i="3" s="1"/>
  <c r="J22" i="3" s="1"/>
  <c r="B23" i="3"/>
  <c r="D23" i="3" s="1"/>
  <c r="E23" i="3" s="1"/>
  <c r="J23" i="3" s="1"/>
  <c r="B24" i="3"/>
  <c r="D24" i="3" s="1"/>
  <c r="E24" i="3" s="1"/>
  <c r="J24" i="3" s="1"/>
  <c r="B25" i="3"/>
  <c r="D25" i="3" s="1"/>
  <c r="E25" i="3" s="1"/>
  <c r="J25" i="3" s="1"/>
  <c r="B26" i="3"/>
  <c r="D26" i="3" s="1"/>
  <c r="E26" i="3" s="1"/>
  <c r="J26" i="3" s="1"/>
  <c r="B27" i="3"/>
  <c r="D27" i="3" s="1"/>
  <c r="E27" i="3" s="1"/>
  <c r="J27" i="3" s="1"/>
  <c r="B28" i="3"/>
  <c r="D28" i="3" s="1"/>
  <c r="E28" i="3" s="1"/>
  <c r="J28" i="3" s="1"/>
  <c r="B29" i="3"/>
  <c r="D29" i="3" s="1"/>
  <c r="E29" i="3" s="1"/>
  <c r="J29" i="3" s="1"/>
  <c r="B30" i="3"/>
  <c r="D30" i="3" s="1"/>
  <c r="E30" i="3" s="1"/>
  <c r="J30" i="3" s="1"/>
  <c r="B31" i="3"/>
  <c r="D31" i="3" s="1"/>
  <c r="E31" i="3" s="1"/>
  <c r="J31" i="3" s="1"/>
  <c r="B32" i="3"/>
  <c r="D32" i="3" s="1"/>
  <c r="E32" i="3" s="1"/>
  <c r="J32" i="3" s="1"/>
  <c r="B33" i="3"/>
  <c r="D33" i="3" s="1"/>
  <c r="E33" i="3" s="1"/>
  <c r="J33" i="3" s="1"/>
  <c r="B34" i="3"/>
  <c r="D34" i="3" s="1"/>
  <c r="E34" i="3" s="1"/>
  <c r="F34" i="3" s="1"/>
  <c r="B35" i="3"/>
  <c r="D35" i="3" s="1"/>
  <c r="E35" i="3" s="1"/>
  <c r="J35" i="3" s="1"/>
  <c r="B36" i="3"/>
  <c r="D36" i="3" s="1"/>
  <c r="E36" i="3" s="1"/>
  <c r="J36" i="3" s="1"/>
  <c r="B37" i="3"/>
  <c r="D37" i="3" s="1"/>
  <c r="E37" i="3" s="1"/>
  <c r="J37" i="3" s="1"/>
  <c r="B38" i="3"/>
  <c r="D38" i="3" s="1"/>
  <c r="E38" i="3" s="1"/>
  <c r="J38" i="3" s="1"/>
  <c r="B39" i="3"/>
  <c r="D39" i="3" s="1"/>
  <c r="E39" i="3" s="1"/>
  <c r="J39" i="3" s="1"/>
  <c r="B40" i="3"/>
  <c r="D40" i="3" s="1"/>
  <c r="E40" i="3" s="1"/>
  <c r="F40" i="3" s="1"/>
  <c r="B41" i="3"/>
  <c r="D41" i="3" s="1"/>
  <c r="E41" i="3" s="1"/>
  <c r="J41" i="3" s="1"/>
  <c r="B42" i="3"/>
  <c r="D42" i="3" s="1"/>
  <c r="E42" i="3" s="1"/>
  <c r="J42" i="3" s="1"/>
  <c r="B43" i="3"/>
  <c r="D43" i="3" s="1"/>
  <c r="E43" i="3" s="1"/>
  <c r="J43" i="3" s="1"/>
  <c r="B44" i="3"/>
  <c r="D44" i="3" s="1"/>
  <c r="E44" i="3" s="1"/>
  <c r="J44" i="3" s="1"/>
  <c r="B45" i="3"/>
  <c r="D45" i="3" s="1"/>
  <c r="E45" i="3" s="1"/>
  <c r="J45" i="3" s="1"/>
  <c r="B46" i="3"/>
  <c r="D46" i="3" s="1"/>
  <c r="E46" i="3" s="1"/>
  <c r="J46" i="3" s="1"/>
  <c r="B47" i="3"/>
  <c r="D47" i="3" s="1"/>
  <c r="E47" i="3" s="1"/>
  <c r="J47" i="3" s="1"/>
  <c r="B48" i="3"/>
  <c r="D48" i="3" s="1"/>
  <c r="E48" i="3" s="1"/>
  <c r="J48" i="3" s="1"/>
  <c r="B49" i="3"/>
  <c r="D49" i="3" s="1"/>
  <c r="E49" i="3" s="1"/>
  <c r="J49" i="3" s="1"/>
  <c r="B50" i="3"/>
  <c r="D50" i="3" s="1"/>
  <c r="E50" i="3" s="1"/>
  <c r="J50" i="3" s="1"/>
  <c r="B51" i="3"/>
  <c r="D51" i="3" s="1"/>
  <c r="E51" i="3" s="1"/>
  <c r="J51" i="3" s="1"/>
  <c r="B52" i="3"/>
  <c r="D52" i="3" s="1"/>
  <c r="E52" i="3" s="1"/>
  <c r="J52" i="3" s="1"/>
  <c r="B53" i="3"/>
  <c r="D53" i="3" s="1"/>
  <c r="E53" i="3" s="1"/>
  <c r="J53" i="3" s="1"/>
  <c r="B54" i="3"/>
  <c r="D54" i="3" s="1"/>
  <c r="E54" i="3" s="1"/>
  <c r="J54" i="3" s="1"/>
  <c r="B55" i="3"/>
  <c r="D55" i="3" s="1"/>
  <c r="E55" i="3" s="1"/>
  <c r="J55" i="3" s="1"/>
  <c r="B56" i="3"/>
  <c r="D56" i="3" s="1"/>
  <c r="E56" i="3" s="1"/>
  <c r="F56" i="3" s="1"/>
  <c r="B57" i="3"/>
  <c r="D57" i="3" s="1"/>
  <c r="E57" i="3" s="1"/>
  <c r="J57" i="3" s="1"/>
  <c r="B58" i="3"/>
  <c r="D58" i="3" s="1"/>
  <c r="E58" i="3" s="1"/>
  <c r="J58" i="3" s="1"/>
  <c r="B59" i="3"/>
  <c r="D59" i="3" s="1"/>
  <c r="E59" i="3" s="1"/>
  <c r="J59" i="3" s="1"/>
  <c r="B60" i="3"/>
  <c r="D60" i="3" s="1"/>
  <c r="E60" i="3" s="1"/>
  <c r="J60" i="3" s="1"/>
  <c r="B61" i="3"/>
  <c r="D61" i="3" s="1"/>
  <c r="E61" i="3" s="1"/>
  <c r="J61" i="3" s="1"/>
  <c r="B62" i="3"/>
  <c r="D62" i="3" s="1"/>
  <c r="E62" i="3" s="1"/>
  <c r="J62" i="3" s="1"/>
  <c r="B63" i="3"/>
  <c r="D63" i="3" s="1"/>
  <c r="E63" i="3" s="1"/>
  <c r="J63" i="3" s="1"/>
  <c r="B64" i="3"/>
  <c r="D64" i="3" s="1"/>
  <c r="E64" i="3" s="1"/>
  <c r="J64" i="3" s="1"/>
  <c r="B65" i="3"/>
  <c r="D65" i="3" s="1"/>
  <c r="E65" i="3" s="1"/>
  <c r="J65" i="3" s="1"/>
  <c r="B66" i="3"/>
  <c r="D66" i="3" s="1"/>
  <c r="E66" i="3" s="1"/>
  <c r="F66" i="3" s="1"/>
  <c r="B67" i="3"/>
  <c r="D67" i="3" s="1"/>
  <c r="E67" i="3" s="1"/>
  <c r="F67" i="3" s="1"/>
  <c r="B68" i="3"/>
  <c r="D68" i="3" s="1"/>
  <c r="E68" i="3" s="1"/>
  <c r="J68" i="3" s="1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Y40" i="3" s="1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B3" i="3"/>
  <c r="B42" i="4"/>
  <c r="B32" i="4"/>
  <c r="B12" i="4"/>
  <c r="B43" i="4"/>
  <c r="B41" i="4"/>
  <c r="E40" i="4"/>
  <c r="D40" i="4"/>
  <c r="C40" i="4"/>
  <c r="B40" i="4"/>
  <c r="B33" i="4"/>
  <c r="B31" i="4"/>
  <c r="E30" i="4"/>
  <c r="D30" i="4"/>
  <c r="C30" i="4"/>
  <c r="B30" i="4"/>
  <c r="B22" i="4"/>
  <c r="AR68" i="8"/>
  <c r="AL68" i="8"/>
  <c r="AN68" i="8" s="1"/>
  <c r="AF68" i="8"/>
  <c r="Z68" i="8"/>
  <c r="AB68" i="8" s="1"/>
  <c r="T68" i="8"/>
  <c r="N68" i="8"/>
  <c r="P68" i="8" s="1"/>
  <c r="H68" i="8"/>
  <c r="B68" i="8"/>
  <c r="D68" i="8" s="1"/>
  <c r="AR67" i="8"/>
  <c r="AL67" i="8"/>
  <c r="AN67" i="8" s="1"/>
  <c r="AF67" i="8"/>
  <c r="Z67" i="8"/>
  <c r="AB67" i="8" s="1"/>
  <c r="T67" i="8"/>
  <c r="N67" i="8"/>
  <c r="P67" i="8" s="1"/>
  <c r="H67" i="8"/>
  <c r="B67" i="8"/>
  <c r="D67" i="8" s="1"/>
  <c r="AR66" i="8"/>
  <c r="AL66" i="8"/>
  <c r="AN66" i="8" s="1"/>
  <c r="AF66" i="8"/>
  <c r="Z66" i="8"/>
  <c r="AB66" i="8" s="1"/>
  <c r="T66" i="8"/>
  <c r="N66" i="8"/>
  <c r="P66" i="8" s="1"/>
  <c r="H66" i="8"/>
  <c r="B66" i="8"/>
  <c r="D66" i="8" s="1"/>
  <c r="AR65" i="8"/>
  <c r="AL65" i="8"/>
  <c r="AN65" i="8" s="1"/>
  <c r="AF65" i="8"/>
  <c r="Z65" i="8"/>
  <c r="AB65" i="8" s="1"/>
  <c r="T65" i="8"/>
  <c r="N65" i="8"/>
  <c r="P65" i="8" s="1"/>
  <c r="H65" i="8"/>
  <c r="B65" i="8"/>
  <c r="D65" i="8" s="1"/>
  <c r="AR64" i="8"/>
  <c r="AL64" i="8"/>
  <c r="AN64" i="8" s="1"/>
  <c r="AF64" i="8"/>
  <c r="Z64" i="8"/>
  <c r="AB64" i="8" s="1"/>
  <c r="T64" i="8"/>
  <c r="N64" i="8"/>
  <c r="P64" i="8" s="1"/>
  <c r="H64" i="8"/>
  <c r="B64" i="8"/>
  <c r="D64" i="8" s="1"/>
  <c r="AR63" i="8"/>
  <c r="AL63" i="8"/>
  <c r="AN63" i="8" s="1"/>
  <c r="AF63" i="8"/>
  <c r="Z63" i="8"/>
  <c r="AB63" i="8" s="1"/>
  <c r="T63" i="8"/>
  <c r="N63" i="8"/>
  <c r="P63" i="8" s="1"/>
  <c r="H63" i="8"/>
  <c r="B63" i="8"/>
  <c r="D63" i="8" s="1"/>
  <c r="AR62" i="8"/>
  <c r="AL62" i="8"/>
  <c r="AN62" i="8" s="1"/>
  <c r="AF62" i="8"/>
  <c r="Z62" i="8"/>
  <c r="AB62" i="8" s="1"/>
  <c r="T62" i="8"/>
  <c r="N62" i="8"/>
  <c r="P62" i="8" s="1"/>
  <c r="H62" i="8"/>
  <c r="B62" i="8"/>
  <c r="D62" i="8" s="1"/>
  <c r="AR61" i="8"/>
  <c r="AL61" i="8"/>
  <c r="AN61" i="8" s="1"/>
  <c r="AF61" i="8"/>
  <c r="Z61" i="8"/>
  <c r="AB61" i="8" s="1"/>
  <c r="T61" i="8"/>
  <c r="N61" i="8"/>
  <c r="P61" i="8" s="1"/>
  <c r="H61" i="8"/>
  <c r="B61" i="8"/>
  <c r="D61" i="8" s="1"/>
  <c r="AR60" i="8"/>
  <c r="AL60" i="8"/>
  <c r="AN60" i="8" s="1"/>
  <c r="AF60" i="8"/>
  <c r="Z60" i="8"/>
  <c r="AB60" i="8" s="1"/>
  <c r="T60" i="8"/>
  <c r="N60" i="8"/>
  <c r="P60" i="8" s="1"/>
  <c r="H60" i="8"/>
  <c r="B60" i="8"/>
  <c r="D60" i="8" s="1"/>
  <c r="AR59" i="8"/>
  <c r="AL59" i="8"/>
  <c r="AN59" i="8" s="1"/>
  <c r="AF59" i="8"/>
  <c r="Z59" i="8"/>
  <c r="AB59" i="8" s="1"/>
  <c r="T59" i="8"/>
  <c r="N59" i="8"/>
  <c r="P59" i="8" s="1"/>
  <c r="H59" i="8"/>
  <c r="B59" i="8"/>
  <c r="D59" i="8" s="1"/>
  <c r="AR58" i="8"/>
  <c r="AL58" i="8"/>
  <c r="AN58" i="8" s="1"/>
  <c r="AF58" i="8"/>
  <c r="Z58" i="8"/>
  <c r="AB58" i="8" s="1"/>
  <c r="T58" i="8"/>
  <c r="N58" i="8"/>
  <c r="P58" i="8" s="1"/>
  <c r="H58" i="8"/>
  <c r="B58" i="8"/>
  <c r="D58" i="8" s="1"/>
  <c r="AR57" i="8"/>
  <c r="AL57" i="8"/>
  <c r="AN57" i="8" s="1"/>
  <c r="AF57" i="8"/>
  <c r="Z57" i="8"/>
  <c r="AB57" i="8" s="1"/>
  <c r="T57" i="8"/>
  <c r="N57" i="8"/>
  <c r="P57" i="8" s="1"/>
  <c r="H57" i="8"/>
  <c r="B57" i="8"/>
  <c r="D57" i="8" s="1"/>
  <c r="AR56" i="8"/>
  <c r="AL56" i="8"/>
  <c r="AN56" i="8" s="1"/>
  <c r="AF56" i="8"/>
  <c r="Z56" i="8"/>
  <c r="AB56" i="8" s="1"/>
  <c r="T56" i="8"/>
  <c r="N56" i="8"/>
  <c r="P56" i="8" s="1"/>
  <c r="H56" i="8"/>
  <c r="B56" i="8"/>
  <c r="D56" i="8" s="1"/>
  <c r="AR55" i="8"/>
  <c r="AL55" i="8"/>
  <c r="AN55" i="8" s="1"/>
  <c r="AF55" i="8"/>
  <c r="Z55" i="8"/>
  <c r="AB55" i="8" s="1"/>
  <c r="T55" i="8"/>
  <c r="N55" i="8"/>
  <c r="P55" i="8" s="1"/>
  <c r="H55" i="8"/>
  <c r="B55" i="8"/>
  <c r="AR54" i="8"/>
  <c r="AL54" i="8"/>
  <c r="AN54" i="8" s="1"/>
  <c r="AF54" i="8"/>
  <c r="Z54" i="8"/>
  <c r="AB54" i="8" s="1"/>
  <c r="T54" i="8"/>
  <c r="N54" i="8"/>
  <c r="P54" i="8" s="1"/>
  <c r="H54" i="8"/>
  <c r="B54" i="8"/>
  <c r="D54" i="8" s="1"/>
  <c r="AR53" i="8"/>
  <c r="AL53" i="8"/>
  <c r="AN53" i="8" s="1"/>
  <c r="AF53" i="8"/>
  <c r="Z53" i="8"/>
  <c r="AB53" i="8" s="1"/>
  <c r="T53" i="8"/>
  <c r="N53" i="8"/>
  <c r="P53" i="8" s="1"/>
  <c r="H53" i="8"/>
  <c r="B53" i="8"/>
  <c r="D53" i="8" s="1"/>
  <c r="AR52" i="8"/>
  <c r="AL52" i="8"/>
  <c r="AN52" i="8" s="1"/>
  <c r="AF52" i="8"/>
  <c r="Z52" i="8"/>
  <c r="AB52" i="8" s="1"/>
  <c r="T52" i="8"/>
  <c r="N52" i="8"/>
  <c r="P52" i="8" s="1"/>
  <c r="H52" i="8"/>
  <c r="B52" i="8"/>
  <c r="D52" i="8" s="1"/>
  <c r="AR51" i="8"/>
  <c r="AL51" i="8"/>
  <c r="AN51" i="8" s="1"/>
  <c r="AF51" i="8"/>
  <c r="Z51" i="8"/>
  <c r="AB51" i="8" s="1"/>
  <c r="T51" i="8"/>
  <c r="N51" i="8"/>
  <c r="P51" i="8" s="1"/>
  <c r="H51" i="8"/>
  <c r="B51" i="8"/>
  <c r="D51" i="8" s="1"/>
  <c r="AR50" i="8"/>
  <c r="AL50" i="8"/>
  <c r="AN50" i="8" s="1"/>
  <c r="AF50" i="8"/>
  <c r="Z50" i="8"/>
  <c r="AB50" i="8" s="1"/>
  <c r="T50" i="8"/>
  <c r="N50" i="8"/>
  <c r="P50" i="8" s="1"/>
  <c r="H50" i="8"/>
  <c r="B50" i="8"/>
  <c r="D50" i="8" s="1"/>
  <c r="AR49" i="8"/>
  <c r="AL49" i="8"/>
  <c r="AN49" i="8" s="1"/>
  <c r="AF49" i="8"/>
  <c r="Z49" i="8"/>
  <c r="AB49" i="8" s="1"/>
  <c r="T49" i="8"/>
  <c r="N49" i="8"/>
  <c r="P49" i="8" s="1"/>
  <c r="H49" i="8"/>
  <c r="B49" i="8"/>
  <c r="AR48" i="8"/>
  <c r="AL48" i="8"/>
  <c r="AN48" i="8" s="1"/>
  <c r="AF48" i="8"/>
  <c r="Z48" i="8"/>
  <c r="AB48" i="8" s="1"/>
  <c r="T48" i="8"/>
  <c r="N48" i="8"/>
  <c r="P48" i="8" s="1"/>
  <c r="H48" i="8"/>
  <c r="B48" i="8"/>
  <c r="D48" i="8" s="1"/>
  <c r="AR47" i="8"/>
  <c r="AL47" i="8"/>
  <c r="AN47" i="8" s="1"/>
  <c r="AF47" i="8"/>
  <c r="Z47" i="8"/>
  <c r="AB47" i="8" s="1"/>
  <c r="T47" i="8"/>
  <c r="N47" i="8"/>
  <c r="P47" i="8" s="1"/>
  <c r="H47" i="8"/>
  <c r="B47" i="8"/>
  <c r="D47" i="8" s="1"/>
  <c r="AR46" i="8"/>
  <c r="AL46" i="8"/>
  <c r="AN46" i="8" s="1"/>
  <c r="AF46" i="8"/>
  <c r="Z46" i="8"/>
  <c r="AB46" i="8" s="1"/>
  <c r="T46" i="8"/>
  <c r="N46" i="8"/>
  <c r="P46" i="8" s="1"/>
  <c r="H46" i="8"/>
  <c r="B46" i="8"/>
  <c r="D46" i="8" s="1"/>
  <c r="AR45" i="8"/>
  <c r="AL45" i="8"/>
  <c r="AN45" i="8" s="1"/>
  <c r="AF45" i="8"/>
  <c r="Z45" i="8"/>
  <c r="AB45" i="8" s="1"/>
  <c r="T45" i="8"/>
  <c r="N45" i="8"/>
  <c r="P45" i="8" s="1"/>
  <c r="H45" i="8"/>
  <c r="B45" i="8"/>
  <c r="D45" i="8" s="1"/>
  <c r="AR44" i="8"/>
  <c r="AL44" i="8"/>
  <c r="AN44" i="8" s="1"/>
  <c r="AF44" i="8"/>
  <c r="Z44" i="8"/>
  <c r="AB44" i="8" s="1"/>
  <c r="T44" i="8"/>
  <c r="N44" i="8"/>
  <c r="P44" i="8" s="1"/>
  <c r="H44" i="8"/>
  <c r="B44" i="8"/>
  <c r="D44" i="8" s="1"/>
  <c r="AR43" i="8"/>
  <c r="AL43" i="8"/>
  <c r="AN43" i="8" s="1"/>
  <c r="AF43" i="8"/>
  <c r="Z43" i="8"/>
  <c r="AB43" i="8" s="1"/>
  <c r="T43" i="8"/>
  <c r="N43" i="8"/>
  <c r="P43" i="8" s="1"/>
  <c r="H43" i="8"/>
  <c r="B43" i="8"/>
  <c r="D43" i="8" s="1"/>
  <c r="AR42" i="8"/>
  <c r="AL42" i="8"/>
  <c r="AN42" i="8" s="1"/>
  <c r="AF42" i="8"/>
  <c r="Z42" i="8"/>
  <c r="AB42" i="8" s="1"/>
  <c r="T42" i="8"/>
  <c r="N42" i="8"/>
  <c r="P42" i="8" s="1"/>
  <c r="H42" i="8"/>
  <c r="B42" i="8"/>
  <c r="D42" i="8" s="1"/>
  <c r="AR41" i="8"/>
  <c r="AL41" i="8"/>
  <c r="AN41" i="8" s="1"/>
  <c r="AF41" i="8"/>
  <c r="Z41" i="8"/>
  <c r="AB41" i="8" s="1"/>
  <c r="T41" i="8"/>
  <c r="N41" i="8"/>
  <c r="P41" i="8" s="1"/>
  <c r="H41" i="8"/>
  <c r="B41" i="8"/>
  <c r="D41" i="8" s="1"/>
  <c r="AR40" i="8"/>
  <c r="AL40" i="8"/>
  <c r="AN40" i="8" s="1"/>
  <c r="AF40" i="8"/>
  <c r="Z40" i="8"/>
  <c r="AB40" i="8" s="1"/>
  <c r="T40" i="8"/>
  <c r="N40" i="8"/>
  <c r="P40" i="8" s="1"/>
  <c r="H40" i="8"/>
  <c r="B40" i="8"/>
  <c r="D40" i="8" s="1"/>
  <c r="AR39" i="8"/>
  <c r="AL39" i="8"/>
  <c r="AN39" i="8" s="1"/>
  <c r="AF39" i="8"/>
  <c r="Z39" i="8"/>
  <c r="AB39" i="8" s="1"/>
  <c r="T39" i="8"/>
  <c r="N39" i="8"/>
  <c r="P39" i="8" s="1"/>
  <c r="H39" i="8"/>
  <c r="B39" i="8"/>
  <c r="D39" i="8" s="1"/>
  <c r="AR38" i="8"/>
  <c r="AL38" i="8"/>
  <c r="AN38" i="8" s="1"/>
  <c r="AF38" i="8"/>
  <c r="Z38" i="8"/>
  <c r="AB38" i="8" s="1"/>
  <c r="T38" i="8"/>
  <c r="N38" i="8"/>
  <c r="P38" i="8" s="1"/>
  <c r="H38" i="8"/>
  <c r="B38" i="8"/>
  <c r="D38" i="8" s="1"/>
  <c r="AR37" i="8"/>
  <c r="AL37" i="8"/>
  <c r="AN37" i="8" s="1"/>
  <c r="AF37" i="8"/>
  <c r="Z37" i="8"/>
  <c r="AB37" i="8" s="1"/>
  <c r="T37" i="8"/>
  <c r="N37" i="8"/>
  <c r="P37" i="8" s="1"/>
  <c r="H37" i="8"/>
  <c r="B37" i="8"/>
  <c r="D37" i="8" s="1"/>
  <c r="AR36" i="8"/>
  <c r="AL36" i="8"/>
  <c r="AN36" i="8" s="1"/>
  <c r="AF36" i="8"/>
  <c r="Z36" i="8"/>
  <c r="AB36" i="8" s="1"/>
  <c r="T36" i="8"/>
  <c r="N36" i="8"/>
  <c r="P36" i="8" s="1"/>
  <c r="H36" i="8"/>
  <c r="B36" i="8"/>
  <c r="D36" i="8" s="1"/>
  <c r="AR35" i="8"/>
  <c r="AL35" i="8"/>
  <c r="AN35" i="8" s="1"/>
  <c r="AF35" i="8"/>
  <c r="Z35" i="8"/>
  <c r="AB35" i="8" s="1"/>
  <c r="T35" i="8"/>
  <c r="N35" i="8"/>
  <c r="P35" i="8" s="1"/>
  <c r="H35" i="8"/>
  <c r="B35" i="8"/>
  <c r="D35" i="8" s="1"/>
  <c r="AR34" i="8"/>
  <c r="AL34" i="8"/>
  <c r="AN34" i="8" s="1"/>
  <c r="AF34" i="8"/>
  <c r="Z34" i="8"/>
  <c r="AB34" i="8" s="1"/>
  <c r="T34" i="8"/>
  <c r="N34" i="8"/>
  <c r="P34" i="8" s="1"/>
  <c r="H34" i="8"/>
  <c r="B34" i="8"/>
  <c r="D34" i="8" s="1"/>
  <c r="AR33" i="8"/>
  <c r="AL33" i="8"/>
  <c r="AN33" i="8" s="1"/>
  <c r="AF33" i="8"/>
  <c r="Z33" i="8"/>
  <c r="AB33" i="8" s="1"/>
  <c r="T33" i="8"/>
  <c r="N33" i="8"/>
  <c r="P33" i="8" s="1"/>
  <c r="H33" i="8"/>
  <c r="B33" i="8"/>
  <c r="D33" i="8" s="1"/>
  <c r="AR32" i="8"/>
  <c r="AL32" i="8"/>
  <c r="AN32" i="8" s="1"/>
  <c r="AF32" i="8"/>
  <c r="Z32" i="8"/>
  <c r="AB32" i="8" s="1"/>
  <c r="T32" i="8"/>
  <c r="N32" i="8"/>
  <c r="P32" i="8" s="1"/>
  <c r="H32" i="8"/>
  <c r="B32" i="8"/>
  <c r="D32" i="8" s="1"/>
  <c r="AR31" i="8"/>
  <c r="AL31" i="8"/>
  <c r="AN31" i="8" s="1"/>
  <c r="AF31" i="8"/>
  <c r="Z31" i="8"/>
  <c r="AB31" i="8" s="1"/>
  <c r="T31" i="8"/>
  <c r="N31" i="8"/>
  <c r="P31" i="8" s="1"/>
  <c r="H31" i="8"/>
  <c r="B31" i="8"/>
  <c r="AR30" i="8"/>
  <c r="AL30" i="8"/>
  <c r="AN30" i="8" s="1"/>
  <c r="AF30" i="8"/>
  <c r="Z30" i="8"/>
  <c r="AB30" i="8" s="1"/>
  <c r="T30" i="8"/>
  <c r="N30" i="8"/>
  <c r="P30" i="8" s="1"/>
  <c r="H30" i="8"/>
  <c r="B30" i="8"/>
  <c r="D30" i="8" s="1"/>
  <c r="AR29" i="8"/>
  <c r="AL29" i="8"/>
  <c r="AN29" i="8" s="1"/>
  <c r="AF29" i="8"/>
  <c r="Z29" i="8"/>
  <c r="AB29" i="8" s="1"/>
  <c r="T29" i="8"/>
  <c r="N29" i="8"/>
  <c r="P29" i="8" s="1"/>
  <c r="H29" i="8"/>
  <c r="B29" i="8"/>
  <c r="D29" i="8" s="1"/>
  <c r="AR28" i="8"/>
  <c r="AL28" i="8"/>
  <c r="AN28" i="8" s="1"/>
  <c r="AF28" i="8"/>
  <c r="Z28" i="8"/>
  <c r="AB28" i="8" s="1"/>
  <c r="T28" i="8"/>
  <c r="N28" i="8"/>
  <c r="P28" i="8" s="1"/>
  <c r="H28" i="8"/>
  <c r="B28" i="8"/>
  <c r="D28" i="8" s="1"/>
  <c r="AR27" i="8"/>
  <c r="AL27" i="8"/>
  <c r="AN27" i="8" s="1"/>
  <c r="AF27" i="8"/>
  <c r="Z27" i="8"/>
  <c r="AB27" i="8" s="1"/>
  <c r="T27" i="8"/>
  <c r="N27" i="8"/>
  <c r="P27" i="8" s="1"/>
  <c r="H27" i="8"/>
  <c r="B27" i="8"/>
  <c r="D27" i="8" s="1"/>
  <c r="AR26" i="8"/>
  <c r="AL26" i="8"/>
  <c r="AN26" i="8" s="1"/>
  <c r="AF26" i="8"/>
  <c r="Z26" i="8"/>
  <c r="AB26" i="8" s="1"/>
  <c r="T26" i="8"/>
  <c r="N26" i="8"/>
  <c r="P26" i="8" s="1"/>
  <c r="H26" i="8"/>
  <c r="B26" i="8"/>
  <c r="D26" i="8" s="1"/>
  <c r="AR25" i="8"/>
  <c r="AL25" i="8"/>
  <c r="AN25" i="8" s="1"/>
  <c r="AF25" i="8"/>
  <c r="Z25" i="8"/>
  <c r="AB25" i="8" s="1"/>
  <c r="T25" i="8"/>
  <c r="N25" i="8"/>
  <c r="P25" i="8" s="1"/>
  <c r="H25" i="8"/>
  <c r="B25" i="8"/>
  <c r="AR24" i="8"/>
  <c r="AL24" i="8"/>
  <c r="AN24" i="8" s="1"/>
  <c r="AF24" i="8"/>
  <c r="Z24" i="8"/>
  <c r="AB24" i="8" s="1"/>
  <c r="T24" i="8"/>
  <c r="N24" i="8"/>
  <c r="P24" i="8" s="1"/>
  <c r="H24" i="8"/>
  <c r="B24" i="8"/>
  <c r="D24" i="8" s="1"/>
  <c r="AR23" i="8"/>
  <c r="AL23" i="8"/>
  <c r="AN23" i="8" s="1"/>
  <c r="AF23" i="8"/>
  <c r="Z23" i="8"/>
  <c r="AB23" i="8" s="1"/>
  <c r="T23" i="8"/>
  <c r="N23" i="8"/>
  <c r="P23" i="8" s="1"/>
  <c r="H23" i="8"/>
  <c r="B23" i="8"/>
  <c r="D23" i="8" s="1"/>
  <c r="AR22" i="8"/>
  <c r="AL22" i="8"/>
  <c r="AN22" i="8" s="1"/>
  <c r="AF22" i="8"/>
  <c r="Z22" i="8"/>
  <c r="AB22" i="8" s="1"/>
  <c r="T22" i="8"/>
  <c r="N22" i="8"/>
  <c r="P22" i="8" s="1"/>
  <c r="H22" i="8"/>
  <c r="B22" i="8"/>
  <c r="D22" i="8" s="1"/>
  <c r="AR21" i="8"/>
  <c r="AL21" i="8"/>
  <c r="AN21" i="8" s="1"/>
  <c r="AF21" i="8"/>
  <c r="Z21" i="8"/>
  <c r="AB21" i="8" s="1"/>
  <c r="T21" i="8"/>
  <c r="N21" i="8"/>
  <c r="P21" i="8" s="1"/>
  <c r="H21" i="8"/>
  <c r="B21" i="8"/>
  <c r="D21" i="8" s="1"/>
  <c r="AR20" i="8"/>
  <c r="AL20" i="8"/>
  <c r="AN20" i="8" s="1"/>
  <c r="AF20" i="8"/>
  <c r="Z20" i="8"/>
  <c r="AB20" i="8" s="1"/>
  <c r="T20" i="8"/>
  <c r="N20" i="8"/>
  <c r="P20" i="8" s="1"/>
  <c r="H20" i="8"/>
  <c r="B20" i="8"/>
  <c r="D20" i="8" s="1"/>
  <c r="AR19" i="8"/>
  <c r="AL19" i="8"/>
  <c r="AN19" i="8" s="1"/>
  <c r="AF19" i="8"/>
  <c r="Z19" i="8"/>
  <c r="AB19" i="8" s="1"/>
  <c r="T19" i="8"/>
  <c r="N19" i="8"/>
  <c r="P19" i="8" s="1"/>
  <c r="H19" i="8"/>
  <c r="B19" i="8"/>
  <c r="D19" i="8" s="1"/>
  <c r="AR18" i="8"/>
  <c r="AL18" i="8"/>
  <c r="AN18" i="8" s="1"/>
  <c r="AF18" i="8"/>
  <c r="Z18" i="8"/>
  <c r="AB18" i="8" s="1"/>
  <c r="T18" i="8"/>
  <c r="N18" i="8"/>
  <c r="P18" i="8" s="1"/>
  <c r="H18" i="8"/>
  <c r="B18" i="8"/>
  <c r="D18" i="8" s="1"/>
  <c r="AR16" i="8"/>
  <c r="AL16" i="8"/>
  <c r="AN16" i="8" s="1"/>
  <c r="AF16" i="8"/>
  <c r="Z16" i="8"/>
  <c r="AB16" i="8" s="1"/>
  <c r="T16" i="8"/>
  <c r="N16" i="8"/>
  <c r="P16" i="8" s="1"/>
  <c r="H16" i="8"/>
  <c r="B16" i="8"/>
  <c r="D16" i="8" s="1"/>
  <c r="AR15" i="8"/>
  <c r="AL15" i="8"/>
  <c r="AN15" i="8" s="1"/>
  <c r="AF15" i="8"/>
  <c r="Z15" i="8"/>
  <c r="AB15" i="8" s="1"/>
  <c r="T15" i="8"/>
  <c r="N15" i="8"/>
  <c r="P15" i="8" s="1"/>
  <c r="H15" i="8"/>
  <c r="B15" i="8"/>
  <c r="D15" i="8" s="1"/>
  <c r="AR14" i="8"/>
  <c r="AL14" i="8"/>
  <c r="AF14" i="8"/>
  <c r="Z14" i="8"/>
  <c r="AB14" i="8" s="1"/>
  <c r="T14" i="8"/>
  <c r="N14" i="8"/>
  <c r="P14" i="8" s="1"/>
  <c r="H14" i="8"/>
  <c r="B14" i="8"/>
  <c r="D14" i="8" s="1"/>
  <c r="AR13" i="8"/>
  <c r="AL13" i="8"/>
  <c r="AN13" i="8" s="1"/>
  <c r="AF13" i="8"/>
  <c r="Z13" i="8"/>
  <c r="AB13" i="8" s="1"/>
  <c r="T13" i="8"/>
  <c r="N13" i="8"/>
  <c r="P13" i="8" s="1"/>
  <c r="H13" i="8"/>
  <c r="B13" i="8"/>
  <c r="D13" i="8" s="1"/>
  <c r="AR12" i="8"/>
  <c r="AL12" i="8"/>
  <c r="AN12" i="8" s="1"/>
  <c r="AF12" i="8"/>
  <c r="Z12" i="8"/>
  <c r="AB12" i="8" s="1"/>
  <c r="T12" i="8"/>
  <c r="N12" i="8"/>
  <c r="P12" i="8" s="1"/>
  <c r="H12" i="8"/>
  <c r="B12" i="8"/>
  <c r="D12" i="8" s="1"/>
  <c r="AR11" i="8"/>
  <c r="AL11" i="8"/>
  <c r="AN11" i="8" s="1"/>
  <c r="AF11" i="8"/>
  <c r="Z11" i="8"/>
  <c r="AB11" i="8" s="1"/>
  <c r="T11" i="8"/>
  <c r="N11" i="8"/>
  <c r="H11" i="8"/>
  <c r="B11" i="8"/>
  <c r="D11" i="8" s="1"/>
  <c r="AR10" i="8"/>
  <c r="AL10" i="8"/>
  <c r="AN10" i="8" s="1"/>
  <c r="AF10" i="8"/>
  <c r="Z10" i="8"/>
  <c r="AB10" i="8" s="1"/>
  <c r="T10" i="8"/>
  <c r="N10" i="8"/>
  <c r="P10" i="8" s="1"/>
  <c r="H10" i="8"/>
  <c r="B10" i="8"/>
  <c r="D10" i="8" s="1"/>
  <c r="AR9" i="8"/>
  <c r="AL9" i="8"/>
  <c r="AN9" i="8" s="1"/>
  <c r="AF9" i="8"/>
  <c r="Z9" i="8"/>
  <c r="AB9" i="8" s="1"/>
  <c r="T9" i="8"/>
  <c r="N9" i="8"/>
  <c r="P9" i="8" s="1"/>
  <c r="H9" i="8"/>
  <c r="B9" i="8"/>
  <c r="D9" i="8" s="1"/>
  <c r="AR8" i="8"/>
  <c r="AL8" i="8"/>
  <c r="AN8" i="8" s="1"/>
  <c r="AF8" i="8"/>
  <c r="Z8" i="8"/>
  <c r="AB8" i="8" s="1"/>
  <c r="T8" i="8"/>
  <c r="N8" i="8"/>
  <c r="P8" i="8" s="1"/>
  <c r="H8" i="8"/>
  <c r="B8" i="8"/>
  <c r="D8" i="8" s="1"/>
  <c r="AR7" i="8"/>
  <c r="AL7" i="8"/>
  <c r="AN7" i="8" s="1"/>
  <c r="AF7" i="8"/>
  <c r="Z7" i="8"/>
  <c r="AB7" i="8" s="1"/>
  <c r="T7" i="8"/>
  <c r="N7" i="8"/>
  <c r="P7" i="8" s="1"/>
  <c r="H7" i="8"/>
  <c r="B7" i="8"/>
  <c r="D7" i="8" s="1"/>
  <c r="AR6" i="8"/>
  <c r="AL6" i="8"/>
  <c r="AN6" i="8" s="1"/>
  <c r="AF6" i="8"/>
  <c r="Z6" i="8"/>
  <c r="AB6" i="8" s="1"/>
  <c r="T6" i="8"/>
  <c r="N6" i="8"/>
  <c r="P6" i="8" s="1"/>
  <c r="H6" i="8"/>
  <c r="B6" i="8"/>
  <c r="D6" i="8" s="1"/>
  <c r="AR5" i="8"/>
  <c r="AL5" i="8"/>
  <c r="AN5" i="8" s="1"/>
  <c r="AF5" i="8"/>
  <c r="Z5" i="8"/>
  <c r="T5" i="8"/>
  <c r="N5" i="8"/>
  <c r="P5" i="8" s="1"/>
  <c r="H5" i="8"/>
  <c r="B5" i="8"/>
  <c r="D5" i="8" s="1"/>
  <c r="AR4" i="8"/>
  <c r="AL4" i="8"/>
  <c r="AN4" i="8" s="1"/>
  <c r="AF4" i="8"/>
  <c r="Z4" i="8"/>
  <c r="AB4" i="8" s="1"/>
  <c r="T4" i="8"/>
  <c r="N4" i="8"/>
  <c r="P4" i="8" s="1"/>
  <c r="H4" i="8"/>
  <c r="B4" i="8"/>
  <c r="D4" i="8" s="1"/>
  <c r="AR3" i="8"/>
  <c r="AL3" i="8"/>
  <c r="AN3" i="8" s="1"/>
  <c r="AO3" i="8" s="1"/>
  <c r="AF3" i="8"/>
  <c r="Z3" i="8"/>
  <c r="AB3" i="8" s="1"/>
  <c r="T3" i="8"/>
  <c r="N3" i="8"/>
  <c r="P3" i="8" s="1"/>
  <c r="H3" i="8"/>
  <c r="B3" i="8"/>
  <c r="D3" i="8" s="1"/>
  <c r="AL19" i="7"/>
  <c r="AN19" i="7" s="1"/>
  <c r="AL20" i="7"/>
  <c r="AN20" i="7" s="1"/>
  <c r="AL21" i="7"/>
  <c r="AN21" i="7" s="1"/>
  <c r="AL22" i="7"/>
  <c r="AN22" i="7" s="1"/>
  <c r="AL23" i="7"/>
  <c r="AN23" i="7" s="1"/>
  <c r="AL24" i="7"/>
  <c r="AN24" i="7" s="1"/>
  <c r="AL25" i="7"/>
  <c r="AN25" i="7" s="1"/>
  <c r="AL26" i="7"/>
  <c r="AN26" i="7" s="1"/>
  <c r="AL27" i="7"/>
  <c r="AL28" i="7"/>
  <c r="AL29" i="7"/>
  <c r="AN29" i="7" s="1"/>
  <c r="AL30" i="7"/>
  <c r="AN30" i="7" s="1"/>
  <c r="AL31" i="7"/>
  <c r="AN31" i="7" s="1"/>
  <c r="AL32" i="7"/>
  <c r="AN32" i="7" s="1"/>
  <c r="AL33" i="7"/>
  <c r="AN33" i="7" s="1"/>
  <c r="AL34" i="7"/>
  <c r="AN34" i="7" s="1"/>
  <c r="AL35" i="7"/>
  <c r="AN35" i="7" s="1"/>
  <c r="AL36" i="7"/>
  <c r="AN36" i="7" s="1"/>
  <c r="AL37" i="7"/>
  <c r="AN37" i="7" s="1"/>
  <c r="AL38" i="7"/>
  <c r="AN38" i="7" s="1"/>
  <c r="AL39" i="7"/>
  <c r="AN39" i="7" s="1"/>
  <c r="AL40" i="7"/>
  <c r="AN40" i="7" s="1"/>
  <c r="AL41" i="7"/>
  <c r="AN41" i="7" s="1"/>
  <c r="AL42" i="7"/>
  <c r="AN42" i="7" s="1"/>
  <c r="AL43" i="7"/>
  <c r="AN43" i="7" s="1"/>
  <c r="AL44" i="7"/>
  <c r="AN44" i="7" s="1"/>
  <c r="AL45" i="7"/>
  <c r="AN45" i="7" s="1"/>
  <c r="AL46" i="7"/>
  <c r="AN46" i="7" s="1"/>
  <c r="AL47" i="7"/>
  <c r="AN47" i="7" s="1"/>
  <c r="AL48" i="7"/>
  <c r="AN48" i="7" s="1"/>
  <c r="AL49" i="7"/>
  <c r="AN49" i="7" s="1"/>
  <c r="AL50" i="7"/>
  <c r="AN50" i="7" s="1"/>
  <c r="AL51" i="7"/>
  <c r="AL52" i="7"/>
  <c r="AL53" i="7"/>
  <c r="AN53" i="7" s="1"/>
  <c r="AL54" i="7"/>
  <c r="AN54" i="7" s="1"/>
  <c r="AL55" i="7"/>
  <c r="AN55" i="7" s="1"/>
  <c r="AL56" i="7"/>
  <c r="AN56" i="7" s="1"/>
  <c r="AL57" i="7"/>
  <c r="AN57" i="7" s="1"/>
  <c r="AL58" i="7"/>
  <c r="AN58" i="7" s="1"/>
  <c r="AL59" i="7"/>
  <c r="AN59" i="7" s="1"/>
  <c r="AL60" i="7"/>
  <c r="AN60" i="7" s="1"/>
  <c r="AL61" i="7"/>
  <c r="AN61" i="7" s="1"/>
  <c r="AL62" i="7"/>
  <c r="AN62" i="7" s="1"/>
  <c r="AL63" i="7"/>
  <c r="AN63" i="7" s="1"/>
  <c r="AL64" i="7"/>
  <c r="AN64" i="7" s="1"/>
  <c r="AL65" i="7"/>
  <c r="AN65" i="7" s="1"/>
  <c r="B19" i="7"/>
  <c r="B20" i="7"/>
  <c r="D20" i="7" s="1"/>
  <c r="B21" i="7"/>
  <c r="B22" i="7"/>
  <c r="B23" i="7"/>
  <c r="B24" i="7"/>
  <c r="B25" i="7"/>
  <c r="D25" i="7" s="1"/>
  <c r="B26" i="7"/>
  <c r="B27" i="7"/>
  <c r="B28" i="7"/>
  <c r="D28" i="7" s="1"/>
  <c r="B29" i="7"/>
  <c r="D29" i="7" s="1"/>
  <c r="B30" i="7"/>
  <c r="D30" i="7" s="1"/>
  <c r="B31" i="7"/>
  <c r="D31" i="7" s="1"/>
  <c r="B32" i="7"/>
  <c r="D32" i="7" s="1"/>
  <c r="B33" i="7"/>
  <c r="D33" i="7" s="1"/>
  <c r="B34" i="7"/>
  <c r="D34" i="7" s="1"/>
  <c r="B35" i="7"/>
  <c r="D35" i="7" s="1"/>
  <c r="B36" i="7"/>
  <c r="D36" i="7" s="1"/>
  <c r="B37" i="7"/>
  <c r="D37" i="7" s="1"/>
  <c r="B38" i="7"/>
  <c r="D38" i="7" s="1"/>
  <c r="B39" i="7"/>
  <c r="D39" i="7" s="1"/>
  <c r="B40" i="7"/>
  <c r="D40" i="7" s="1"/>
  <c r="B41" i="7"/>
  <c r="D41" i="7" s="1"/>
  <c r="B42" i="7"/>
  <c r="D42" i="7" s="1"/>
  <c r="B43" i="7"/>
  <c r="B44" i="7"/>
  <c r="D44" i="7" s="1"/>
  <c r="B45" i="7"/>
  <c r="B46" i="7"/>
  <c r="B47" i="7"/>
  <c r="B48" i="7"/>
  <c r="Z19" i="7"/>
  <c r="AB19" i="7" s="1"/>
  <c r="Z20" i="7"/>
  <c r="AB20" i="7" s="1"/>
  <c r="Z21" i="7"/>
  <c r="AB21" i="7" s="1"/>
  <c r="Z22" i="7"/>
  <c r="AB22" i="7" s="1"/>
  <c r="Z23" i="7"/>
  <c r="AB23" i="7" s="1"/>
  <c r="Z24" i="7"/>
  <c r="AB24" i="7" s="1"/>
  <c r="Z25" i="7"/>
  <c r="AB25" i="7" s="1"/>
  <c r="Z26" i="7"/>
  <c r="AB26" i="7" s="1"/>
  <c r="Z27" i="7"/>
  <c r="AB27" i="7" s="1"/>
  <c r="Z28" i="7"/>
  <c r="AB28" i="7" s="1"/>
  <c r="Z29" i="7"/>
  <c r="AB29" i="7" s="1"/>
  <c r="Z30" i="7"/>
  <c r="AB30" i="7" s="1"/>
  <c r="Z31" i="7"/>
  <c r="AB31" i="7" s="1"/>
  <c r="Z32" i="7"/>
  <c r="AB32" i="7" s="1"/>
  <c r="Z33" i="7"/>
  <c r="AB33" i="7" s="1"/>
  <c r="Z34" i="7"/>
  <c r="AB34" i="7" s="1"/>
  <c r="Z35" i="7"/>
  <c r="AB35" i="7" s="1"/>
  <c r="Z36" i="7"/>
  <c r="AB36" i="7" s="1"/>
  <c r="Z37" i="7"/>
  <c r="AB37" i="7" s="1"/>
  <c r="Z38" i="7"/>
  <c r="AB38" i="7" s="1"/>
  <c r="Z39" i="7"/>
  <c r="AB39" i="7" s="1"/>
  <c r="Z40" i="7"/>
  <c r="AB40" i="7" s="1"/>
  <c r="Z41" i="7"/>
  <c r="AB41" i="7" s="1"/>
  <c r="Z42" i="7"/>
  <c r="AB42" i="7" s="1"/>
  <c r="Z43" i="7"/>
  <c r="AB43" i="7" s="1"/>
  <c r="Z44" i="7"/>
  <c r="AB44" i="7" s="1"/>
  <c r="Z45" i="7"/>
  <c r="AB45" i="7" s="1"/>
  <c r="Z46" i="7"/>
  <c r="AB46" i="7" s="1"/>
  <c r="Z47" i="7"/>
  <c r="AB47" i="7" s="1"/>
  <c r="Z48" i="7"/>
  <c r="AB48" i="7" s="1"/>
  <c r="Z49" i="7"/>
  <c r="AB49" i="7" s="1"/>
  <c r="Z50" i="7"/>
  <c r="AB50" i="7" s="1"/>
  <c r="Z51" i="7"/>
  <c r="AB51" i="7" s="1"/>
  <c r="Z52" i="7"/>
  <c r="AB52" i="7" s="1"/>
  <c r="Z53" i="7"/>
  <c r="AB53" i="7" s="1"/>
  <c r="Z54" i="7"/>
  <c r="AB54" i="7" s="1"/>
  <c r="Z55" i="7"/>
  <c r="AB55" i="7" s="1"/>
  <c r="Z56" i="7"/>
  <c r="AB56" i="7" s="1"/>
  <c r="Z57" i="7"/>
  <c r="AB57" i="7" s="1"/>
  <c r="Z58" i="7"/>
  <c r="AB58" i="7" s="1"/>
  <c r="Z59" i="7"/>
  <c r="AB59" i="7" s="1"/>
  <c r="Z60" i="7"/>
  <c r="AB60" i="7" s="1"/>
  <c r="Z61" i="7"/>
  <c r="AB61" i="7" s="1"/>
  <c r="Z62" i="7"/>
  <c r="AB62" i="7" s="1"/>
  <c r="Z63" i="7"/>
  <c r="AB63" i="7" s="1"/>
  <c r="Z64" i="7"/>
  <c r="AB64" i="7" s="1"/>
  <c r="Z65" i="7"/>
  <c r="AB65" i="7" s="1"/>
  <c r="Z66" i="7"/>
  <c r="AB66" i="7" s="1"/>
  <c r="Z67" i="7"/>
  <c r="AB67" i="7" s="1"/>
  <c r="Z68" i="7"/>
  <c r="AB68" i="7" s="1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N19" i="7"/>
  <c r="P19" i="7" s="1"/>
  <c r="N20" i="7"/>
  <c r="P20" i="7" s="1"/>
  <c r="N21" i="7"/>
  <c r="P21" i="7" s="1"/>
  <c r="N22" i="7"/>
  <c r="P22" i="7" s="1"/>
  <c r="N23" i="7"/>
  <c r="P23" i="7" s="1"/>
  <c r="N24" i="7"/>
  <c r="P24" i="7" s="1"/>
  <c r="N25" i="7"/>
  <c r="P25" i="7" s="1"/>
  <c r="N26" i="7"/>
  <c r="P26" i="7" s="1"/>
  <c r="N27" i="7"/>
  <c r="P27" i="7" s="1"/>
  <c r="N28" i="7"/>
  <c r="P28" i="7" s="1"/>
  <c r="N29" i="7"/>
  <c r="P29" i="7" s="1"/>
  <c r="N30" i="7"/>
  <c r="P30" i="7" s="1"/>
  <c r="N31" i="7"/>
  <c r="P31" i="7" s="1"/>
  <c r="N32" i="7"/>
  <c r="P32" i="7" s="1"/>
  <c r="N33" i="7"/>
  <c r="N34" i="7"/>
  <c r="N35" i="7"/>
  <c r="P35" i="7" s="1"/>
  <c r="N36" i="7"/>
  <c r="N37" i="7"/>
  <c r="P37" i="7" s="1"/>
  <c r="N38" i="7"/>
  <c r="P38" i="7" s="1"/>
  <c r="N39" i="7"/>
  <c r="P39" i="7" s="1"/>
  <c r="N40" i="7"/>
  <c r="P40" i="7" s="1"/>
  <c r="N41" i="7"/>
  <c r="P41" i="7" s="1"/>
  <c r="N42" i="7"/>
  <c r="P42" i="7" s="1"/>
  <c r="N43" i="7"/>
  <c r="P43" i="7" s="1"/>
  <c r="N44" i="7"/>
  <c r="P44" i="7" s="1"/>
  <c r="AL68" i="7"/>
  <c r="AN68" i="7" s="1"/>
  <c r="AF68" i="7"/>
  <c r="T68" i="7"/>
  <c r="N68" i="7"/>
  <c r="P68" i="7" s="1"/>
  <c r="H68" i="7"/>
  <c r="B68" i="7"/>
  <c r="D68" i="7" s="1"/>
  <c r="AL67" i="7"/>
  <c r="AN67" i="7" s="1"/>
  <c r="AF67" i="7"/>
  <c r="T67" i="7"/>
  <c r="N67" i="7"/>
  <c r="P67" i="7" s="1"/>
  <c r="H67" i="7"/>
  <c r="B67" i="7"/>
  <c r="D67" i="7" s="1"/>
  <c r="AL66" i="7"/>
  <c r="AN66" i="7" s="1"/>
  <c r="AF66" i="7"/>
  <c r="T66" i="7"/>
  <c r="N66" i="7"/>
  <c r="P66" i="7" s="1"/>
  <c r="H66" i="7"/>
  <c r="B66" i="7"/>
  <c r="D66" i="7" s="1"/>
  <c r="AF65" i="7"/>
  <c r="T65" i="7"/>
  <c r="N65" i="7"/>
  <c r="P65" i="7" s="1"/>
  <c r="H65" i="7"/>
  <c r="B65" i="7"/>
  <c r="D65" i="7" s="1"/>
  <c r="AF64" i="7"/>
  <c r="T64" i="7"/>
  <c r="N64" i="7"/>
  <c r="P64" i="7" s="1"/>
  <c r="H64" i="7"/>
  <c r="B64" i="7"/>
  <c r="D64" i="7" s="1"/>
  <c r="AF63" i="7"/>
  <c r="T63" i="7"/>
  <c r="N63" i="7"/>
  <c r="H63" i="7"/>
  <c r="B63" i="7"/>
  <c r="D63" i="7" s="1"/>
  <c r="AF62" i="7"/>
  <c r="T62" i="7"/>
  <c r="N62" i="7"/>
  <c r="P62" i="7" s="1"/>
  <c r="H62" i="7"/>
  <c r="B62" i="7"/>
  <c r="D62" i="7" s="1"/>
  <c r="AF61" i="7"/>
  <c r="T61" i="7"/>
  <c r="N61" i="7"/>
  <c r="P61" i="7" s="1"/>
  <c r="H61" i="7"/>
  <c r="B61" i="7"/>
  <c r="D61" i="7" s="1"/>
  <c r="AF60" i="7"/>
  <c r="T60" i="7"/>
  <c r="N60" i="7"/>
  <c r="H60" i="7"/>
  <c r="B60" i="7"/>
  <c r="D60" i="7" s="1"/>
  <c r="AF59" i="7"/>
  <c r="T59" i="7"/>
  <c r="N59" i="7"/>
  <c r="P59" i="7" s="1"/>
  <c r="H59" i="7"/>
  <c r="B59" i="7"/>
  <c r="D59" i="7" s="1"/>
  <c r="AF58" i="7"/>
  <c r="T58" i="7"/>
  <c r="N58" i="7"/>
  <c r="H58" i="7"/>
  <c r="B58" i="7"/>
  <c r="D58" i="7" s="1"/>
  <c r="AF57" i="7"/>
  <c r="T57" i="7"/>
  <c r="N57" i="7"/>
  <c r="P57" i="7" s="1"/>
  <c r="H57" i="7"/>
  <c r="B57" i="7"/>
  <c r="D57" i="7" s="1"/>
  <c r="AF56" i="7"/>
  <c r="T56" i="7"/>
  <c r="N56" i="7"/>
  <c r="P56" i="7" s="1"/>
  <c r="H56" i="7"/>
  <c r="B56" i="7"/>
  <c r="D56" i="7" s="1"/>
  <c r="AF55" i="7"/>
  <c r="T55" i="7"/>
  <c r="N55" i="7"/>
  <c r="P55" i="7" s="1"/>
  <c r="H55" i="7"/>
  <c r="B55" i="7"/>
  <c r="D55" i="7" s="1"/>
  <c r="AF54" i="7"/>
  <c r="T54" i="7"/>
  <c r="N54" i="7"/>
  <c r="P54" i="7" s="1"/>
  <c r="H54" i="7"/>
  <c r="B54" i="7"/>
  <c r="D54" i="7" s="1"/>
  <c r="AF53" i="7"/>
  <c r="T53" i="7"/>
  <c r="N53" i="7"/>
  <c r="P53" i="7" s="1"/>
  <c r="H53" i="7"/>
  <c r="B53" i="7"/>
  <c r="D53" i="7" s="1"/>
  <c r="AF52" i="7"/>
  <c r="T52" i="7"/>
  <c r="N52" i="7"/>
  <c r="P52" i="7" s="1"/>
  <c r="H52" i="7"/>
  <c r="B52" i="7"/>
  <c r="D52" i="7" s="1"/>
  <c r="AF51" i="7"/>
  <c r="T51" i="7"/>
  <c r="N51" i="7"/>
  <c r="P51" i="7" s="1"/>
  <c r="H51" i="7"/>
  <c r="B51" i="7"/>
  <c r="D51" i="7" s="1"/>
  <c r="AF50" i="7"/>
  <c r="T50" i="7"/>
  <c r="N50" i="7"/>
  <c r="P50" i="7" s="1"/>
  <c r="H50" i="7"/>
  <c r="B50" i="7"/>
  <c r="AF49" i="7"/>
  <c r="T49" i="7"/>
  <c r="N49" i="7"/>
  <c r="P49" i="7" s="1"/>
  <c r="H49" i="7"/>
  <c r="B49" i="7"/>
  <c r="D49" i="7" s="1"/>
  <c r="AF48" i="7"/>
  <c r="T48" i="7"/>
  <c r="N48" i="7"/>
  <c r="P48" i="7" s="1"/>
  <c r="H48" i="7"/>
  <c r="AF47" i="7"/>
  <c r="T47" i="7"/>
  <c r="N47" i="7"/>
  <c r="P47" i="7" s="1"/>
  <c r="H47" i="7"/>
  <c r="AF46" i="7"/>
  <c r="T46" i="7"/>
  <c r="N46" i="7"/>
  <c r="P46" i="7" s="1"/>
  <c r="H46" i="7"/>
  <c r="AF45" i="7"/>
  <c r="T45" i="7"/>
  <c r="N45" i="7"/>
  <c r="P45" i="7" s="1"/>
  <c r="H45" i="7"/>
  <c r="AL18" i="7"/>
  <c r="AN18" i="7" s="1"/>
  <c r="AF18" i="7"/>
  <c r="Z18" i="7"/>
  <c r="AB18" i="7" s="1"/>
  <c r="T18" i="7"/>
  <c r="N18" i="7"/>
  <c r="P18" i="7" s="1"/>
  <c r="H18" i="7"/>
  <c r="B18" i="7"/>
  <c r="D18" i="7" s="1"/>
  <c r="AR16" i="7"/>
  <c r="AL16" i="7"/>
  <c r="AN16" i="7" s="1"/>
  <c r="AF16" i="7"/>
  <c r="Z16" i="7"/>
  <c r="AB16" i="7" s="1"/>
  <c r="T16" i="7"/>
  <c r="N16" i="7"/>
  <c r="P16" i="7" s="1"/>
  <c r="H16" i="7"/>
  <c r="B16" i="7"/>
  <c r="D16" i="7" s="1"/>
  <c r="AR15" i="7"/>
  <c r="AL15" i="7"/>
  <c r="AN15" i="7" s="1"/>
  <c r="AF15" i="7"/>
  <c r="Z15" i="7"/>
  <c r="AB15" i="7" s="1"/>
  <c r="T15" i="7"/>
  <c r="N15" i="7"/>
  <c r="P15" i="7" s="1"/>
  <c r="H15" i="7"/>
  <c r="B15" i="7"/>
  <c r="D15" i="7" s="1"/>
  <c r="AR14" i="7"/>
  <c r="AL14" i="7"/>
  <c r="AN14" i="7" s="1"/>
  <c r="AF14" i="7"/>
  <c r="Z14" i="7"/>
  <c r="AB14" i="7" s="1"/>
  <c r="T14" i="7"/>
  <c r="N14" i="7"/>
  <c r="P14" i="7" s="1"/>
  <c r="H14" i="7"/>
  <c r="B14" i="7"/>
  <c r="D14" i="7" s="1"/>
  <c r="AR13" i="7"/>
  <c r="AL13" i="7"/>
  <c r="AN13" i="7" s="1"/>
  <c r="AF13" i="7"/>
  <c r="Z13" i="7"/>
  <c r="AB13" i="7" s="1"/>
  <c r="T13" i="7"/>
  <c r="N13" i="7"/>
  <c r="P13" i="7" s="1"/>
  <c r="H13" i="7"/>
  <c r="B13" i="7"/>
  <c r="D13" i="7" s="1"/>
  <c r="AR12" i="7"/>
  <c r="AL12" i="7"/>
  <c r="AN12" i="7" s="1"/>
  <c r="AF12" i="7"/>
  <c r="Z12" i="7"/>
  <c r="AB12" i="7" s="1"/>
  <c r="T12" i="7"/>
  <c r="N12" i="7"/>
  <c r="P12" i="7" s="1"/>
  <c r="B12" i="7"/>
  <c r="D12" i="7" s="1"/>
  <c r="AR11" i="7"/>
  <c r="AL11" i="7"/>
  <c r="AN11" i="7" s="1"/>
  <c r="AF11" i="7"/>
  <c r="Z11" i="7"/>
  <c r="AB11" i="7" s="1"/>
  <c r="T11" i="7"/>
  <c r="N11" i="7"/>
  <c r="P11" i="7" s="1"/>
  <c r="H11" i="7"/>
  <c r="B11" i="7"/>
  <c r="D11" i="7" s="1"/>
  <c r="AR10" i="7"/>
  <c r="AL10" i="7"/>
  <c r="AN10" i="7" s="1"/>
  <c r="AF10" i="7"/>
  <c r="Z10" i="7"/>
  <c r="AB10" i="7" s="1"/>
  <c r="T10" i="7"/>
  <c r="N10" i="7"/>
  <c r="P10" i="7" s="1"/>
  <c r="H10" i="7"/>
  <c r="B10" i="7"/>
  <c r="D10" i="7" s="1"/>
  <c r="AR9" i="7"/>
  <c r="AL9" i="7"/>
  <c r="AN9" i="7" s="1"/>
  <c r="AF9" i="7"/>
  <c r="Z9" i="7"/>
  <c r="AB9" i="7" s="1"/>
  <c r="T9" i="7"/>
  <c r="N9" i="7"/>
  <c r="P9" i="7" s="1"/>
  <c r="H9" i="7"/>
  <c r="B9" i="7"/>
  <c r="AR8" i="7"/>
  <c r="AL8" i="7"/>
  <c r="AF8" i="7"/>
  <c r="Z8" i="7"/>
  <c r="AB8" i="7" s="1"/>
  <c r="T8" i="7"/>
  <c r="N8" i="7"/>
  <c r="P8" i="7" s="1"/>
  <c r="H8" i="7"/>
  <c r="B8" i="7"/>
  <c r="D8" i="7" s="1"/>
  <c r="AR7" i="7"/>
  <c r="AL7" i="7"/>
  <c r="AN7" i="7" s="1"/>
  <c r="AF7" i="7"/>
  <c r="Z7" i="7"/>
  <c r="AB7" i="7" s="1"/>
  <c r="T7" i="7"/>
  <c r="N7" i="7"/>
  <c r="P7" i="7" s="1"/>
  <c r="H7" i="7"/>
  <c r="B7" i="7"/>
  <c r="D7" i="7" s="1"/>
  <c r="AR6" i="7"/>
  <c r="AL6" i="7"/>
  <c r="AN6" i="7" s="1"/>
  <c r="AF6" i="7"/>
  <c r="Z6" i="7"/>
  <c r="AB6" i="7" s="1"/>
  <c r="T6" i="7"/>
  <c r="N6" i="7"/>
  <c r="P6" i="7" s="1"/>
  <c r="H6" i="7"/>
  <c r="B6" i="7"/>
  <c r="AR5" i="7"/>
  <c r="AL5" i="7"/>
  <c r="AF5" i="7"/>
  <c r="Z5" i="7"/>
  <c r="AB5" i="7" s="1"/>
  <c r="T5" i="7"/>
  <c r="N5" i="7"/>
  <c r="P5" i="7" s="1"/>
  <c r="H5" i="7"/>
  <c r="B5" i="7"/>
  <c r="D5" i="7" s="1"/>
  <c r="AR4" i="7"/>
  <c r="AL4" i="7"/>
  <c r="AN4" i="7" s="1"/>
  <c r="AF4" i="7"/>
  <c r="Z4" i="7"/>
  <c r="AB4" i="7" s="1"/>
  <c r="T4" i="7"/>
  <c r="N4" i="7"/>
  <c r="P4" i="7" s="1"/>
  <c r="H4" i="7"/>
  <c r="B4" i="7"/>
  <c r="D4" i="7" s="1"/>
  <c r="AR3" i="7"/>
  <c r="AL3" i="7"/>
  <c r="AN3" i="7" s="1"/>
  <c r="AF3" i="7"/>
  <c r="Z3" i="7"/>
  <c r="AB3" i="7" s="1"/>
  <c r="T3" i="7"/>
  <c r="N3" i="7"/>
  <c r="P3" i="7" s="1"/>
  <c r="H3" i="7"/>
  <c r="B3" i="7"/>
  <c r="D3" i="7" s="1"/>
  <c r="V18" i="3"/>
  <c r="O18" i="3"/>
  <c r="AL5" i="5"/>
  <c r="T16" i="3" l="1"/>
  <c r="T11" i="3"/>
  <c r="T10" i="3"/>
  <c r="AL64" i="3"/>
  <c r="AL40" i="3"/>
  <c r="AY66" i="3"/>
  <c r="AY42" i="3"/>
  <c r="T9" i="3"/>
  <c r="T8" i="3"/>
  <c r="AL38" i="3"/>
  <c r="L58" i="3"/>
  <c r="L34" i="3"/>
  <c r="X6" i="3"/>
  <c r="AY64" i="3"/>
  <c r="X5" i="3"/>
  <c r="X4" i="3"/>
  <c r="T3" i="3"/>
  <c r="AL62" i="3"/>
  <c r="T15" i="3"/>
  <c r="T14" i="3"/>
  <c r="T13" i="3"/>
  <c r="T12" i="3"/>
  <c r="Y23" i="3"/>
  <c r="T7" i="3"/>
  <c r="Y24" i="3"/>
  <c r="Y49" i="3"/>
  <c r="Y64" i="3"/>
  <c r="Y40" i="3"/>
  <c r="Y63" i="3"/>
  <c r="Y39" i="3"/>
  <c r="AL65" i="3"/>
  <c r="AL41" i="3"/>
  <c r="AY67" i="3"/>
  <c r="AY43" i="3"/>
  <c r="AY19" i="3"/>
  <c r="G3" i="3"/>
  <c r="L37" i="3"/>
  <c r="L60" i="3"/>
  <c r="L36" i="3"/>
  <c r="AL63" i="3"/>
  <c r="AL39" i="3"/>
  <c r="AY65" i="3"/>
  <c r="AY41" i="3"/>
  <c r="G16" i="3"/>
  <c r="L59" i="3"/>
  <c r="L35" i="3"/>
  <c r="G15" i="3"/>
  <c r="L61" i="3"/>
  <c r="G14" i="3"/>
  <c r="G13" i="3"/>
  <c r="G12" i="3"/>
  <c r="G11" i="3"/>
  <c r="G10" i="3"/>
  <c r="G9" i="3"/>
  <c r="G8" i="3"/>
  <c r="G7" i="3"/>
  <c r="AL53" i="3"/>
  <c r="AL29" i="3"/>
  <c r="AY55" i="3"/>
  <c r="AY31" i="3"/>
  <c r="G6" i="3"/>
  <c r="L49" i="3"/>
  <c r="L25" i="3"/>
  <c r="Y50" i="3"/>
  <c r="AL52" i="3"/>
  <c r="AL28" i="3"/>
  <c r="AY54" i="3"/>
  <c r="AY30" i="3"/>
  <c r="G5" i="3"/>
  <c r="L48" i="3"/>
  <c r="L24" i="3"/>
  <c r="Y25" i="3"/>
  <c r="G4" i="3"/>
  <c r="L63" i="3"/>
  <c r="AL66" i="3"/>
  <c r="AL42" i="3"/>
  <c r="AY68" i="3"/>
  <c r="AY44" i="3"/>
  <c r="AY20" i="3"/>
  <c r="L62" i="3"/>
  <c r="L38" i="3"/>
  <c r="AI54" i="5"/>
  <c r="W56" i="5"/>
  <c r="AI66" i="5"/>
  <c r="K67" i="5"/>
  <c r="I66" i="5"/>
  <c r="K66" i="5"/>
  <c r="K65" i="5"/>
  <c r="K57" i="5"/>
  <c r="K56" i="5"/>
  <c r="W68" i="5"/>
  <c r="AI67" i="5"/>
  <c r="K68" i="5"/>
  <c r="AV58" i="5"/>
  <c r="I56" i="5"/>
  <c r="AV57" i="5"/>
  <c r="U59" i="5"/>
  <c r="AT65" i="5"/>
  <c r="W58" i="5"/>
  <c r="AI57" i="5"/>
  <c r="K59" i="5"/>
  <c r="K58" i="5"/>
  <c r="AI56" i="5"/>
  <c r="U58" i="5"/>
  <c r="AV68" i="5"/>
  <c r="AG57" i="5"/>
  <c r="AG56" i="5"/>
  <c r="AV45" i="5"/>
  <c r="AV44" i="5"/>
  <c r="AV65" i="5"/>
  <c r="AV41" i="5"/>
  <c r="W48" i="5"/>
  <c r="W47" i="5"/>
  <c r="AI46" i="5"/>
  <c r="K47" i="5"/>
  <c r="W46" i="5"/>
  <c r="K46" i="5"/>
  <c r="AI68" i="5"/>
  <c r="AT66" i="5"/>
  <c r="AT58" i="5"/>
  <c r="I57" i="5"/>
  <c r="AT57" i="5"/>
  <c r="AV55" i="5"/>
  <c r="AV53" i="5"/>
  <c r="W60" i="5"/>
  <c r="AI59" i="5"/>
  <c r="AV56" i="5"/>
  <c r="W59" i="5"/>
  <c r="AI58" i="5"/>
  <c r="U60" i="5"/>
  <c r="AV54" i="5"/>
  <c r="K62" i="5"/>
  <c r="W61" i="5"/>
  <c r="AI60" i="5"/>
  <c r="AV52" i="5"/>
  <c r="K60" i="5"/>
  <c r="AT64" i="5"/>
  <c r="AV51" i="5"/>
  <c r="K55" i="5"/>
  <c r="AV50" i="5"/>
  <c r="W57" i="5"/>
  <c r="I55" i="5"/>
  <c r="AV49" i="5"/>
  <c r="AI55" i="5"/>
  <c r="K53" i="5"/>
  <c r="AV48" i="5"/>
  <c r="W55" i="5"/>
  <c r="AV47" i="5"/>
  <c r="W54" i="5"/>
  <c r="AI53" i="5"/>
  <c r="W53" i="5"/>
  <c r="AI52" i="5"/>
  <c r="AG68" i="5"/>
  <c r="AT54" i="5"/>
  <c r="AI51" i="5"/>
  <c r="AG67" i="5"/>
  <c r="AT52" i="5"/>
  <c r="K52" i="5"/>
  <c r="AG66" i="5"/>
  <c r="AV67" i="5"/>
  <c r="AV43" i="5"/>
  <c r="K51" i="5"/>
  <c r="AG63" i="5"/>
  <c r="AV66" i="5"/>
  <c r="AV42" i="5"/>
  <c r="K50" i="5"/>
  <c r="W49" i="5"/>
  <c r="AV64" i="5"/>
  <c r="AV40" i="5"/>
  <c r="K48" i="5"/>
  <c r="AV63" i="5"/>
  <c r="AV39" i="5"/>
  <c r="AG55" i="5"/>
  <c r="AV62" i="5"/>
  <c r="AV61" i="5"/>
  <c r="AV60" i="5"/>
  <c r="W67" i="5"/>
  <c r="AV59" i="5"/>
  <c r="W66" i="5"/>
  <c r="AI65" i="5"/>
  <c r="I68" i="5"/>
  <c r="U57" i="5"/>
  <c r="AI64" i="5"/>
  <c r="U48" i="5"/>
  <c r="AI63" i="5"/>
  <c r="I67" i="5"/>
  <c r="U47" i="5"/>
  <c r="U46" i="5"/>
  <c r="AG51" i="5"/>
  <c r="AI62" i="5"/>
  <c r="AI50" i="5"/>
  <c r="AG62" i="5"/>
  <c r="AG50" i="5"/>
  <c r="AT53" i="5"/>
  <c r="AI61" i="5"/>
  <c r="AI49" i="5"/>
  <c r="AG61" i="5"/>
  <c r="AG49" i="5"/>
  <c r="K54" i="5"/>
  <c r="AI48" i="5"/>
  <c r="AG60" i="5"/>
  <c r="AG48" i="5"/>
  <c r="AT63" i="5"/>
  <c r="AT51" i="5"/>
  <c r="I54" i="5"/>
  <c r="I65" i="5"/>
  <c r="I53" i="5"/>
  <c r="U68" i="5"/>
  <c r="U56" i="5"/>
  <c r="AG59" i="5"/>
  <c r="AG47" i="5"/>
  <c r="AT62" i="5"/>
  <c r="AT50" i="5"/>
  <c r="K64" i="5"/>
  <c r="I64" i="5"/>
  <c r="I52" i="5"/>
  <c r="U67" i="5"/>
  <c r="U55" i="5"/>
  <c r="AG58" i="5"/>
  <c r="AG46" i="5"/>
  <c r="AT61" i="5"/>
  <c r="AT49" i="5"/>
  <c r="AI47" i="5"/>
  <c r="K63" i="5"/>
  <c r="I63" i="5"/>
  <c r="I51" i="5"/>
  <c r="U66" i="5"/>
  <c r="U54" i="5"/>
  <c r="AG45" i="5"/>
  <c r="AT60" i="5"/>
  <c r="AT48" i="5"/>
  <c r="W65" i="5"/>
  <c r="I62" i="5"/>
  <c r="I50" i="5"/>
  <c r="U65" i="5"/>
  <c r="U53" i="5"/>
  <c r="AT59" i="5"/>
  <c r="AT47" i="5"/>
  <c r="K61" i="5"/>
  <c r="K49" i="5"/>
  <c r="W64" i="5"/>
  <c r="W52" i="5"/>
  <c r="AV46" i="5"/>
  <c r="I61" i="5"/>
  <c r="I49" i="5"/>
  <c r="U64" i="5"/>
  <c r="U52" i="5"/>
  <c r="AT46" i="5"/>
  <c r="W63" i="5"/>
  <c r="W51" i="5"/>
  <c r="I60" i="5"/>
  <c r="I48" i="5"/>
  <c r="U63" i="5"/>
  <c r="AG54" i="5"/>
  <c r="I59" i="5"/>
  <c r="I47" i="5"/>
  <c r="U62" i="5"/>
  <c r="U50" i="5"/>
  <c r="AG65" i="5"/>
  <c r="AG53" i="5"/>
  <c r="AT68" i="5"/>
  <c r="AT56" i="5"/>
  <c r="U51" i="5"/>
  <c r="W50" i="5"/>
  <c r="I58" i="5"/>
  <c r="I46" i="5"/>
  <c r="U61" i="5"/>
  <c r="U49" i="5"/>
  <c r="AG64" i="5"/>
  <c r="AG52" i="5"/>
  <c r="AT67" i="5"/>
  <c r="AT55" i="5"/>
  <c r="W62" i="5"/>
  <c r="L39" i="3"/>
  <c r="Y52" i="3"/>
  <c r="Y51" i="3"/>
  <c r="L64" i="3"/>
  <c r="L40" i="3"/>
  <c r="Y65" i="3"/>
  <c r="Y41" i="3"/>
  <c r="AL67" i="3"/>
  <c r="AL43" i="3"/>
  <c r="AL19" i="3"/>
  <c r="AY45" i="3"/>
  <c r="AY21" i="3"/>
  <c r="Y36" i="3"/>
  <c r="Y59" i="3"/>
  <c r="Y58" i="3"/>
  <c r="AY62" i="3"/>
  <c r="L32" i="3"/>
  <c r="AL35" i="3"/>
  <c r="AY61" i="3"/>
  <c r="AY37" i="3"/>
  <c r="AY63" i="3"/>
  <c r="L56" i="3"/>
  <c r="Y35" i="3"/>
  <c r="AL36" i="3"/>
  <c r="AL61" i="3"/>
  <c r="L57" i="3"/>
  <c r="Y60" i="3"/>
  <c r="AL37" i="3"/>
  <c r="AY39" i="3"/>
  <c r="L33" i="3"/>
  <c r="AL60" i="3"/>
  <c r="AY38" i="3"/>
  <c r="Y34" i="3"/>
  <c r="L68" i="3"/>
  <c r="L44" i="3"/>
  <c r="L20" i="3"/>
  <c r="Y45" i="3"/>
  <c r="Y21" i="3"/>
  <c r="AL47" i="3"/>
  <c r="AL23" i="3"/>
  <c r="AY49" i="3"/>
  <c r="AY25" i="3"/>
  <c r="AL49" i="3"/>
  <c r="L21" i="3"/>
  <c r="Y22" i="3"/>
  <c r="AY50" i="3"/>
  <c r="AY51" i="3"/>
  <c r="L45" i="3"/>
  <c r="AL24" i="3"/>
  <c r="Y48" i="3"/>
  <c r="Y47" i="3"/>
  <c r="AL25" i="3"/>
  <c r="AY27" i="3"/>
  <c r="Y46" i="3"/>
  <c r="AL48" i="3"/>
  <c r="AY26" i="3"/>
  <c r="Y62" i="3"/>
  <c r="Y38" i="3"/>
  <c r="Y61" i="3"/>
  <c r="Y37" i="3"/>
  <c r="AL58" i="3"/>
  <c r="L54" i="3"/>
  <c r="L30" i="3"/>
  <c r="Y55" i="3"/>
  <c r="Y31" i="3"/>
  <c r="AL57" i="3"/>
  <c r="AL33" i="3"/>
  <c r="AY59" i="3"/>
  <c r="AY35" i="3"/>
  <c r="AL59" i="3"/>
  <c r="L55" i="3"/>
  <c r="AY36" i="3"/>
  <c r="L53" i="3"/>
  <c r="L29" i="3"/>
  <c r="Y54" i="3"/>
  <c r="Y30" i="3"/>
  <c r="AL56" i="3"/>
  <c r="AL32" i="3"/>
  <c r="AY58" i="3"/>
  <c r="AY34" i="3"/>
  <c r="Y57" i="3"/>
  <c r="Y32" i="3"/>
  <c r="L52" i="3"/>
  <c r="L28" i="3"/>
  <c r="Y53" i="3"/>
  <c r="Y29" i="3"/>
  <c r="AL55" i="3"/>
  <c r="AL31" i="3"/>
  <c r="AY57" i="3"/>
  <c r="AY33" i="3"/>
  <c r="Y56" i="3"/>
  <c r="L51" i="3"/>
  <c r="L27" i="3"/>
  <c r="Y28" i="3"/>
  <c r="AL54" i="3"/>
  <c r="AL30" i="3"/>
  <c r="AY56" i="3"/>
  <c r="AY32" i="3"/>
  <c r="AY60" i="3"/>
  <c r="L50" i="3"/>
  <c r="L26" i="3"/>
  <c r="Y27" i="3"/>
  <c r="Y33" i="3"/>
  <c r="L31" i="3"/>
  <c r="AL34" i="3"/>
  <c r="Y26" i="3"/>
  <c r="AL51" i="3"/>
  <c r="AL27" i="3"/>
  <c r="AY53" i="3"/>
  <c r="AY29" i="3"/>
  <c r="L47" i="3"/>
  <c r="L23" i="3"/>
  <c r="AL50" i="3"/>
  <c r="AL26" i="3"/>
  <c r="AY52" i="3"/>
  <c r="AY28" i="3"/>
  <c r="L46" i="3"/>
  <c r="L22" i="3"/>
  <c r="L67" i="3"/>
  <c r="L19" i="3"/>
  <c r="Y20" i="3"/>
  <c r="AL22" i="3"/>
  <c r="AY24" i="3"/>
  <c r="L66" i="3"/>
  <c r="L42" i="3"/>
  <c r="Y67" i="3"/>
  <c r="Y43" i="3"/>
  <c r="Y19" i="3"/>
  <c r="AL45" i="3"/>
  <c r="AL21" i="3"/>
  <c r="AY47" i="3"/>
  <c r="AY23" i="3"/>
  <c r="L43" i="3"/>
  <c r="Y44" i="3"/>
  <c r="AL46" i="3"/>
  <c r="AY48" i="3"/>
  <c r="L65" i="3"/>
  <c r="L41" i="3"/>
  <c r="Y66" i="3"/>
  <c r="Y42" i="3"/>
  <c r="AL68" i="3"/>
  <c r="AL44" i="3"/>
  <c r="AL20" i="3"/>
  <c r="AY46" i="3"/>
  <c r="AY22" i="3"/>
  <c r="J56" i="3"/>
  <c r="J67" i="3"/>
  <c r="J66" i="3"/>
  <c r="J40" i="3"/>
  <c r="J34" i="3"/>
  <c r="F33" i="3"/>
  <c r="D19" i="7"/>
  <c r="D25" i="8"/>
  <c r="F51" i="3"/>
  <c r="F35" i="3"/>
  <c r="F50" i="3"/>
  <c r="F64" i="3"/>
  <c r="F48" i="3"/>
  <c r="F32" i="3"/>
  <c r="F63" i="3"/>
  <c r="F47" i="3"/>
  <c r="F62" i="3"/>
  <c r="F46" i="3"/>
  <c r="F61" i="3"/>
  <c r="F45" i="3"/>
  <c r="F60" i="3"/>
  <c r="F44" i="3"/>
  <c r="F59" i="3"/>
  <c r="F43" i="3"/>
  <c r="F58" i="3"/>
  <c r="F42" i="3"/>
  <c r="F57" i="3"/>
  <c r="F41" i="3"/>
  <c r="F55" i="3"/>
  <c r="F39" i="3"/>
  <c r="F54" i="3"/>
  <c r="F38" i="3"/>
  <c r="F53" i="3"/>
  <c r="F37" i="3"/>
  <c r="F68" i="3"/>
  <c r="F52" i="3"/>
  <c r="F36" i="3"/>
  <c r="F65" i="3"/>
  <c r="F49" i="3"/>
  <c r="D27" i="7"/>
  <c r="P33" i="7"/>
  <c r="AN27" i="7"/>
  <c r="AN51" i="7"/>
  <c r="AN5" i="7"/>
  <c r="D9" i="7"/>
  <c r="D50" i="7"/>
  <c r="D26" i="7"/>
  <c r="P34" i="7"/>
  <c r="P58" i="7"/>
  <c r="AN28" i="7"/>
  <c r="AN52" i="7"/>
  <c r="D55" i="8"/>
  <c r="D31" i="8"/>
  <c r="D48" i="7"/>
  <c r="D24" i="7"/>
  <c r="P36" i="7"/>
  <c r="P60" i="7"/>
  <c r="AN8" i="7"/>
  <c r="D6" i="7"/>
  <c r="D47" i="7"/>
  <c r="D23" i="7"/>
  <c r="AN14" i="8"/>
  <c r="D46" i="7"/>
  <c r="D22" i="7"/>
  <c r="AB5" i="8"/>
  <c r="D45" i="7"/>
  <c r="D21" i="7"/>
  <c r="P63" i="7"/>
  <c r="D43" i="7"/>
  <c r="D49" i="8"/>
  <c r="P11" i="8"/>
  <c r="B3" i="5"/>
  <c r="C20" i="4"/>
  <c r="D20" i="4"/>
  <c r="E20" i="4"/>
  <c r="B20" i="4"/>
  <c r="AF45" i="5"/>
  <c r="AI45" i="5" s="1"/>
  <c r="T45" i="5"/>
  <c r="W45" i="5" s="1"/>
  <c r="H45" i="5"/>
  <c r="K45" i="5" s="1"/>
  <c r="AF44" i="5"/>
  <c r="AI44" i="5" s="1"/>
  <c r="T44" i="5"/>
  <c r="W44" i="5" s="1"/>
  <c r="H44" i="5"/>
  <c r="K44" i="5" s="1"/>
  <c r="AF43" i="5"/>
  <c r="AI43" i="5" s="1"/>
  <c r="T43" i="5"/>
  <c r="W43" i="5" s="1"/>
  <c r="H43" i="5"/>
  <c r="K43" i="5" s="1"/>
  <c r="AF42" i="5"/>
  <c r="AI42" i="5" s="1"/>
  <c r="T42" i="5"/>
  <c r="W42" i="5" s="1"/>
  <c r="H42" i="5"/>
  <c r="K42" i="5" s="1"/>
  <c r="AF41" i="5"/>
  <c r="AI41" i="5" s="1"/>
  <c r="T41" i="5"/>
  <c r="W41" i="5" s="1"/>
  <c r="H41" i="5"/>
  <c r="K41" i="5" s="1"/>
  <c r="AF40" i="5"/>
  <c r="AI40" i="5" s="1"/>
  <c r="T40" i="5"/>
  <c r="W40" i="5" s="1"/>
  <c r="H40" i="5"/>
  <c r="K40" i="5" s="1"/>
  <c r="AF39" i="5"/>
  <c r="AI39" i="5" s="1"/>
  <c r="T39" i="5"/>
  <c r="W39" i="5" s="1"/>
  <c r="H39" i="5"/>
  <c r="K39" i="5" s="1"/>
  <c r="AS38" i="5"/>
  <c r="AV38" i="5" s="1"/>
  <c r="AF38" i="5"/>
  <c r="AI38" i="5" s="1"/>
  <c r="T38" i="5"/>
  <c r="W38" i="5" s="1"/>
  <c r="H38" i="5"/>
  <c r="K38" i="5" s="1"/>
  <c r="AS37" i="5"/>
  <c r="AV37" i="5" s="1"/>
  <c r="AF37" i="5"/>
  <c r="AI37" i="5" s="1"/>
  <c r="T37" i="5"/>
  <c r="W37" i="5" s="1"/>
  <c r="H37" i="5"/>
  <c r="K37" i="5" s="1"/>
  <c r="AS36" i="5"/>
  <c r="AV36" i="5" s="1"/>
  <c r="AF36" i="5"/>
  <c r="AI36" i="5" s="1"/>
  <c r="T36" i="5"/>
  <c r="W36" i="5" s="1"/>
  <c r="H36" i="5"/>
  <c r="K36" i="5" s="1"/>
  <c r="AS35" i="5"/>
  <c r="AV35" i="5" s="1"/>
  <c r="AF35" i="5"/>
  <c r="AI35" i="5" s="1"/>
  <c r="T35" i="5"/>
  <c r="W35" i="5" s="1"/>
  <c r="H35" i="5"/>
  <c r="K35" i="5" s="1"/>
  <c r="AS34" i="5"/>
  <c r="AV34" i="5" s="1"/>
  <c r="AF34" i="5"/>
  <c r="AI34" i="5" s="1"/>
  <c r="T34" i="5"/>
  <c r="W34" i="5" s="1"/>
  <c r="H34" i="5"/>
  <c r="K34" i="5" s="1"/>
  <c r="AS33" i="5"/>
  <c r="AV33" i="5" s="1"/>
  <c r="AF33" i="5"/>
  <c r="AI33" i="5" s="1"/>
  <c r="T33" i="5"/>
  <c r="W33" i="5" s="1"/>
  <c r="H33" i="5"/>
  <c r="K33" i="5" s="1"/>
  <c r="AS32" i="5"/>
  <c r="AV32" i="5" s="1"/>
  <c r="AF32" i="5"/>
  <c r="AI32" i="5" s="1"/>
  <c r="T32" i="5"/>
  <c r="W32" i="5" s="1"/>
  <c r="H32" i="5"/>
  <c r="K32" i="5" s="1"/>
  <c r="AS31" i="5"/>
  <c r="AV31" i="5" s="1"/>
  <c r="AF31" i="5"/>
  <c r="AI31" i="5" s="1"/>
  <c r="T31" i="5"/>
  <c r="W31" i="5" s="1"/>
  <c r="H31" i="5"/>
  <c r="K31" i="5" s="1"/>
  <c r="AS30" i="5"/>
  <c r="AV30" i="5" s="1"/>
  <c r="AF30" i="5"/>
  <c r="AI30" i="5" s="1"/>
  <c r="T30" i="5"/>
  <c r="W30" i="5" s="1"/>
  <c r="H30" i="5"/>
  <c r="K30" i="5" s="1"/>
  <c r="AS29" i="5"/>
  <c r="AV29" i="5" s="1"/>
  <c r="AF29" i="5"/>
  <c r="AI29" i="5" s="1"/>
  <c r="T29" i="5"/>
  <c r="W29" i="5" s="1"/>
  <c r="H29" i="5"/>
  <c r="K29" i="5" s="1"/>
  <c r="AS28" i="5"/>
  <c r="AV28" i="5" s="1"/>
  <c r="AF28" i="5"/>
  <c r="AI28" i="5" s="1"/>
  <c r="T28" i="5"/>
  <c r="W28" i="5" s="1"/>
  <c r="H28" i="5"/>
  <c r="K28" i="5" s="1"/>
  <c r="AS27" i="5"/>
  <c r="AV27" i="5" s="1"/>
  <c r="AF27" i="5"/>
  <c r="AI27" i="5" s="1"/>
  <c r="T27" i="5"/>
  <c r="W27" i="5" s="1"/>
  <c r="H27" i="5"/>
  <c r="K27" i="5" s="1"/>
  <c r="AS26" i="5"/>
  <c r="AV26" i="5" s="1"/>
  <c r="AF26" i="5"/>
  <c r="AI26" i="5" s="1"/>
  <c r="T26" i="5"/>
  <c r="W26" i="5" s="1"/>
  <c r="H26" i="5"/>
  <c r="K26" i="5" s="1"/>
  <c r="AS25" i="5"/>
  <c r="AV25" i="5" s="1"/>
  <c r="AF25" i="5"/>
  <c r="Z25" i="5"/>
  <c r="AB25" i="5" s="1"/>
  <c r="AC25" i="5" s="1"/>
  <c r="AG25" i="5" s="1"/>
  <c r="T25" i="5"/>
  <c r="W25" i="5" s="1"/>
  <c r="H25" i="5"/>
  <c r="K25" i="5" s="1"/>
  <c r="AS24" i="5"/>
  <c r="AV24" i="5" s="1"/>
  <c r="AF24" i="5"/>
  <c r="Z24" i="5"/>
  <c r="AB24" i="5" s="1"/>
  <c r="AC24" i="5" s="1"/>
  <c r="AG24" i="5" s="1"/>
  <c r="T24" i="5"/>
  <c r="W24" i="5" s="1"/>
  <c r="H24" i="5"/>
  <c r="K24" i="5" s="1"/>
  <c r="AS23" i="5"/>
  <c r="AV23" i="5" s="1"/>
  <c r="AF23" i="5"/>
  <c r="Z23" i="5"/>
  <c r="AB23" i="5" s="1"/>
  <c r="AC23" i="5" s="1"/>
  <c r="AG23" i="5" s="1"/>
  <c r="T23" i="5"/>
  <c r="W23" i="5" s="1"/>
  <c r="H23" i="5"/>
  <c r="K23" i="5" s="1"/>
  <c r="AS22" i="5"/>
  <c r="AV22" i="5" s="1"/>
  <c r="AF22" i="5"/>
  <c r="Z22" i="5"/>
  <c r="AB22" i="5" s="1"/>
  <c r="AC22" i="5" s="1"/>
  <c r="AG22" i="5" s="1"/>
  <c r="T22" i="5"/>
  <c r="W22" i="5" s="1"/>
  <c r="H22" i="5"/>
  <c r="K22" i="5" s="1"/>
  <c r="AS21" i="5"/>
  <c r="AV21" i="5" s="1"/>
  <c r="AF21" i="5"/>
  <c r="Z21" i="5"/>
  <c r="AB21" i="5" s="1"/>
  <c r="AC21" i="5" s="1"/>
  <c r="AG21" i="5" s="1"/>
  <c r="T21" i="5"/>
  <c r="W21" i="5" s="1"/>
  <c r="H21" i="5"/>
  <c r="K21" i="5" s="1"/>
  <c r="AS20" i="5"/>
  <c r="AF20" i="5"/>
  <c r="Z20" i="5"/>
  <c r="AB20" i="5" s="1"/>
  <c r="AC20" i="5" s="1"/>
  <c r="AG20" i="5" s="1"/>
  <c r="T20" i="5"/>
  <c r="W20" i="5" s="1"/>
  <c r="H20" i="5"/>
  <c r="K20" i="5" s="1"/>
  <c r="AS19" i="5"/>
  <c r="AL19" i="5"/>
  <c r="AN19" i="5" s="1"/>
  <c r="AF19" i="5"/>
  <c r="Z19" i="5"/>
  <c r="AB19" i="5" s="1"/>
  <c r="T19" i="5"/>
  <c r="H19" i="5"/>
  <c r="K19" i="5" s="1"/>
  <c r="AS18" i="5"/>
  <c r="AL18" i="5"/>
  <c r="AN18" i="5" s="1"/>
  <c r="AF18" i="5"/>
  <c r="Z18" i="5"/>
  <c r="AB18" i="5" s="1"/>
  <c r="T18" i="5"/>
  <c r="N18" i="5"/>
  <c r="P18" i="5" s="1"/>
  <c r="H18" i="5"/>
  <c r="B18" i="5"/>
  <c r="AS16" i="5"/>
  <c r="AL16" i="5"/>
  <c r="AF16" i="5"/>
  <c r="Z16" i="5"/>
  <c r="T16" i="5"/>
  <c r="N16" i="5"/>
  <c r="H16" i="5"/>
  <c r="B16" i="5"/>
  <c r="AS15" i="5"/>
  <c r="AL15" i="5"/>
  <c r="AF15" i="5"/>
  <c r="Z15" i="5"/>
  <c r="T15" i="5"/>
  <c r="N15" i="5"/>
  <c r="H15" i="5"/>
  <c r="B15" i="5"/>
  <c r="AS14" i="5"/>
  <c r="AL14" i="5"/>
  <c r="AF14" i="5"/>
  <c r="Z14" i="5"/>
  <c r="T14" i="5"/>
  <c r="N14" i="5"/>
  <c r="H14" i="5"/>
  <c r="B14" i="5"/>
  <c r="AS13" i="5"/>
  <c r="AL13" i="5"/>
  <c r="AF13" i="5"/>
  <c r="Z13" i="5"/>
  <c r="T13" i="5"/>
  <c r="N13" i="5"/>
  <c r="H13" i="5"/>
  <c r="B13" i="5"/>
  <c r="AS12" i="5"/>
  <c r="AL12" i="5"/>
  <c r="AF12" i="5"/>
  <c r="Z12" i="5"/>
  <c r="T12" i="5"/>
  <c r="N12" i="5"/>
  <c r="H12" i="5"/>
  <c r="B12" i="5"/>
  <c r="AS11" i="5"/>
  <c r="AL11" i="5"/>
  <c r="AF11" i="5"/>
  <c r="Z11" i="5"/>
  <c r="T11" i="5"/>
  <c r="N11" i="5"/>
  <c r="H11" i="5"/>
  <c r="B11" i="5"/>
  <c r="AS10" i="5"/>
  <c r="AL10" i="5"/>
  <c r="AF10" i="5"/>
  <c r="Z10" i="5"/>
  <c r="T10" i="5"/>
  <c r="N10" i="5"/>
  <c r="H10" i="5"/>
  <c r="B10" i="5"/>
  <c r="AS9" i="5"/>
  <c r="AL9" i="5"/>
  <c r="AF9" i="5"/>
  <c r="Z9" i="5"/>
  <c r="T9" i="5"/>
  <c r="N9" i="5"/>
  <c r="H9" i="5"/>
  <c r="B9" i="5"/>
  <c r="AS8" i="5"/>
  <c r="AL8" i="5"/>
  <c r="AF8" i="5"/>
  <c r="Z8" i="5"/>
  <c r="T8" i="5"/>
  <c r="N8" i="5"/>
  <c r="H8" i="5"/>
  <c r="B8" i="5"/>
  <c r="AS7" i="5"/>
  <c r="AL7" i="5"/>
  <c r="AF7" i="5"/>
  <c r="Z7" i="5"/>
  <c r="T7" i="5"/>
  <c r="N7" i="5"/>
  <c r="H7" i="5"/>
  <c r="B7" i="5"/>
  <c r="AS6" i="5"/>
  <c r="AL6" i="5"/>
  <c r="AF6" i="5"/>
  <c r="Z6" i="5"/>
  <c r="T6" i="5"/>
  <c r="N6" i="5"/>
  <c r="H6" i="5"/>
  <c r="B6" i="5"/>
  <c r="AS5" i="5"/>
  <c r="AF5" i="5"/>
  <c r="Z5" i="5"/>
  <c r="T5" i="5"/>
  <c r="N5" i="5"/>
  <c r="H5" i="5"/>
  <c r="B5" i="5"/>
  <c r="AS4" i="5"/>
  <c r="AL4" i="5"/>
  <c r="AF4" i="5"/>
  <c r="Z4" i="5"/>
  <c r="T4" i="5"/>
  <c r="N4" i="5"/>
  <c r="H4" i="5"/>
  <c r="B4" i="5"/>
  <c r="AS3" i="5"/>
  <c r="AL3" i="5"/>
  <c r="AF3" i="5"/>
  <c r="Z3" i="5"/>
  <c r="T3" i="5"/>
  <c r="N3" i="5"/>
  <c r="H3" i="5"/>
  <c r="C10" i="4"/>
  <c r="D10" i="4"/>
  <c r="E10" i="4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68" i="3"/>
  <c r="Y68" i="3" s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8" i="3"/>
  <c r="AB18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AO3" i="3"/>
  <c r="O3" i="3"/>
  <c r="Q3" i="3" s="1"/>
  <c r="R3" i="3" s="1"/>
  <c r="B18" i="3"/>
  <c r="D18" i="3" s="1"/>
  <c r="E18" i="3" s="1"/>
  <c r="J18" i="3" s="1"/>
  <c r="B23" i="4"/>
  <c r="AC40" i="8" s="1"/>
  <c r="AI40" i="8" s="1"/>
  <c r="B21" i="4"/>
  <c r="B13" i="4"/>
  <c r="Q18" i="3" s="1"/>
  <c r="R18" i="3" s="1"/>
  <c r="W18" i="3" s="1"/>
  <c r="B11" i="4"/>
  <c r="E9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AV18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I18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AD40" i="8" l="1"/>
  <c r="AG40" i="8"/>
  <c r="S3" i="3"/>
  <c r="W3" i="3"/>
  <c r="Y3" i="3"/>
  <c r="AI21" i="5"/>
  <c r="AI25" i="5"/>
  <c r="AI22" i="5"/>
  <c r="AI23" i="5"/>
  <c r="AI24" i="5"/>
  <c r="AI20" i="5"/>
  <c r="L18" i="3"/>
  <c r="F18" i="3"/>
  <c r="Y18" i="3"/>
  <c r="AS44" i="3"/>
  <c r="AS60" i="3"/>
  <c r="AS45" i="3"/>
  <c r="AS61" i="3"/>
  <c r="AS54" i="3"/>
  <c r="AS46" i="3"/>
  <c r="AS62" i="3"/>
  <c r="AS64" i="3"/>
  <c r="AS35" i="3"/>
  <c r="AS51" i="3"/>
  <c r="AS38" i="3"/>
  <c r="AS55" i="3"/>
  <c r="AS40" i="3"/>
  <c r="AS31" i="3"/>
  <c r="AS47" i="3"/>
  <c r="AS63" i="3"/>
  <c r="AS32" i="3"/>
  <c r="AS48" i="3"/>
  <c r="AS33" i="3"/>
  <c r="AS49" i="3"/>
  <c r="AS34" i="3"/>
  <c r="AS50" i="3"/>
  <c r="AS36" i="3"/>
  <c r="AS52" i="3"/>
  <c r="AS37" i="3"/>
  <c r="AS53" i="3"/>
  <c r="AS41" i="3"/>
  <c r="AS57" i="3"/>
  <c r="AS42" i="3"/>
  <c r="AS58" i="3"/>
  <c r="AS43" i="3"/>
  <c r="AS59" i="3"/>
  <c r="AS39" i="3"/>
  <c r="AS56" i="3"/>
  <c r="AF42" i="3"/>
  <c r="AF58" i="3"/>
  <c r="AF43" i="3"/>
  <c r="AF59" i="3"/>
  <c r="AF60" i="3"/>
  <c r="AF45" i="3"/>
  <c r="AF61" i="3"/>
  <c r="AF54" i="3"/>
  <c r="AF55" i="3"/>
  <c r="AF40" i="3"/>
  <c r="AF41" i="3"/>
  <c r="AF44" i="3"/>
  <c r="AF38" i="3"/>
  <c r="AF39" i="3"/>
  <c r="AF56" i="3"/>
  <c r="AF57" i="3"/>
  <c r="AF46" i="3"/>
  <c r="AF62" i="3"/>
  <c r="AF31" i="3"/>
  <c r="AF47" i="3"/>
  <c r="AF63" i="3"/>
  <c r="AF32" i="3"/>
  <c r="AF48" i="3"/>
  <c r="AF64" i="3"/>
  <c r="AF33" i="3"/>
  <c r="AF49" i="3"/>
  <c r="AF65" i="3"/>
  <c r="AF34" i="3"/>
  <c r="AF50" i="3"/>
  <c r="AF66" i="3"/>
  <c r="AF35" i="3"/>
  <c r="AF51" i="3"/>
  <c r="AF67" i="3"/>
  <c r="AF36" i="3"/>
  <c r="AF52" i="3"/>
  <c r="AF37" i="3"/>
  <c r="AF53" i="3"/>
  <c r="S52" i="3"/>
  <c r="S38" i="3"/>
  <c r="S53" i="3"/>
  <c r="S39" i="3"/>
  <c r="S57" i="3"/>
  <c r="S43" i="3"/>
  <c r="S32" i="3"/>
  <c r="S34" i="3"/>
  <c r="S35" i="3"/>
  <c r="S36" i="3"/>
  <c r="S51" i="3"/>
  <c r="S37" i="3"/>
  <c r="S54" i="3"/>
  <c r="S40" i="3"/>
  <c r="S55" i="3"/>
  <c r="S41" i="3"/>
  <c r="S56" i="3"/>
  <c r="S42" i="3"/>
  <c r="S58" i="3"/>
  <c r="S44" i="3"/>
  <c r="S59" i="3"/>
  <c r="S45" i="3"/>
  <c r="S60" i="3"/>
  <c r="S46" i="3"/>
  <c r="S61" i="3"/>
  <c r="S47" i="3"/>
  <c r="S33" i="3"/>
  <c r="E39" i="4"/>
  <c r="D39" i="4"/>
  <c r="C39" i="4"/>
  <c r="B39" i="4"/>
  <c r="C19" i="4"/>
  <c r="E29" i="4"/>
  <c r="D29" i="4"/>
  <c r="C29" i="4"/>
  <c r="B29" i="4"/>
  <c r="AC18" i="5"/>
  <c r="AI18" i="5" s="1"/>
  <c r="AD42" i="5"/>
  <c r="Q14" i="3"/>
  <c r="R14" i="3" s="1"/>
  <c r="Y14" i="3" s="1"/>
  <c r="AP33" i="5"/>
  <c r="AP42" i="5"/>
  <c r="AC58" i="8"/>
  <c r="AO39" i="8"/>
  <c r="AO15" i="8"/>
  <c r="AC51" i="8"/>
  <c r="Q14" i="7"/>
  <c r="E68" i="7"/>
  <c r="AC54" i="8"/>
  <c r="AC61" i="8"/>
  <c r="E54" i="8"/>
  <c r="AO60" i="8"/>
  <c r="Q15" i="3"/>
  <c r="R15" i="3" s="1"/>
  <c r="Y15" i="3" s="1"/>
  <c r="Q41" i="7"/>
  <c r="E15" i="8"/>
  <c r="K15" i="8" s="1"/>
  <c r="Q10" i="7"/>
  <c r="Q8" i="7"/>
  <c r="S24" i="3"/>
  <c r="AB5" i="5"/>
  <c r="AC5" i="5" s="1"/>
  <c r="AI5" i="5" s="1"/>
  <c r="Q47" i="7"/>
  <c r="Q66" i="7"/>
  <c r="AC62" i="7"/>
  <c r="AC6" i="7"/>
  <c r="AQ9" i="3"/>
  <c r="AR9" i="3" s="1"/>
  <c r="AY9" i="3" s="1"/>
  <c r="E15" i="7"/>
  <c r="Q52" i="7"/>
  <c r="Q63" i="7"/>
  <c r="AO57" i="8"/>
  <c r="AC65" i="7"/>
  <c r="Q18" i="7"/>
  <c r="D6" i="3"/>
  <c r="E6" i="3" s="1"/>
  <c r="L6" i="3" s="1"/>
  <c r="AO47" i="8"/>
  <c r="AO50" i="8"/>
  <c r="AC27" i="8"/>
  <c r="E57" i="7"/>
  <c r="AQ8" i="3"/>
  <c r="AR8" i="3" s="1"/>
  <c r="S18" i="3"/>
  <c r="AO28" i="8"/>
  <c r="E47" i="8"/>
  <c r="AC23" i="8"/>
  <c r="AC30" i="8"/>
  <c r="S68" i="3"/>
  <c r="AB9" i="5"/>
  <c r="AC9" i="5" s="1"/>
  <c r="AI9" i="5" s="1"/>
  <c r="AO66" i="7"/>
  <c r="AO65" i="8"/>
  <c r="AC11" i="8"/>
  <c r="Q7" i="8"/>
  <c r="AO66" i="8"/>
  <c r="Q60" i="7"/>
  <c r="E62" i="8"/>
  <c r="E50" i="8"/>
  <c r="E43" i="7"/>
  <c r="E58" i="7"/>
  <c r="AO41" i="8"/>
  <c r="AF25" i="3"/>
  <c r="F28" i="3"/>
  <c r="Q59" i="8"/>
  <c r="AC32" i="8"/>
  <c r="Q39" i="8"/>
  <c r="AC40" i="7"/>
  <c r="Q22" i="8"/>
  <c r="S67" i="3"/>
  <c r="AS24" i="3"/>
  <c r="Q37" i="7"/>
  <c r="AO20" i="8"/>
  <c r="AO31" i="8"/>
  <c r="E18" i="7"/>
  <c r="Q18" i="8"/>
  <c r="E51" i="8"/>
  <c r="AS23" i="3"/>
  <c r="Q61" i="7"/>
  <c r="E9" i="8"/>
  <c r="K9" i="8" s="1"/>
  <c r="Q15" i="8"/>
  <c r="E56" i="8"/>
  <c r="Q13" i="7"/>
  <c r="AS22" i="3"/>
  <c r="Q12" i="7"/>
  <c r="AO34" i="7"/>
  <c r="Q59" i="7"/>
  <c r="AO34" i="8"/>
  <c r="AO9" i="7"/>
  <c r="AS21" i="3"/>
  <c r="AO8" i="7"/>
  <c r="AO8" i="8"/>
  <c r="E4" i="7"/>
  <c r="E31" i="8"/>
  <c r="E19" i="7"/>
  <c r="AB13" i="5"/>
  <c r="AC13" i="5" s="1"/>
  <c r="AG13" i="5" s="1"/>
  <c r="E25" i="8"/>
  <c r="AC62" i="8"/>
  <c r="Q7" i="7"/>
  <c r="AO7" i="8"/>
  <c r="E22" i="8"/>
  <c r="AO12" i="8"/>
  <c r="AO58" i="8"/>
  <c r="E35" i="8"/>
  <c r="Q4" i="8"/>
  <c r="E18" i="8"/>
  <c r="AN16" i="5"/>
  <c r="AO16" i="5" s="1"/>
  <c r="AT16" i="5" s="1"/>
  <c r="Q9" i="8"/>
  <c r="E55" i="8"/>
  <c r="AC65" i="8"/>
  <c r="AO51" i="7"/>
  <c r="AC67" i="8"/>
  <c r="Q67" i="7"/>
  <c r="AC24" i="8"/>
  <c r="AO61" i="8"/>
  <c r="E51" i="7"/>
  <c r="E60" i="8"/>
  <c r="AD13" i="3"/>
  <c r="AE13" i="3" s="1"/>
  <c r="AQ15" i="3"/>
  <c r="AR15" i="3" s="1"/>
  <c r="Q48" i="7"/>
  <c r="AC20" i="8"/>
  <c r="E58" i="8"/>
  <c r="AO5" i="7"/>
  <c r="AO25" i="8"/>
  <c r="AO46" i="8"/>
  <c r="F26" i="3"/>
  <c r="E5" i="7"/>
  <c r="Q15" i="7"/>
  <c r="E11" i="7"/>
  <c r="AC53" i="8"/>
  <c r="Q55" i="7"/>
  <c r="E63" i="8"/>
  <c r="E67" i="7"/>
  <c r="E9" i="7"/>
  <c r="AO42" i="8"/>
  <c r="E46" i="8"/>
  <c r="Q25" i="8"/>
  <c r="AC15" i="7"/>
  <c r="Q24" i="8"/>
  <c r="Q35" i="8"/>
  <c r="E19" i="8"/>
  <c r="AC16" i="7"/>
  <c r="AO9" i="8"/>
  <c r="E7" i="7"/>
  <c r="E61" i="8"/>
  <c r="Q14" i="8"/>
  <c r="E7" i="8"/>
  <c r="K7" i="8" s="1"/>
  <c r="E21" i="8"/>
  <c r="AO4" i="7"/>
  <c r="E66" i="8"/>
  <c r="E43" i="8"/>
  <c r="E39" i="8"/>
  <c r="AC3" i="7"/>
  <c r="Q57" i="8"/>
  <c r="AO40" i="7"/>
  <c r="AO44" i="8"/>
  <c r="Q6" i="8"/>
  <c r="AC56" i="8"/>
  <c r="AC5" i="7"/>
  <c r="E67" i="8"/>
  <c r="AO11" i="7"/>
  <c r="Q20" i="8"/>
  <c r="AC35" i="8"/>
  <c r="AC31" i="8"/>
  <c r="E10" i="7"/>
  <c r="AO49" i="8"/>
  <c r="E64" i="7"/>
  <c r="AO52" i="8"/>
  <c r="AC52" i="8"/>
  <c r="Q63" i="8"/>
  <c r="E49" i="8"/>
  <c r="AO48" i="8"/>
  <c r="AC59" i="8"/>
  <c r="E27" i="8"/>
  <c r="AO13" i="7"/>
  <c r="Q45" i="8"/>
  <c r="E45" i="8"/>
  <c r="AO55" i="8"/>
  <c r="AN4" i="5"/>
  <c r="AO4" i="5" s="1"/>
  <c r="AO15" i="7"/>
  <c r="AO24" i="8"/>
  <c r="E60" i="7"/>
  <c r="AC48" i="7"/>
  <c r="Q65" i="7"/>
  <c r="Q68" i="7"/>
  <c r="E23" i="8"/>
  <c r="E3" i="7"/>
  <c r="AC41" i="8"/>
  <c r="Q41" i="8"/>
  <c r="E52" i="8"/>
  <c r="AC66" i="7"/>
  <c r="AO37" i="8"/>
  <c r="AC37" i="8"/>
  <c r="Q29" i="8"/>
  <c r="AC12" i="8"/>
  <c r="AC11" i="7"/>
  <c r="E53" i="7"/>
  <c r="AC42" i="8"/>
  <c r="AO12" i="7"/>
  <c r="AC14" i="8"/>
  <c r="Q57" i="7"/>
  <c r="E34" i="8"/>
  <c r="AO33" i="8"/>
  <c r="AC16" i="8"/>
  <c r="Q53" i="7"/>
  <c r="AO14" i="7"/>
  <c r="Q65" i="8"/>
  <c r="AC38" i="8"/>
  <c r="E11" i="8"/>
  <c r="K11" i="8" s="1"/>
  <c r="Q31" i="7"/>
  <c r="Q26" i="8"/>
  <c r="E26" i="8"/>
  <c r="E13" i="8"/>
  <c r="K13" i="8" s="1"/>
  <c r="AO19" i="7"/>
  <c r="AC30" i="7"/>
  <c r="AC13" i="7"/>
  <c r="AO10" i="8"/>
  <c r="Q50" i="7"/>
  <c r="AO6" i="8"/>
  <c r="Q35" i="7"/>
  <c r="AO67" i="7"/>
  <c r="E49" i="7"/>
  <c r="AC10" i="7"/>
  <c r="AO30" i="8"/>
  <c r="AO16" i="8"/>
  <c r="AC48" i="8"/>
  <c r="AO29" i="8"/>
  <c r="E16" i="7"/>
  <c r="AO21" i="8"/>
  <c r="AC19" i="8"/>
  <c r="E14" i="7"/>
  <c r="AC12" i="7"/>
  <c r="Q6" i="7"/>
  <c r="E10" i="8"/>
  <c r="K10" i="8" s="1"/>
  <c r="Q5" i="7"/>
  <c r="AO63" i="8"/>
  <c r="D6" i="5"/>
  <c r="E6" i="5" s="1"/>
  <c r="AC55" i="8"/>
  <c r="AC4" i="7"/>
  <c r="Q51" i="8"/>
  <c r="Q43" i="8"/>
  <c r="AC34" i="8"/>
  <c r="AC55" i="7"/>
  <c r="AO51" i="8"/>
  <c r="Q4" i="7"/>
  <c r="AC47" i="8"/>
  <c r="AC39" i="8"/>
  <c r="AO27" i="8"/>
  <c r="E48" i="8"/>
  <c r="AC4" i="8"/>
  <c r="AO43" i="8"/>
  <c r="AO35" i="8"/>
  <c r="AO23" i="8"/>
  <c r="E8" i="8"/>
  <c r="K8" i="8" s="1"/>
  <c r="AO19" i="8"/>
  <c r="Q64" i="7"/>
  <c r="AC60" i="8"/>
  <c r="Q16" i="8"/>
  <c r="AO62" i="8"/>
  <c r="AC28" i="8"/>
  <c r="AC15" i="8"/>
  <c r="AO11" i="8"/>
  <c r="E65" i="8"/>
  <c r="AC18" i="7"/>
  <c r="Q62" i="7"/>
  <c r="AO56" i="8"/>
  <c r="E30" i="8"/>
  <c r="Q3" i="8"/>
  <c r="Q40" i="7"/>
  <c r="AO59" i="8"/>
  <c r="AC51" i="7"/>
  <c r="AC7" i="8"/>
  <c r="Q13" i="8"/>
  <c r="AO67" i="8"/>
  <c r="AC13" i="8"/>
  <c r="E29" i="8"/>
  <c r="AC66" i="8"/>
  <c r="E40" i="8"/>
  <c r="E32" i="8"/>
  <c r="AO68" i="8"/>
  <c r="E64" i="8"/>
  <c r="E35" i="7"/>
  <c r="E59" i="8"/>
  <c r="AC5" i="8"/>
  <c r="E12" i="8"/>
  <c r="K12" i="8" s="1"/>
  <c r="Q8" i="8"/>
  <c r="Q61" i="8"/>
  <c r="Q3" i="7"/>
  <c r="Q9" i="7"/>
  <c r="E53" i="8"/>
  <c r="AO13" i="8"/>
  <c r="Q37" i="8"/>
  <c r="AD41" i="5"/>
  <c r="AO20" i="7"/>
  <c r="AO57" i="7"/>
  <c r="E23" i="7"/>
  <c r="AC31" i="7"/>
  <c r="AC44" i="7"/>
  <c r="E24" i="7"/>
  <c r="Q40" i="8"/>
  <c r="E48" i="7"/>
  <c r="Q19" i="7"/>
  <c r="Q22" i="7"/>
  <c r="Q39" i="7"/>
  <c r="Q28" i="8"/>
  <c r="E16" i="8"/>
  <c r="K16" i="8" s="1"/>
  <c r="AO33" i="7"/>
  <c r="AO46" i="7"/>
  <c r="E36" i="7"/>
  <c r="AC45" i="7"/>
  <c r="AC58" i="7"/>
  <c r="Q20" i="7"/>
  <c r="Q38" i="7"/>
  <c r="AO58" i="7"/>
  <c r="AC32" i="7"/>
  <c r="Q21" i="7"/>
  <c r="Q36" i="8"/>
  <c r="Q66" i="8"/>
  <c r="AO22" i="7"/>
  <c r="Q32" i="8"/>
  <c r="Q12" i="8"/>
  <c r="AO35" i="7"/>
  <c r="AO47" i="7"/>
  <c r="E37" i="7"/>
  <c r="AC20" i="7"/>
  <c r="AC46" i="7"/>
  <c r="AC59" i="7"/>
  <c r="Q62" i="8"/>
  <c r="AO59" i="7"/>
  <c r="AO23" i="7"/>
  <c r="AO48" i="7"/>
  <c r="E38" i="7"/>
  <c r="AC21" i="7"/>
  <c r="AC35" i="7"/>
  <c r="AC60" i="7"/>
  <c r="AO50" i="7"/>
  <c r="AC24" i="7"/>
  <c r="Q44" i="7"/>
  <c r="Q58" i="8"/>
  <c r="AC8" i="8"/>
  <c r="AO36" i="7"/>
  <c r="AO24" i="7"/>
  <c r="AO60" i="7"/>
  <c r="E26" i="7"/>
  <c r="Q42" i="7"/>
  <c r="E39" i="7"/>
  <c r="Q25" i="7"/>
  <c r="E40" i="7"/>
  <c r="Q54" i="8"/>
  <c r="AO4" i="8"/>
  <c r="AO37" i="7"/>
  <c r="AO49" i="7"/>
  <c r="AC22" i="7"/>
  <c r="AC36" i="7"/>
  <c r="AC61" i="7"/>
  <c r="Q43" i="7"/>
  <c r="AO61" i="7"/>
  <c r="AC49" i="7"/>
  <c r="Q27" i="7"/>
  <c r="Q50" i="8"/>
  <c r="AO25" i="7"/>
  <c r="E28" i="7"/>
  <c r="Q46" i="8"/>
  <c r="AO26" i="7"/>
  <c r="AC50" i="7"/>
  <c r="Q28" i="7"/>
  <c r="AO53" i="7"/>
  <c r="E21" i="7"/>
  <c r="E46" i="7"/>
  <c r="AC56" i="7"/>
  <c r="Q42" i="8"/>
  <c r="E29" i="7"/>
  <c r="E41" i="7"/>
  <c r="AC25" i="7"/>
  <c r="AO41" i="7"/>
  <c r="AC67" i="7"/>
  <c r="AO31" i="7"/>
  <c r="AO39" i="7"/>
  <c r="AO63" i="7"/>
  <c r="AC38" i="7"/>
  <c r="AC64" i="7"/>
  <c r="Q29" i="7"/>
  <c r="Q38" i="8"/>
  <c r="E4" i="8"/>
  <c r="K4" i="8" s="1"/>
  <c r="AO27" i="7"/>
  <c r="AO52" i="7"/>
  <c r="AC53" i="7"/>
  <c r="AO55" i="7"/>
  <c r="Q68" i="8"/>
  <c r="E30" i="7"/>
  <c r="E42" i="7"/>
  <c r="AC39" i="7"/>
  <c r="AC52" i="7"/>
  <c r="Q30" i="7"/>
  <c r="AO64" i="7"/>
  <c r="AC26" i="7"/>
  <c r="E31" i="7"/>
  <c r="E44" i="7"/>
  <c r="Q34" i="8"/>
  <c r="E33" i="7"/>
  <c r="E3" i="8"/>
  <c r="K3" i="8" s="1"/>
  <c r="Q64" i="8"/>
  <c r="AO28" i="7"/>
  <c r="Q60" i="8"/>
  <c r="AO29" i="7"/>
  <c r="AO65" i="7"/>
  <c r="AC27" i="7"/>
  <c r="AC41" i="7"/>
  <c r="Q32" i="7"/>
  <c r="AO42" i="7"/>
  <c r="AO54" i="7"/>
  <c r="E32" i="7"/>
  <c r="E45" i="7"/>
  <c r="AC54" i="7"/>
  <c r="AC68" i="7"/>
  <c r="Q56" i="8"/>
  <c r="AO30" i="7"/>
  <c r="E20" i="7"/>
  <c r="AC28" i="7"/>
  <c r="AC42" i="7"/>
  <c r="Q33" i="7"/>
  <c r="Q52" i="8"/>
  <c r="AO43" i="7"/>
  <c r="Q48" i="8"/>
  <c r="AC43" i="7"/>
  <c r="E22" i="7"/>
  <c r="E34" i="7"/>
  <c r="E47" i="7"/>
  <c r="E25" i="7"/>
  <c r="AC47" i="7"/>
  <c r="Q44" i="8"/>
  <c r="AO32" i="7"/>
  <c r="AO45" i="7"/>
  <c r="AC57" i="7"/>
  <c r="AO38" i="7"/>
  <c r="AO62" i="7"/>
  <c r="AC37" i="7"/>
  <c r="AC63" i="7"/>
  <c r="AO56" i="7"/>
  <c r="AC29" i="7"/>
  <c r="Q34" i="7"/>
  <c r="AP27" i="5"/>
  <c r="Q23" i="7"/>
  <c r="Q55" i="8"/>
  <c r="AC43" i="8"/>
  <c r="E5" i="8"/>
  <c r="K5" i="8" s="1"/>
  <c r="E27" i="7"/>
  <c r="AC57" i="8"/>
  <c r="Q51" i="7"/>
  <c r="AC63" i="8"/>
  <c r="Q49" i="8"/>
  <c r="Q10" i="8"/>
  <c r="E41" i="8"/>
  <c r="AO36" i="8"/>
  <c r="Q26" i="7"/>
  <c r="AO53" i="8"/>
  <c r="AC64" i="8"/>
  <c r="AC45" i="8"/>
  <c r="AC3" i="8"/>
  <c r="AC33" i="8"/>
  <c r="E33" i="8"/>
  <c r="E55" i="7"/>
  <c r="E44" i="8"/>
  <c r="AC33" i="7"/>
  <c r="E28" i="8"/>
  <c r="AC7" i="7"/>
  <c r="Q27" i="8"/>
  <c r="E56" i="7"/>
  <c r="E57" i="8"/>
  <c r="E38" i="8"/>
  <c r="AO68" i="7"/>
  <c r="AC6" i="8"/>
  <c r="Q21" i="8"/>
  <c r="Q53" i="8"/>
  <c r="AC26" i="8"/>
  <c r="E63" i="7"/>
  <c r="Q67" i="8"/>
  <c r="AC9" i="8"/>
  <c r="AC22" i="8"/>
  <c r="AO16" i="7"/>
  <c r="AC44" i="8"/>
  <c r="E6" i="8"/>
  <c r="K6" i="8" s="1"/>
  <c r="E24" i="8"/>
  <c r="Q49" i="7"/>
  <c r="AO45" i="8"/>
  <c r="AC18" i="8"/>
  <c r="E6" i="7"/>
  <c r="AO40" i="8"/>
  <c r="Q36" i="7"/>
  <c r="AC23" i="7"/>
  <c r="Q23" i="8"/>
  <c r="AO5" i="8"/>
  <c r="E20" i="8"/>
  <c r="E59" i="7"/>
  <c r="Q19" i="8"/>
  <c r="Q5" i="8"/>
  <c r="Q46" i="7"/>
  <c r="Q45" i="7"/>
  <c r="Q11" i="8"/>
  <c r="AO44" i="7"/>
  <c r="E42" i="8"/>
  <c r="E14" i="8"/>
  <c r="K14" i="8" s="1"/>
  <c r="Q56" i="7"/>
  <c r="E37" i="8"/>
  <c r="AC34" i="7"/>
  <c r="AC49" i="8"/>
  <c r="AB7" i="5"/>
  <c r="AC7" i="5" s="1"/>
  <c r="AB15" i="5"/>
  <c r="AC15" i="5" s="1"/>
  <c r="AI15" i="5" s="1"/>
  <c r="AD20" i="5"/>
  <c r="AD24" i="5"/>
  <c r="AD28" i="5"/>
  <c r="AD36" i="5"/>
  <c r="AD40" i="5"/>
  <c r="AD44" i="5"/>
  <c r="AC19" i="7"/>
  <c r="AO21" i="7"/>
  <c r="E36" i="8"/>
  <c r="E66" i="7"/>
  <c r="AC14" i="7"/>
  <c r="AO14" i="8"/>
  <c r="AB3" i="5"/>
  <c r="AC3" i="5" s="1"/>
  <c r="AI3" i="5" s="1"/>
  <c r="E54" i="7"/>
  <c r="E61" i="7"/>
  <c r="AO54" i="8"/>
  <c r="E12" i="7"/>
  <c r="Q24" i="7"/>
  <c r="Q11" i="7"/>
  <c r="AO3" i="7"/>
  <c r="Q58" i="7"/>
  <c r="E62" i="7"/>
  <c r="AO26" i="8"/>
  <c r="E68" i="8"/>
  <c r="E50" i="7"/>
  <c r="Q33" i="8"/>
  <c r="E8" i="7"/>
  <c r="Q47" i="8"/>
  <c r="AC29" i="8"/>
  <c r="AN3" i="5"/>
  <c r="AO3" i="5" s="1"/>
  <c r="AC8" i="7"/>
  <c r="Q31" i="8"/>
  <c r="AO7" i="7"/>
  <c r="AO38" i="8"/>
  <c r="E52" i="7"/>
  <c r="AC68" i="8"/>
  <c r="AO22" i="8"/>
  <c r="Q30" i="8"/>
  <c r="E13" i="7"/>
  <c r="AC25" i="8"/>
  <c r="E65" i="7"/>
  <c r="AC36" i="8"/>
  <c r="F33" i="5"/>
  <c r="AO32" i="8"/>
  <c r="Q54" i="7"/>
  <c r="Q16" i="7"/>
  <c r="AC50" i="8"/>
  <c r="AC46" i="8"/>
  <c r="AO18" i="7"/>
  <c r="AO64" i="8"/>
  <c r="AO18" i="8"/>
  <c r="AC10" i="8"/>
  <c r="AC9" i="7"/>
  <c r="AC21" i="8"/>
  <c r="AO10" i="7"/>
  <c r="AO18" i="5"/>
  <c r="AV18" i="5" s="1"/>
  <c r="AP38" i="5"/>
  <c r="D4" i="5"/>
  <c r="E4" i="5" s="1"/>
  <c r="D8" i="5"/>
  <c r="E8" i="5" s="1"/>
  <c r="K8" i="5" s="1"/>
  <c r="D10" i="5"/>
  <c r="E10" i="5" s="1"/>
  <c r="K10" i="5" s="1"/>
  <c r="D12" i="5"/>
  <c r="E12" i="5" s="1"/>
  <c r="K12" i="5" s="1"/>
  <c r="D14" i="5"/>
  <c r="E14" i="5" s="1"/>
  <c r="D16" i="5"/>
  <c r="E16" i="5" s="1"/>
  <c r="K16" i="5" s="1"/>
  <c r="F19" i="5"/>
  <c r="F21" i="5"/>
  <c r="F23" i="5"/>
  <c r="F27" i="5"/>
  <c r="F29" i="5"/>
  <c r="F31" i="5"/>
  <c r="F35" i="5"/>
  <c r="F37" i="5"/>
  <c r="F39" i="5"/>
  <c r="F41" i="5"/>
  <c r="F43" i="5"/>
  <c r="F45" i="5"/>
  <c r="D3" i="5"/>
  <c r="E3" i="5" s="1"/>
  <c r="K3" i="5" s="1"/>
  <c r="F27" i="3"/>
  <c r="Q13" i="3"/>
  <c r="R13" i="3" s="1"/>
  <c r="Y13" i="3" s="1"/>
  <c r="S65" i="3"/>
  <c r="AS19" i="3"/>
  <c r="AN7" i="5"/>
  <c r="AO7" i="5" s="1"/>
  <c r="AT7" i="5" s="1"/>
  <c r="AN13" i="5"/>
  <c r="AO13" i="5" s="1"/>
  <c r="AT13" i="5" s="1"/>
  <c r="AO20" i="5"/>
  <c r="AP26" i="5"/>
  <c r="AP30" i="5"/>
  <c r="AP34" i="5"/>
  <c r="AP44" i="5"/>
  <c r="P6" i="5"/>
  <c r="Q6" i="5" s="1"/>
  <c r="W6" i="5" s="1"/>
  <c r="P10" i="5"/>
  <c r="Q10" i="5" s="1"/>
  <c r="W10" i="5" s="1"/>
  <c r="P14" i="5"/>
  <c r="Q14" i="5" s="1"/>
  <c r="W14" i="5" s="1"/>
  <c r="Q19" i="5"/>
  <c r="W19" i="5" s="1"/>
  <c r="R25" i="5"/>
  <c r="R29" i="5"/>
  <c r="R33" i="5"/>
  <c r="R37" i="5"/>
  <c r="R43" i="5"/>
  <c r="F25" i="5"/>
  <c r="F25" i="3"/>
  <c r="AB4" i="5"/>
  <c r="AC4" i="5" s="1"/>
  <c r="AB6" i="5"/>
  <c r="AC6" i="5" s="1"/>
  <c r="AI6" i="5" s="1"/>
  <c r="AB10" i="5"/>
  <c r="AC10" i="5" s="1"/>
  <c r="AI10" i="5" s="1"/>
  <c r="AB16" i="5"/>
  <c r="AC16" i="5" s="1"/>
  <c r="AC19" i="5"/>
  <c r="AI19" i="5" s="1"/>
  <c r="AD23" i="5"/>
  <c r="AD25" i="5"/>
  <c r="AD33" i="5"/>
  <c r="AD35" i="5"/>
  <c r="AD37" i="5"/>
  <c r="AD39" i="5"/>
  <c r="AD43" i="5"/>
  <c r="AN5" i="5"/>
  <c r="AO5" i="5" s="1"/>
  <c r="AT5" i="5" s="1"/>
  <c r="AN9" i="5"/>
  <c r="AO9" i="5" s="1"/>
  <c r="AT9" i="5" s="1"/>
  <c r="AN15" i="5"/>
  <c r="AO15" i="5" s="1"/>
  <c r="AT15" i="5" s="1"/>
  <c r="AP24" i="5"/>
  <c r="AP28" i="5"/>
  <c r="AP32" i="5"/>
  <c r="AD22" i="5"/>
  <c r="AD30" i="5"/>
  <c r="AD38" i="5"/>
  <c r="P8" i="5"/>
  <c r="Q8" i="5" s="1"/>
  <c r="W8" i="5" s="1"/>
  <c r="P12" i="5"/>
  <c r="Q12" i="5" s="1"/>
  <c r="W12" i="5" s="1"/>
  <c r="P16" i="5"/>
  <c r="Q16" i="5" s="1"/>
  <c r="W16" i="5" s="1"/>
  <c r="R21" i="5"/>
  <c r="R27" i="5"/>
  <c r="R35" i="5"/>
  <c r="R39" i="5"/>
  <c r="R41" i="5"/>
  <c r="R45" i="5"/>
  <c r="AQ16" i="3"/>
  <c r="AR16" i="3" s="1"/>
  <c r="AY16" i="3" s="1"/>
  <c r="F24" i="3"/>
  <c r="AB8" i="5"/>
  <c r="AC8" i="5" s="1"/>
  <c r="AB12" i="5"/>
  <c r="AC12" i="5" s="1"/>
  <c r="AB14" i="5"/>
  <c r="AC14" i="5" s="1"/>
  <c r="AI14" i="5" s="1"/>
  <c r="AD21" i="5"/>
  <c r="S50" i="3"/>
  <c r="AN10" i="5"/>
  <c r="AO10" i="5" s="1"/>
  <c r="AT10" i="5" s="1"/>
  <c r="AP21" i="5"/>
  <c r="AP25" i="5"/>
  <c r="AP35" i="5"/>
  <c r="AP37" i="5"/>
  <c r="AP39" i="5"/>
  <c r="AP41" i="5"/>
  <c r="AP22" i="5"/>
  <c r="AP40" i="5"/>
  <c r="P4" i="5"/>
  <c r="Q4" i="5" s="1"/>
  <c r="W4" i="5" s="1"/>
  <c r="AN6" i="5"/>
  <c r="AO6" i="5" s="1"/>
  <c r="AT6" i="5" s="1"/>
  <c r="AN12" i="5"/>
  <c r="AO12" i="5" s="1"/>
  <c r="AT12" i="5" s="1"/>
  <c r="AQ14" i="3"/>
  <c r="AR14" i="3" s="1"/>
  <c r="AY14" i="3" s="1"/>
  <c r="AS28" i="3"/>
  <c r="D5" i="5"/>
  <c r="E5" i="5" s="1"/>
  <c r="K5" i="5" s="1"/>
  <c r="D7" i="5"/>
  <c r="E7" i="5" s="1"/>
  <c r="K7" i="5" s="1"/>
  <c r="D9" i="5"/>
  <c r="E9" i="5" s="1"/>
  <c r="D11" i="5"/>
  <c r="E11" i="5" s="1"/>
  <c r="K11" i="5" s="1"/>
  <c r="D13" i="5"/>
  <c r="E13" i="5" s="1"/>
  <c r="K13" i="5" s="1"/>
  <c r="D15" i="5"/>
  <c r="E15" i="5" s="1"/>
  <c r="K15" i="5" s="1"/>
  <c r="D18" i="5"/>
  <c r="E18" i="5" s="1"/>
  <c r="K18" i="5" s="1"/>
  <c r="F20" i="5"/>
  <c r="F22" i="5"/>
  <c r="F24" i="5"/>
  <c r="F26" i="5"/>
  <c r="F28" i="5"/>
  <c r="F30" i="5"/>
  <c r="F32" i="5"/>
  <c r="F34" i="5"/>
  <c r="F36" i="5"/>
  <c r="F38" i="5"/>
  <c r="F40" i="5"/>
  <c r="F42" i="5"/>
  <c r="F44" i="5"/>
  <c r="B19" i="4"/>
  <c r="E19" i="4"/>
  <c r="AN11" i="5"/>
  <c r="AO11" i="5" s="1"/>
  <c r="AT11" i="5" s="1"/>
  <c r="AP36" i="5"/>
  <c r="AN8" i="5"/>
  <c r="AO8" i="5" s="1"/>
  <c r="AT8" i="5" s="1"/>
  <c r="S29" i="3"/>
  <c r="AQ11" i="3"/>
  <c r="AR11" i="3" s="1"/>
  <c r="P3" i="5"/>
  <c r="Q3" i="5" s="1"/>
  <c r="W3" i="5" s="1"/>
  <c r="P5" i="5"/>
  <c r="Q5" i="5" s="1"/>
  <c r="W5" i="5" s="1"/>
  <c r="P7" i="5"/>
  <c r="Q7" i="5" s="1"/>
  <c r="W7" i="5" s="1"/>
  <c r="P9" i="5"/>
  <c r="Q9" i="5" s="1"/>
  <c r="P11" i="5"/>
  <c r="Q11" i="5" s="1"/>
  <c r="W11" i="5" s="1"/>
  <c r="P13" i="5"/>
  <c r="Q13" i="5" s="1"/>
  <c r="W13" i="5" s="1"/>
  <c r="P15" i="5"/>
  <c r="Q15" i="5" s="1"/>
  <c r="W15" i="5" s="1"/>
  <c r="Q18" i="5"/>
  <c r="W18" i="5" s="1"/>
  <c r="R20" i="5"/>
  <c r="R24" i="5"/>
  <c r="R26" i="5"/>
  <c r="R28" i="5"/>
  <c r="R30" i="5"/>
  <c r="R32" i="5"/>
  <c r="R34" i="5"/>
  <c r="R36" i="5"/>
  <c r="R40" i="5"/>
  <c r="R42" i="5"/>
  <c r="R44" i="5"/>
  <c r="D19" i="4"/>
  <c r="AO19" i="5"/>
  <c r="AD16" i="3"/>
  <c r="AE16" i="3" s="1"/>
  <c r="AF26" i="3"/>
  <c r="AQ10" i="3"/>
  <c r="AR10" i="3" s="1"/>
  <c r="AY10" i="3" s="1"/>
  <c r="AD29" i="5"/>
  <c r="AD27" i="5"/>
  <c r="R31" i="5"/>
  <c r="AP23" i="5"/>
  <c r="AD26" i="5"/>
  <c r="AD31" i="5"/>
  <c r="AD32" i="5"/>
  <c r="AP43" i="5"/>
  <c r="AD34" i="5"/>
  <c r="AP29" i="5"/>
  <c r="AP45" i="5"/>
  <c r="R22" i="5"/>
  <c r="R38" i="5"/>
  <c r="R23" i="5"/>
  <c r="AP31" i="5"/>
  <c r="AN14" i="5"/>
  <c r="AO14" i="5" s="1"/>
  <c r="AT14" i="5" s="1"/>
  <c r="AB11" i="5"/>
  <c r="AC11" i="5" s="1"/>
  <c r="AI11" i="5" s="1"/>
  <c r="AD11" i="3"/>
  <c r="AE11" i="3" s="1"/>
  <c r="F23" i="3"/>
  <c r="AD12" i="3"/>
  <c r="AE12" i="3" s="1"/>
  <c r="S26" i="3"/>
  <c r="S25" i="3"/>
  <c r="AS30" i="3"/>
  <c r="AS29" i="3"/>
  <c r="AQ13" i="3"/>
  <c r="AR13" i="3" s="1"/>
  <c r="AY13" i="3" s="1"/>
  <c r="AD10" i="3"/>
  <c r="AE10" i="3" s="1"/>
  <c r="AF23" i="3"/>
  <c r="Q12" i="3"/>
  <c r="R12" i="3" s="1"/>
  <c r="S21" i="3"/>
  <c r="AS25" i="3"/>
  <c r="AQ12" i="3"/>
  <c r="AR12" i="3" s="1"/>
  <c r="AY12" i="3" s="1"/>
  <c r="AS68" i="3"/>
  <c r="F21" i="3"/>
  <c r="AS67" i="3"/>
  <c r="AS65" i="3"/>
  <c r="S23" i="3"/>
  <c r="Q9" i="3"/>
  <c r="R9" i="3" s="1"/>
  <c r="AD6" i="3"/>
  <c r="AE6" i="3" s="1"/>
  <c r="S62" i="3"/>
  <c r="S19" i="3"/>
  <c r="F20" i="3"/>
  <c r="AD7" i="3"/>
  <c r="AE7" i="3" s="1"/>
  <c r="AF19" i="3"/>
  <c r="AD9" i="3"/>
  <c r="AE9" i="3" s="1"/>
  <c r="AF22" i="3"/>
  <c r="Q10" i="3"/>
  <c r="R10" i="3" s="1"/>
  <c r="Y10" i="3" s="1"/>
  <c r="AD5" i="3"/>
  <c r="AE5" i="3" s="1"/>
  <c r="AD18" i="3"/>
  <c r="AE18" i="3" s="1"/>
  <c r="F22" i="3"/>
  <c r="AF21" i="3"/>
  <c r="Q7" i="3"/>
  <c r="R7" i="3" s="1"/>
  <c r="Y7" i="3" s="1"/>
  <c r="Q6" i="3"/>
  <c r="R6" i="3" s="1"/>
  <c r="Y6" i="3" s="1"/>
  <c r="AD4" i="3"/>
  <c r="AE4" i="3" s="1"/>
  <c r="AS27" i="3"/>
  <c r="AS26" i="3"/>
  <c r="AS66" i="3"/>
  <c r="S63" i="3"/>
  <c r="AF20" i="3"/>
  <c r="Q8" i="3"/>
  <c r="R8" i="3" s="1"/>
  <c r="Q5" i="3"/>
  <c r="R5" i="3" s="1"/>
  <c r="S48" i="3"/>
  <c r="AF24" i="3"/>
  <c r="Q11" i="3"/>
  <c r="R11" i="3" s="1"/>
  <c r="Y11" i="3" s="1"/>
  <c r="S20" i="3"/>
  <c r="S49" i="3"/>
  <c r="Q4" i="3"/>
  <c r="R4" i="3" s="1"/>
  <c r="S31" i="3"/>
  <c r="S66" i="3"/>
  <c r="S22" i="3"/>
  <c r="AQ3" i="3"/>
  <c r="AR3" i="3" s="1"/>
  <c r="AY3" i="3" s="1"/>
  <c r="AQ7" i="3"/>
  <c r="AR7" i="3" s="1"/>
  <c r="AY7" i="3" s="1"/>
  <c r="S30" i="3"/>
  <c r="AS20" i="3"/>
  <c r="AQ6" i="3"/>
  <c r="AR6" i="3" s="1"/>
  <c r="AY6" i="3" s="1"/>
  <c r="F19" i="3"/>
  <c r="S28" i="3"/>
  <c r="AF30" i="3"/>
  <c r="AQ5" i="3"/>
  <c r="AR5" i="3" s="1"/>
  <c r="AY5" i="3" s="1"/>
  <c r="AQ18" i="3"/>
  <c r="AR18" i="3" s="1"/>
  <c r="AQ4" i="3"/>
  <c r="AR4" i="3" s="1"/>
  <c r="AE3" i="3"/>
  <c r="AJ3" i="3" s="1"/>
  <c r="AD14" i="3"/>
  <c r="AE14" i="3" s="1"/>
  <c r="AF28" i="3"/>
  <c r="F29" i="3"/>
  <c r="AF27" i="3"/>
  <c r="AD8" i="3"/>
  <c r="AE8" i="3" s="1"/>
  <c r="F31" i="3"/>
  <c r="Q16" i="3"/>
  <c r="R16" i="3" s="1"/>
  <c r="Y16" i="3" s="1"/>
  <c r="S27" i="3"/>
  <c r="D9" i="3"/>
  <c r="E9" i="3" s="1"/>
  <c r="L9" i="3" s="1"/>
  <c r="S64" i="3"/>
  <c r="AD15" i="3"/>
  <c r="AE15" i="3" s="1"/>
  <c r="AF29" i="3"/>
  <c r="F30" i="3"/>
  <c r="AF68" i="3"/>
  <c r="D11" i="3"/>
  <c r="E11" i="3" s="1"/>
  <c r="D12" i="3"/>
  <c r="E12" i="3" s="1"/>
  <c r="D10" i="3"/>
  <c r="E10" i="3" s="1"/>
  <c r="L10" i="3" s="1"/>
  <c r="D4" i="3"/>
  <c r="D8" i="3"/>
  <c r="D13" i="3"/>
  <c r="D7" i="3"/>
  <c r="D16" i="3"/>
  <c r="E16" i="3" s="1"/>
  <c r="D5" i="3"/>
  <c r="E5" i="3" s="1"/>
  <c r="D15" i="3"/>
  <c r="E15" i="3" s="1"/>
  <c r="D14" i="3"/>
  <c r="C9" i="4"/>
  <c r="D9" i="4"/>
  <c r="AP25" i="8" l="1"/>
  <c r="AS25" i="8"/>
  <c r="AU25" i="8"/>
  <c r="AP39" i="8"/>
  <c r="AS39" i="8"/>
  <c r="AU39" i="8"/>
  <c r="AP56" i="8"/>
  <c r="AS56" i="8"/>
  <c r="AU56" i="8"/>
  <c r="AD58" i="8"/>
  <c r="AG58" i="8"/>
  <c r="AI58" i="8"/>
  <c r="F68" i="8"/>
  <c r="I68" i="8"/>
  <c r="K68" i="8"/>
  <c r="R11" i="8"/>
  <c r="U11" i="8"/>
  <c r="W11" i="8"/>
  <c r="F26" i="8"/>
  <c r="I26" i="8"/>
  <c r="K26" i="8"/>
  <c r="R22" i="8"/>
  <c r="U22" i="8"/>
  <c r="W22" i="8"/>
  <c r="AP62" i="8"/>
  <c r="AU62" i="8"/>
  <c r="AS62" i="8"/>
  <c r="AD45" i="8"/>
  <c r="AG45" i="8"/>
  <c r="AI45" i="8"/>
  <c r="R46" i="8"/>
  <c r="U46" i="8"/>
  <c r="W46" i="8"/>
  <c r="F30" i="8"/>
  <c r="I30" i="8"/>
  <c r="K30" i="8"/>
  <c r="AP43" i="8"/>
  <c r="AS43" i="8"/>
  <c r="AU43" i="8"/>
  <c r="AP6" i="8"/>
  <c r="AS6" i="8"/>
  <c r="AU6" i="8"/>
  <c r="AP33" i="8"/>
  <c r="AS33" i="8"/>
  <c r="AU33" i="8"/>
  <c r="F49" i="8"/>
  <c r="I49" i="8"/>
  <c r="K49" i="8"/>
  <c r="R35" i="8"/>
  <c r="U35" i="8"/>
  <c r="W35" i="8"/>
  <c r="R9" i="8"/>
  <c r="U9" i="8"/>
  <c r="W9" i="8"/>
  <c r="AP8" i="8"/>
  <c r="AU8" i="8"/>
  <c r="AS8" i="8"/>
  <c r="R18" i="8"/>
  <c r="U18" i="8"/>
  <c r="W18" i="8"/>
  <c r="AD29" i="8"/>
  <c r="AG29" i="8"/>
  <c r="AI29" i="8"/>
  <c r="R21" i="8"/>
  <c r="U21" i="8"/>
  <c r="W21" i="8"/>
  <c r="AD64" i="8"/>
  <c r="AG64" i="8"/>
  <c r="AI64" i="8"/>
  <c r="AD4" i="8"/>
  <c r="AG4" i="8"/>
  <c r="AI4" i="8"/>
  <c r="F34" i="8"/>
  <c r="I34" i="8"/>
  <c r="K34" i="8"/>
  <c r="F23" i="8"/>
  <c r="I23" i="8"/>
  <c r="K23" i="8"/>
  <c r="R63" i="8"/>
  <c r="U63" i="8"/>
  <c r="W63" i="8"/>
  <c r="R24" i="8"/>
  <c r="W24" i="8"/>
  <c r="U24" i="8"/>
  <c r="F50" i="8"/>
  <c r="I50" i="8"/>
  <c r="K50" i="8"/>
  <c r="AP32" i="8"/>
  <c r="AS32" i="8"/>
  <c r="AU32" i="8"/>
  <c r="R47" i="8"/>
  <c r="U47" i="8"/>
  <c r="W47" i="8"/>
  <c r="AP14" i="8"/>
  <c r="AS14" i="8"/>
  <c r="AU14" i="8"/>
  <c r="F37" i="8"/>
  <c r="K37" i="8"/>
  <c r="I37" i="8"/>
  <c r="AP40" i="8"/>
  <c r="AS40" i="8"/>
  <c r="AU40" i="8"/>
  <c r="AD6" i="8"/>
  <c r="AG6" i="8"/>
  <c r="AI6" i="8"/>
  <c r="F64" i="8"/>
  <c r="I64" i="8"/>
  <c r="K64" i="8"/>
  <c r="F48" i="8"/>
  <c r="I48" i="8"/>
  <c r="K48" i="8"/>
  <c r="AP10" i="8"/>
  <c r="AS10" i="8"/>
  <c r="AU10" i="8"/>
  <c r="AD52" i="8"/>
  <c r="AG52" i="8"/>
  <c r="AI52" i="8"/>
  <c r="R57" i="8"/>
  <c r="U57" i="8"/>
  <c r="W57" i="8"/>
  <c r="F58" i="8"/>
  <c r="I58" i="8"/>
  <c r="K58" i="8"/>
  <c r="F18" i="8"/>
  <c r="I18" i="8"/>
  <c r="K18" i="8"/>
  <c r="AP31" i="8"/>
  <c r="AS31" i="8"/>
  <c r="AU31" i="8"/>
  <c r="F62" i="8"/>
  <c r="I62" i="8"/>
  <c r="K62" i="8"/>
  <c r="AD27" i="8"/>
  <c r="AG27" i="8"/>
  <c r="AI27" i="8"/>
  <c r="R60" i="8"/>
  <c r="U60" i="8"/>
  <c r="W60" i="8"/>
  <c r="F29" i="8"/>
  <c r="K29" i="8"/>
  <c r="I29" i="8"/>
  <c r="AD31" i="8"/>
  <c r="AG31" i="8"/>
  <c r="AI31" i="8"/>
  <c r="F60" i="8"/>
  <c r="I60" i="8"/>
  <c r="K60" i="8"/>
  <c r="R49" i="8"/>
  <c r="U49" i="8"/>
  <c r="W49" i="8"/>
  <c r="AD49" i="8"/>
  <c r="AG49" i="8"/>
  <c r="AI49" i="8"/>
  <c r="R53" i="8"/>
  <c r="U53" i="8"/>
  <c r="W53" i="8"/>
  <c r="F59" i="8"/>
  <c r="I59" i="8"/>
  <c r="K59" i="8"/>
  <c r="AP3" i="8"/>
  <c r="AS3" i="8"/>
  <c r="AU3" i="8"/>
  <c r="AP53" i="8"/>
  <c r="AS53" i="8"/>
  <c r="AU53" i="8"/>
  <c r="R48" i="8"/>
  <c r="U48" i="8"/>
  <c r="W48" i="8"/>
  <c r="R50" i="8"/>
  <c r="U50" i="8"/>
  <c r="W50" i="8"/>
  <c r="R62" i="8"/>
  <c r="U62" i="8"/>
  <c r="W62" i="8"/>
  <c r="AP68" i="8"/>
  <c r="AS68" i="8"/>
  <c r="AU68" i="8"/>
  <c r="AP27" i="8"/>
  <c r="AS27" i="8"/>
  <c r="AU27" i="8"/>
  <c r="AD14" i="8"/>
  <c r="AG14" i="8"/>
  <c r="AI14" i="8"/>
  <c r="AP52" i="8"/>
  <c r="AS52" i="8"/>
  <c r="AU52" i="8"/>
  <c r="R25" i="8"/>
  <c r="U25" i="8"/>
  <c r="W25" i="8"/>
  <c r="AD20" i="8"/>
  <c r="AG20" i="8"/>
  <c r="AI20" i="8"/>
  <c r="R4" i="8"/>
  <c r="U4" i="8"/>
  <c r="W4" i="8"/>
  <c r="AP20" i="8"/>
  <c r="AS20" i="8"/>
  <c r="AU20" i="8"/>
  <c r="AP50" i="8"/>
  <c r="AS50" i="8"/>
  <c r="AU50" i="8"/>
  <c r="AD36" i="8"/>
  <c r="AG36" i="8"/>
  <c r="AI36" i="8"/>
  <c r="R33" i="8"/>
  <c r="U33" i="8"/>
  <c r="W33" i="8"/>
  <c r="AD18" i="8"/>
  <c r="AI18" i="8"/>
  <c r="AG18" i="8"/>
  <c r="F38" i="8"/>
  <c r="I38" i="8"/>
  <c r="K38" i="8"/>
  <c r="F32" i="8"/>
  <c r="I32" i="8"/>
  <c r="K32" i="8"/>
  <c r="F65" i="8"/>
  <c r="I65" i="8"/>
  <c r="K65" i="8"/>
  <c r="AD39" i="8"/>
  <c r="AG39" i="8"/>
  <c r="AI39" i="8"/>
  <c r="F39" i="8"/>
  <c r="I39" i="8"/>
  <c r="K39" i="8"/>
  <c r="F46" i="8"/>
  <c r="I46" i="8"/>
  <c r="K46" i="8"/>
  <c r="F35" i="8"/>
  <c r="I35" i="8"/>
  <c r="K35" i="8"/>
  <c r="AP34" i="8"/>
  <c r="AS34" i="8"/>
  <c r="AU34" i="8"/>
  <c r="AP66" i="8"/>
  <c r="AS66" i="8"/>
  <c r="AU66" i="8"/>
  <c r="AP47" i="8"/>
  <c r="AS47" i="8"/>
  <c r="AU47" i="8"/>
  <c r="F36" i="8"/>
  <c r="I36" i="8"/>
  <c r="K36" i="8"/>
  <c r="F42" i="8"/>
  <c r="I42" i="8"/>
  <c r="K42" i="8"/>
  <c r="AP45" i="8"/>
  <c r="AS45" i="8"/>
  <c r="AU45" i="8"/>
  <c r="F57" i="8"/>
  <c r="I57" i="8"/>
  <c r="K57" i="8"/>
  <c r="AP36" i="8"/>
  <c r="AS36" i="8"/>
  <c r="AU36" i="8"/>
  <c r="R52" i="8"/>
  <c r="U52" i="8"/>
  <c r="W52" i="8"/>
  <c r="F40" i="8"/>
  <c r="I40" i="8"/>
  <c r="K40" i="8"/>
  <c r="AP11" i="8"/>
  <c r="AS11" i="8"/>
  <c r="AU11" i="8"/>
  <c r="AD47" i="8"/>
  <c r="AG47" i="8"/>
  <c r="AI47" i="8"/>
  <c r="AD19" i="8"/>
  <c r="AG19" i="8"/>
  <c r="AI19" i="8"/>
  <c r="AD42" i="8"/>
  <c r="AG42" i="8"/>
  <c r="AI42" i="8"/>
  <c r="AP49" i="8"/>
  <c r="AS49" i="8"/>
  <c r="AU49" i="8"/>
  <c r="F43" i="8"/>
  <c r="I43" i="8"/>
  <c r="K43" i="8"/>
  <c r="AP42" i="8"/>
  <c r="AS42" i="8"/>
  <c r="AU42" i="8"/>
  <c r="AP58" i="8"/>
  <c r="AS58" i="8"/>
  <c r="AU58" i="8"/>
  <c r="R7" i="8"/>
  <c r="U7" i="8"/>
  <c r="W7" i="8"/>
  <c r="F41" i="8"/>
  <c r="I41" i="8"/>
  <c r="K41" i="8"/>
  <c r="R68" i="8"/>
  <c r="U68" i="8"/>
  <c r="W68" i="8"/>
  <c r="AD66" i="8"/>
  <c r="AG66" i="8"/>
  <c r="AI66" i="8"/>
  <c r="AD15" i="8"/>
  <c r="AG15" i="8"/>
  <c r="AI15" i="8"/>
  <c r="AP21" i="8"/>
  <c r="AS21" i="8"/>
  <c r="AU21" i="8"/>
  <c r="AP24" i="8"/>
  <c r="AS24" i="8"/>
  <c r="AU24" i="8"/>
  <c r="F66" i="8"/>
  <c r="I66" i="8"/>
  <c r="K66" i="8"/>
  <c r="AP12" i="8"/>
  <c r="AS12" i="8"/>
  <c r="AU12" i="8"/>
  <c r="AD11" i="8"/>
  <c r="AG11" i="8"/>
  <c r="AI11" i="8"/>
  <c r="R12" i="8"/>
  <c r="W12" i="8"/>
  <c r="U12" i="8"/>
  <c r="R43" i="8"/>
  <c r="U43" i="8"/>
  <c r="W43" i="8"/>
  <c r="AP16" i="8"/>
  <c r="AS16" i="8"/>
  <c r="AU16" i="8"/>
  <c r="AD37" i="8"/>
  <c r="AG37" i="8"/>
  <c r="AI37" i="8"/>
  <c r="F45" i="8"/>
  <c r="I45" i="8"/>
  <c r="K45" i="8"/>
  <c r="R14" i="8"/>
  <c r="U14" i="8"/>
  <c r="W14" i="8"/>
  <c r="AD53" i="8"/>
  <c r="AG53" i="8"/>
  <c r="AI53" i="8"/>
  <c r="AD24" i="8"/>
  <c r="AG24" i="8"/>
  <c r="AI24" i="8"/>
  <c r="AD62" i="8"/>
  <c r="AI62" i="8"/>
  <c r="AG62" i="8"/>
  <c r="F56" i="8"/>
  <c r="I56" i="8"/>
  <c r="K56" i="8"/>
  <c r="AD32" i="8"/>
  <c r="AG32" i="8"/>
  <c r="AI32" i="8"/>
  <c r="AD61" i="8"/>
  <c r="AG61" i="8"/>
  <c r="AI61" i="8"/>
  <c r="AD54" i="8"/>
  <c r="AG54" i="8"/>
  <c r="AI54" i="8"/>
  <c r="AP26" i="8"/>
  <c r="AS26" i="8"/>
  <c r="AU26" i="8"/>
  <c r="R10" i="8"/>
  <c r="U10" i="8"/>
  <c r="W10" i="8"/>
  <c r="AP51" i="8"/>
  <c r="AS51" i="8"/>
  <c r="AU51" i="8"/>
  <c r="AP65" i="8"/>
  <c r="AS65" i="8"/>
  <c r="AU65" i="8"/>
  <c r="AD21" i="8"/>
  <c r="AG21" i="8"/>
  <c r="AI21" i="8"/>
  <c r="AD13" i="8"/>
  <c r="AG13" i="8"/>
  <c r="AI13" i="8"/>
  <c r="R26" i="8"/>
  <c r="U26" i="8"/>
  <c r="W26" i="8"/>
  <c r="F63" i="8"/>
  <c r="I63" i="8"/>
  <c r="K63" i="8"/>
  <c r="F28" i="8"/>
  <c r="I28" i="8"/>
  <c r="K28" i="8"/>
  <c r="R16" i="8"/>
  <c r="W16" i="8"/>
  <c r="U16" i="8"/>
  <c r="R20" i="8"/>
  <c r="U20" i="8"/>
  <c r="W20" i="8"/>
  <c r="AD68" i="8"/>
  <c r="AG68" i="8"/>
  <c r="AI68" i="8"/>
  <c r="R13" i="8"/>
  <c r="U13" i="8"/>
  <c r="W13" i="8"/>
  <c r="AD22" i="8"/>
  <c r="AG22" i="8"/>
  <c r="AI22" i="8"/>
  <c r="AD57" i="8"/>
  <c r="AG57" i="8"/>
  <c r="AI57" i="8"/>
  <c r="R56" i="8"/>
  <c r="W56" i="8"/>
  <c r="U56" i="8"/>
  <c r="AD38" i="8"/>
  <c r="AG38" i="8"/>
  <c r="AI38" i="8"/>
  <c r="AP64" i="8"/>
  <c r="AS64" i="8"/>
  <c r="AU64" i="8"/>
  <c r="AP38" i="8"/>
  <c r="AU38" i="8"/>
  <c r="AS38" i="8"/>
  <c r="AD9" i="8"/>
  <c r="AG9" i="8"/>
  <c r="AI9" i="8"/>
  <c r="R44" i="8"/>
  <c r="U44" i="8"/>
  <c r="W44" i="8"/>
  <c r="R34" i="8"/>
  <c r="U34" i="8"/>
  <c r="W34" i="8"/>
  <c r="R38" i="8"/>
  <c r="U38" i="8"/>
  <c r="W38" i="8"/>
  <c r="R61" i="8"/>
  <c r="U61" i="8"/>
  <c r="W61" i="8"/>
  <c r="AP19" i="8"/>
  <c r="AS19" i="8"/>
  <c r="AU19" i="8"/>
  <c r="R65" i="8"/>
  <c r="U65" i="8"/>
  <c r="W65" i="8"/>
  <c r="AD67" i="8"/>
  <c r="AG67" i="8"/>
  <c r="AI67" i="8"/>
  <c r="AD23" i="8"/>
  <c r="AG23" i="8"/>
  <c r="AI23" i="8"/>
  <c r="R27" i="8"/>
  <c r="U27" i="8"/>
  <c r="W27" i="8"/>
  <c r="AD8" i="8"/>
  <c r="AG8" i="8"/>
  <c r="AI8" i="8"/>
  <c r="AD28" i="8"/>
  <c r="AG28" i="8"/>
  <c r="AI28" i="8"/>
  <c r="F22" i="8"/>
  <c r="I22" i="8"/>
  <c r="K22" i="8"/>
  <c r="AP13" i="8"/>
  <c r="AS13" i="8"/>
  <c r="AU13" i="8"/>
  <c r="AD35" i="8"/>
  <c r="AG35" i="8"/>
  <c r="AI35" i="8"/>
  <c r="AP57" i="8"/>
  <c r="AS57" i="8"/>
  <c r="AU57" i="8"/>
  <c r="AP22" i="8"/>
  <c r="AS22" i="8"/>
  <c r="AU22" i="8"/>
  <c r="AD63" i="8"/>
  <c r="AG63" i="8"/>
  <c r="AI63" i="8"/>
  <c r="R64" i="8"/>
  <c r="W64" i="8"/>
  <c r="U64" i="8"/>
  <c r="F53" i="8"/>
  <c r="K53" i="8"/>
  <c r="I53" i="8"/>
  <c r="AD34" i="8"/>
  <c r="AG34" i="8"/>
  <c r="AI34" i="8"/>
  <c r="R29" i="8"/>
  <c r="U29" i="8"/>
  <c r="W29" i="8"/>
  <c r="AP55" i="8"/>
  <c r="AS55" i="8"/>
  <c r="AU55" i="8"/>
  <c r="AP61" i="8"/>
  <c r="AS61" i="8"/>
  <c r="AU61" i="8"/>
  <c r="R39" i="8"/>
  <c r="U39" i="8"/>
  <c r="W39" i="8"/>
  <c r="F54" i="8"/>
  <c r="I54" i="8"/>
  <c r="K54" i="8"/>
  <c r="AP18" i="8"/>
  <c r="AS18" i="8"/>
  <c r="AU18" i="8"/>
  <c r="R19" i="8"/>
  <c r="U19" i="8"/>
  <c r="W19" i="8"/>
  <c r="F44" i="8"/>
  <c r="I44" i="8"/>
  <c r="K44" i="8"/>
  <c r="R32" i="8"/>
  <c r="W32" i="8"/>
  <c r="U32" i="8"/>
  <c r="AD7" i="8"/>
  <c r="AI7" i="8"/>
  <c r="AG7" i="8"/>
  <c r="R51" i="8"/>
  <c r="U51" i="8"/>
  <c r="W51" i="8"/>
  <c r="AP30" i="8"/>
  <c r="AU30" i="8"/>
  <c r="AS30" i="8"/>
  <c r="AP37" i="8"/>
  <c r="AS37" i="8"/>
  <c r="AU37" i="8"/>
  <c r="F67" i="8"/>
  <c r="I67" i="8"/>
  <c r="K67" i="8"/>
  <c r="F61" i="8"/>
  <c r="K61" i="8"/>
  <c r="I61" i="8"/>
  <c r="F25" i="8"/>
  <c r="I25" i="8"/>
  <c r="K25" i="8"/>
  <c r="R15" i="8"/>
  <c r="U15" i="8"/>
  <c r="W15" i="8"/>
  <c r="R59" i="8"/>
  <c r="U59" i="8"/>
  <c r="W59" i="8"/>
  <c r="AD30" i="8"/>
  <c r="AI30" i="8"/>
  <c r="AG30" i="8"/>
  <c r="F20" i="8"/>
  <c r="I20" i="8"/>
  <c r="K20" i="8"/>
  <c r="R67" i="8"/>
  <c r="U67" i="8"/>
  <c r="W67" i="8"/>
  <c r="F33" i="8"/>
  <c r="I33" i="8"/>
  <c r="K33" i="8"/>
  <c r="AP4" i="8"/>
  <c r="AS4" i="8"/>
  <c r="AU4" i="8"/>
  <c r="R66" i="8"/>
  <c r="U66" i="8"/>
  <c r="W66" i="8"/>
  <c r="R8" i="8"/>
  <c r="U8" i="8"/>
  <c r="W8" i="8"/>
  <c r="AP59" i="8"/>
  <c r="AS59" i="8"/>
  <c r="AU59" i="8"/>
  <c r="AD55" i="8"/>
  <c r="AG55" i="8"/>
  <c r="AI55" i="8"/>
  <c r="F52" i="8"/>
  <c r="I52" i="8"/>
  <c r="K52" i="8"/>
  <c r="F27" i="8"/>
  <c r="I27" i="8"/>
  <c r="K27" i="8"/>
  <c r="AD56" i="8"/>
  <c r="AG56" i="8"/>
  <c r="AI56" i="8"/>
  <c r="AP9" i="8"/>
  <c r="AS9" i="8"/>
  <c r="AU9" i="8"/>
  <c r="F47" i="8"/>
  <c r="I47" i="8"/>
  <c r="K47" i="8"/>
  <c r="R30" i="8"/>
  <c r="U30" i="8"/>
  <c r="W30" i="8"/>
  <c r="R58" i="8"/>
  <c r="U58" i="8"/>
  <c r="W58" i="8"/>
  <c r="AP29" i="8"/>
  <c r="AS29" i="8"/>
  <c r="AU29" i="8"/>
  <c r="F21" i="8"/>
  <c r="K21" i="8"/>
  <c r="I21" i="8"/>
  <c r="AD44" i="8"/>
  <c r="AG44" i="8"/>
  <c r="AI44" i="8"/>
  <c r="AP67" i="8"/>
  <c r="AS67" i="8"/>
  <c r="AU67" i="8"/>
  <c r="AD60" i="8"/>
  <c r="AG60" i="8"/>
  <c r="AI60" i="8"/>
  <c r="AD46" i="8"/>
  <c r="AG46" i="8"/>
  <c r="AI46" i="8"/>
  <c r="R31" i="8"/>
  <c r="U31" i="8"/>
  <c r="W31" i="8"/>
  <c r="AP54" i="8"/>
  <c r="AU54" i="8"/>
  <c r="AS54" i="8"/>
  <c r="AP5" i="8"/>
  <c r="AS5" i="8"/>
  <c r="AU5" i="8"/>
  <c r="AD33" i="8"/>
  <c r="AG33" i="8"/>
  <c r="AI33" i="8"/>
  <c r="AD43" i="8"/>
  <c r="AG43" i="8"/>
  <c r="AI43" i="8"/>
  <c r="R54" i="8"/>
  <c r="U54" i="8"/>
  <c r="W54" i="8"/>
  <c r="R36" i="8"/>
  <c r="U36" i="8"/>
  <c r="W36" i="8"/>
  <c r="AP23" i="8"/>
  <c r="AS23" i="8"/>
  <c r="AU23" i="8"/>
  <c r="R41" i="8"/>
  <c r="U41" i="8"/>
  <c r="W41" i="8"/>
  <c r="AD59" i="8"/>
  <c r="AG59" i="8"/>
  <c r="AI59" i="8"/>
  <c r="R6" i="8"/>
  <c r="U6" i="8"/>
  <c r="W6" i="8"/>
  <c r="AD65" i="8"/>
  <c r="AG65" i="8"/>
  <c r="AI65" i="8"/>
  <c r="F31" i="8"/>
  <c r="I31" i="8"/>
  <c r="K31" i="8"/>
  <c r="AP41" i="8"/>
  <c r="AS41" i="8"/>
  <c r="AU41" i="8"/>
  <c r="AP28" i="8"/>
  <c r="AS28" i="8"/>
  <c r="AU28" i="8"/>
  <c r="AD51" i="8"/>
  <c r="AG51" i="8"/>
  <c r="AI51" i="8"/>
  <c r="AD25" i="8"/>
  <c r="AG25" i="8"/>
  <c r="AI25" i="8"/>
  <c r="F24" i="8"/>
  <c r="I24" i="8"/>
  <c r="K24" i="8"/>
  <c r="R37" i="8"/>
  <c r="U37" i="8"/>
  <c r="W37" i="8"/>
  <c r="R42" i="8"/>
  <c r="U42" i="8"/>
  <c r="W42" i="8"/>
  <c r="AD12" i="8"/>
  <c r="AI12" i="8"/>
  <c r="AG12" i="8"/>
  <c r="AP7" i="8"/>
  <c r="AS7" i="8"/>
  <c r="AU7" i="8"/>
  <c r="AP60" i="8"/>
  <c r="AS60" i="8"/>
  <c r="AU60" i="8"/>
  <c r="AD48" i="8"/>
  <c r="AG48" i="8"/>
  <c r="AI48" i="8"/>
  <c r="AD10" i="8"/>
  <c r="AG10" i="8"/>
  <c r="AI10" i="8"/>
  <c r="R5" i="8"/>
  <c r="U5" i="8"/>
  <c r="W5" i="8"/>
  <c r="R28" i="8"/>
  <c r="U28" i="8"/>
  <c r="W28" i="8"/>
  <c r="R45" i="8"/>
  <c r="U45" i="8"/>
  <c r="W45" i="8"/>
  <c r="AD50" i="8"/>
  <c r="AG50" i="8"/>
  <c r="AI50" i="8"/>
  <c r="R23" i="8"/>
  <c r="U23" i="8"/>
  <c r="W23" i="8"/>
  <c r="AD26" i="8"/>
  <c r="AG26" i="8"/>
  <c r="AI26" i="8"/>
  <c r="AD3" i="8"/>
  <c r="AG3" i="8"/>
  <c r="AI3" i="8"/>
  <c r="R55" i="8"/>
  <c r="U55" i="8"/>
  <c r="W55" i="8"/>
  <c r="R40" i="8"/>
  <c r="W40" i="8"/>
  <c r="U40" i="8"/>
  <c r="AD5" i="8"/>
  <c r="AG5" i="8"/>
  <c r="AI5" i="8"/>
  <c r="R3" i="8"/>
  <c r="U3" i="8"/>
  <c r="W3" i="8"/>
  <c r="AP35" i="8"/>
  <c r="AS35" i="8"/>
  <c r="AU35" i="8"/>
  <c r="AP63" i="8"/>
  <c r="AS63" i="8"/>
  <c r="AU63" i="8"/>
  <c r="AD16" i="8"/>
  <c r="AG16" i="8"/>
  <c r="AI16" i="8"/>
  <c r="AD41" i="8"/>
  <c r="AG41" i="8"/>
  <c r="AI41" i="8"/>
  <c r="AP48" i="8"/>
  <c r="AS48" i="8"/>
  <c r="AU48" i="8"/>
  <c r="AP44" i="8"/>
  <c r="AS44" i="8"/>
  <c r="AU44" i="8"/>
  <c r="F19" i="8"/>
  <c r="I19" i="8"/>
  <c r="K19" i="8"/>
  <c r="AP46" i="8"/>
  <c r="AS46" i="8"/>
  <c r="AU46" i="8"/>
  <c r="F55" i="8"/>
  <c r="I55" i="8"/>
  <c r="K55" i="8"/>
  <c r="F51" i="8"/>
  <c r="I51" i="8"/>
  <c r="K51" i="8"/>
  <c r="AP15" i="8"/>
  <c r="AS15" i="8"/>
  <c r="AU15" i="8"/>
  <c r="AP60" i="7"/>
  <c r="AS60" i="7"/>
  <c r="AU60" i="7"/>
  <c r="AP25" i="7"/>
  <c r="AS25" i="7"/>
  <c r="AU25" i="7"/>
  <c r="AP12" i="7"/>
  <c r="AS12" i="7"/>
  <c r="AU12" i="7"/>
  <c r="F45" i="7"/>
  <c r="I45" i="7"/>
  <c r="K45" i="7"/>
  <c r="AP54" i="7"/>
  <c r="AS54" i="7"/>
  <c r="AU54" i="7"/>
  <c r="F8" i="7"/>
  <c r="I8" i="7"/>
  <c r="K8" i="7"/>
  <c r="F47" i="7"/>
  <c r="I47" i="7"/>
  <c r="K47" i="7"/>
  <c r="AP64" i="7"/>
  <c r="AS64" i="7"/>
  <c r="AU64" i="7"/>
  <c r="AP28" i="7"/>
  <c r="AS28" i="7"/>
  <c r="AU28" i="7"/>
  <c r="AD53" i="7"/>
  <c r="AG53" i="7"/>
  <c r="AI53" i="7"/>
  <c r="AD61" i="7"/>
  <c r="AG61" i="7"/>
  <c r="AI61" i="7"/>
  <c r="AP47" i="7"/>
  <c r="AS47" i="7"/>
  <c r="AU47" i="7"/>
  <c r="AP33" i="7"/>
  <c r="AS33" i="7"/>
  <c r="AU33" i="7"/>
  <c r="AD55" i="7"/>
  <c r="AG55" i="7"/>
  <c r="AI55" i="7"/>
  <c r="F51" i="7"/>
  <c r="I51" i="7"/>
  <c r="K51" i="7"/>
  <c r="AD40" i="7"/>
  <c r="AG40" i="7"/>
  <c r="AI40" i="7"/>
  <c r="AP66" i="7"/>
  <c r="AS66" i="7"/>
  <c r="AU66" i="7"/>
  <c r="F61" i="7"/>
  <c r="I61" i="7"/>
  <c r="K61" i="7"/>
  <c r="F42" i="7"/>
  <c r="I42" i="7"/>
  <c r="K42" i="7"/>
  <c r="R23" i="7"/>
  <c r="U23" i="7"/>
  <c r="W23" i="7"/>
  <c r="R42" i="7"/>
  <c r="U42" i="7"/>
  <c r="W42" i="7"/>
  <c r="AD30" i="7"/>
  <c r="AG30" i="7"/>
  <c r="AI30" i="7"/>
  <c r="AP16" i="7"/>
  <c r="AS16" i="7"/>
  <c r="AU16" i="7"/>
  <c r="R52" i="7"/>
  <c r="U52" i="7"/>
  <c r="W52" i="7"/>
  <c r="AD44" i="7"/>
  <c r="AG44" i="7"/>
  <c r="AI44" i="7"/>
  <c r="R56" i="7"/>
  <c r="U56" i="7"/>
  <c r="W56" i="7"/>
  <c r="AD27" i="7"/>
  <c r="AG27" i="7"/>
  <c r="AI27" i="7"/>
  <c r="R33" i="7"/>
  <c r="U33" i="7"/>
  <c r="W33" i="7"/>
  <c r="AP49" i="7"/>
  <c r="AS49" i="7"/>
  <c r="AU49" i="7"/>
  <c r="AP50" i="7"/>
  <c r="AS50" i="7"/>
  <c r="AU50" i="7"/>
  <c r="R39" i="7"/>
  <c r="U39" i="7"/>
  <c r="W39" i="7"/>
  <c r="R3" i="7"/>
  <c r="U3" i="7"/>
  <c r="W3" i="7"/>
  <c r="R64" i="7"/>
  <c r="U64" i="7"/>
  <c r="W64" i="7"/>
  <c r="F11" i="7"/>
  <c r="I11" i="7"/>
  <c r="K11" i="7"/>
  <c r="R67" i="7"/>
  <c r="U67" i="7"/>
  <c r="W67" i="7"/>
  <c r="F15" i="7"/>
  <c r="I15" i="7"/>
  <c r="K15" i="7"/>
  <c r="F63" i="7"/>
  <c r="I63" i="7"/>
  <c r="K63" i="7"/>
  <c r="F31" i="7"/>
  <c r="I31" i="7"/>
  <c r="K31" i="7"/>
  <c r="AD21" i="7"/>
  <c r="AG21" i="7"/>
  <c r="AI21" i="7"/>
  <c r="F48" i="7"/>
  <c r="I48" i="7"/>
  <c r="K48" i="7"/>
  <c r="AP67" i="7"/>
  <c r="AS67" i="7"/>
  <c r="AU67" i="7"/>
  <c r="AD16" i="7"/>
  <c r="AG16" i="7"/>
  <c r="AI16" i="7"/>
  <c r="AD26" i="7"/>
  <c r="AG26" i="7"/>
  <c r="AI26" i="7"/>
  <c r="AP26" i="7"/>
  <c r="AS26" i="7"/>
  <c r="AU26" i="7"/>
  <c r="F40" i="7"/>
  <c r="I40" i="7"/>
  <c r="K40" i="7"/>
  <c r="R21" i="7"/>
  <c r="U21" i="7"/>
  <c r="W21" i="7"/>
  <c r="F58" i="7"/>
  <c r="I58" i="7"/>
  <c r="K58" i="7"/>
  <c r="AD23" i="7"/>
  <c r="AG23" i="7"/>
  <c r="AI23" i="7"/>
  <c r="AP63" i="7"/>
  <c r="AS63" i="7"/>
  <c r="AU63" i="7"/>
  <c r="R25" i="7"/>
  <c r="U25" i="7"/>
  <c r="W25" i="7"/>
  <c r="AP48" i="7"/>
  <c r="AS48" i="7"/>
  <c r="AU48" i="7"/>
  <c r="F24" i="7"/>
  <c r="I24" i="7"/>
  <c r="K24" i="7"/>
  <c r="F3" i="7"/>
  <c r="I3" i="7"/>
  <c r="K3" i="7"/>
  <c r="R47" i="7"/>
  <c r="U47" i="7"/>
  <c r="W47" i="7"/>
  <c r="AD34" i="7"/>
  <c r="AG34" i="7"/>
  <c r="AI34" i="7"/>
  <c r="F22" i="7"/>
  <c r="I22" i="7"/>
  <c r="K22" i="7"/>
  <c r="AP39" i="7"/>
  <c r="AS39" i="7"/>
  <c r="AU39" i="7"/>
  <c r="F39" i="7"/>
  <c r="I39" i="7"/>
  <c r="K39" i="7"/>
  <c r="AP58" i="7"/>
  <c r="AS58" i="7"/>
  <c r="AU58" i="7"/>
  <c r="R50" i="7"/>
  <c r="U50" i="7"/>
  <c r="W50" i="7"/>
  <c r="AP40" i="7"/>
  <c r="AS40" i="7"/>
  <c r="AU40" i="7"/>
  <c r="F57" i="7"/>
  <c r="I57" i="7"/>
  <c r="K57" i="7"/>
  <c r="AP6" i="7"/>
  <c r="AU6" i="7"/>
  <c r="R34" i="7"/>
  <c r="U34" i="7"/>
  <c r="W34" i="7"/>
  <c r="R32" i="7"/>
  <c r="U32" i="7"/>
  <c r="W32" i="7"/>
  <c r="AP31" i="7"/>
  <c r="AS31" i="7"/>
  <c r="AU31" i="7"/>
  <c r="AP59" i="7"/>
  <c r="AS59" i="7"/>
  <c r="AU59" i="7"/>
  <c r="AD31" i="7"/>
  <c r="AG31" i="7"/>
  <c r="AI31" i="7"/>
  <c r="R6" i="7"/>
  <c r="U6" i="7"/>
  <c r="W6" i="7"/>
  <c r="R57" i="7"/>
  <c r="U57" i="7"/>
  <c r="W57" i="7"/>
  <c r="R68" i="7"/>
  <c r="U68" i="7"/>
  <c r="W68" i="7"/>
  <c r="F6" i="7"/>
  <c r="I6" i="7"/>
  <c r="K6" i="7"/>
  <c r="AD39" i="7"/>
  <c r="AG39" i="7"/>
  <c r="AI39" i="7"/>
  <c r="F26" i="7"/>
  <c r="I26" i="7"/>
  <c r="K26" i="7"/>
  <c r="R20" i="7"/>
  <c r="U20" i="7"/>
  <c r="W20" i="7"/>
  <c r="AD12" i="7"/>
  <c r="AG12" i="7"/>
  <c r="AI12" i="7"/>
  <c r="AD3" i="7"/>
  <c r="AG3" i="7"/>
  <c r="AI3" i="7"/>
  <c r="R8" i="7"/>
  <c r="U8" i="7"/>
  <c r="W8" i="7"/>
  <c r="R26" i="7"/>
  <c r="U26" i="7"/>
  <c r="W26" i="7"/>
  <c r="AP43" i="7"/>
  <c r="AS43" i="7"/>
  <c r="AU43" i="7"/>
  <c r="R27" i="7"/>
  <c r="U27" i="7"/>
  <c r="W27" i="7"/>
  <c r="AD59" i="7"/>
  <c r="AG59" i="7"/>
  <c r="AI59" i="7"/>
  <c r="AP57" i="7"/>
  <c r="AS57" i="7"/>
  <c r="AU57" i="7"/>
  <c r="AD48" i="7"/>
  <c r="AG48" i="7"/>
  <c r="AI48" i="7"/>
  <c r="R48" i="7"/>
  <c r="U48" i="7"/>
  <c r="W48" i="7"/>
  <c r="R10" i="7"/>
  <c r="U10" i="7"/>
  <c r="W10" i="7"/>
  <c r="F50" i="7"/>
  <c r="I50" i="7"/>
  <c r="K50" i="7"/>
  <c r="AP65" i="7"/>
  <c r="AS65" i="7"/>
  <c r="AU65" i="7"/>
  <c r="AD25" i="7"/>
  <c r="AG25" i="7"/>
  <c r="AI25" i="7"/>
  <c r="AP24" i="7"/>
  <c r="AS24" i="7"/>
  <c r="AU24" i="7"/>
  <c r="AP20" i="7"/>
  <c r="AS20" i="7"/>
  <c r="AU20" i="7"/>
  <c r="AP19" i="7"/>
  <c r="AS19" i="7"/>
  <c r="AU19" i="7"/>
  <c r="R59" i="7"/>
  <c r="W59" i="7"/>
  <c r="U59" i="7"/>
  <c r="AP21" i="7"/>
  <c r="AS21" i="7"/>
  <c r="AU21" i="7"/>
  <c r="R49" i="7"/>
  <c r="U49" i="7"/>
  <c r="W49" i="7"/>
  <c r="AD37" i="7"/>
  <c r="AG37" i="7"/>
  <c r="AI37" i="7"/>
  <c r="AP61" i="7"/>
  <c r="AS61" i="7"/>
  <c r="AU61" i="7"/>
  <c r="AD20" i="7"/>
  <c r="AG20" i="7"/>
  <c r="AI20" i="7"/>
  <c r="R4" i="7"/>
  <c r="U4" i="7"/>
  <c r="W4" i="7"/>
  <c r="F10" i="7"/>
  <c r="I10" i="7"/>
  <c r="K10" i="7"/>
  <c r="F9" i="7"/>
  <c r="I9" i="7"/>
  <c r="K9" i="7"/>
  <c r="R41" i="7"/>
  <c r="U41" i="7"/>
  <c r="W41" i="7"/>
  <c r="AP10" i="7"/>
  <c r="AS10" i="7"/>
  <c r="AU10" i="7"/>
  <c r="AD19" i="7"/>
  <c r="AG19" i="7"/>
  <c r="AI19" i="7"/>
  <c r="AP62" i="7"/>
  <c r="AS62" i="7"/>
  <c r="AU62" i="7"/>
  <c r="AP55" i="7"/>
  <c r="AS55" i="7"/>
  <c r="AU55" i="7"/>
  <c r="R43" i="7"/>
  <c r="U43" i="7"/>
  <c r="W43" i="7"/>
  <c r="AP46" i="7"/>
  <c r="AS46" i="7"/>
  <c r="AU46" i="7"/>
  <c r="AD11" i="7"/>
  <c r="AG11" i="7"/>
  <c r="AI11" i="7"/>
  <c r="AP15" i="7"/>
  <c r="AS15" i="7"/>
  <c r="AU15" i="7"/>
  <c r="F67" i="7"/>
  <c r="I67" i="7"/>
  <c r="K67" i="7"/>
  <c r="R12" i="7"/>
  <c r="U12" i="7"/>
  <c r="W12" i="7"/>
  <c r="F62" i="7"/>
  <c r="I62" i="7"/>
  <c r="K62" i="7"/>
  <c r="AD7" i="7"/>
  <c r="AG7" i="7"/>
  <c r="AI7" i="7"/>
  <c r="AD28" i="7"/>
  <c r="AG28" i="7"/>
  <c r="AI28" i="7"/>
  <c r="R46" i="7"/>
  <c r="U46" i="7"/>
  <c r="W46" i="7"/>
  <c r="AD57" i="7"/>
  <c r="AG57" i="7"/>
  <c r="AI57" i="7"/>
  <c r="AD56" i="7"/>
  <c r="AG56" i="7"/>
  <c r="AI56" i="7"/>
  <c r="R44" i="7"/>
  <c r="U44" i="7"/>
  <c r="W44" i="7"/>
  <c r="R7" i="7"/>
  <c r="U7" i="7"/>
  <c r="W7" i="7"/>
  <c r="AD33" i="7"/>
  <c r="AG33" i="7"/>
  <c r="AI33" i="7"/>
  <c r="AD68" i="7"/>
  <c r="AG68" i="7"/>
  <c r="AI68" i="7"/>
  <c r="AP53" i="7"/>
  <c r="AS53" i="7"/>
  <c r="AU53" i="7"/>
  <c r="AP37" i="7"/>
  <c r="AS37" i="7"/>
  <c r="AU37" i="7"/>
  <c r="AD60" i="7"/>
  <c r="AG60" i="7"/>
  <c r="AI60" i="7"/>
  <c r="AP22" i="7"/>
  <c r="AS22" i="7"/>
  <c r="AU22" i="7"/>
  <c r="R22" i="7"/>
  <c r="U22" i="7"/>
  <c r="W22" i="7"/>
  <c r="AD51" i="7"/>
  <c r="AG51" i="7"/>
  <c r="AI51" i="7"/>
  <c r="AD4" i="7"/>
  <c r="AG4" i="7"/>
  <c r="AI4" i="7"/>
  <c r="AD10" i="7"/>
  <c r="AG10" i="7"/>
  <c r="AI10" i="7"/>
  <c r="AD66" i="7"/>
  <c r="AG66" i="7"/>
  <c r="AI66" i="7"/>
  <c r="AP13" i="7"/>
  <c r="AS13" i="7"/>
  <c r="AU13" i="7"/>
  <c r="AD5" i="7"/>
  <c r="AG5" i="7"/>
  <c r="AI5" i="7"/>
  <c r="F7" i="7"/>
  <c r="I7" i="7"/>
  <c r="K7" i="7"/>
  <c r="R15" i="7"/>
  <c r="U15" i="7"/>
  <c r="W15" i="7"/>
  <c r="F68" i="7"/>
  <c r="I68" i="7"/>
  <c r="K68" i="7"/>
  <c r="F25" i="7"/>
  <c r="I25" i="7"/>
  <c r="K25" i="7"/>
  <c r="AD64" i="7"/>
  <c r="AG64" i="7"/>
  <c r="AI64" i="7"/>
  <c r="AD50" i="7"/>
  <c r="AG50" i="7"/>
  <c r="AI50" i="7"/>
  <c r="R40" i="7"/>
  <c r="U40" i="7"/>
  <c r="W40" i="7"/>
  <c r="R53" i="7"/>
  <c r="U53" i="7"/>
  <c r="W53" i="7"/>
  <c r="AD62" i="7"/>
  <c r="AG62" i="7"/>
  <c r="AI62" i="7"/>
  <c r="AD8" i="7"/>
  <c r="AG8" i="7"/>
  <c r="AI8" i="7"/>
  <c r="F32" i="7"/>
  <c r="I32" i="7"/>
  <c r="K32" i="7"/>
  <c r="AD38" i="7"/>
  <c r="AG38" i="7"/>
  <c r="AI38" i="7"/>
  <c r="F38" i="7"/>
  <c r="I38" i="7"/>
  <c r="K38" i="7"/>
  <c r="R35" i="7"/>
  <c r="U35" i="7"/>
  <c r="W35" i="7"/>
  <c r="F4" i="7"/>
  <c r="I4" i="7"/>
  <c r="K4" i="7"/>
  <c r="R66" i="7"/>
  <c r="U66" i="7"/>
  <c r="W66" i="7"/>
  <c r="R16" i="7"/>
  <c r="U16" i="7"/>
  <c r="W16" i="7"/>
  <c r="F54" i="7"/>
  <c r="I54" i="7"/>
  <c r="K54" i="7"/>
  <c r="F34" i="7"/>
  <c r="I34" i="7"/>
  <c r="K34" i="7"/>
  <c r="AD32" i="7"/>
  <c r="AG32" i="7"/>
  <c r="AI32" i="7"/>
  <c r="R5" i="7"/>
  <c r="U5" i="7"/>
  <c r="W5" i="7"/>
  <c r="F43" i="7"/>
  <c r="I43" i="7"/>
  <c r="K43" i="7"/>
  <c r="R54" i="7"/>
  <c r="U54" i="7"/>
  <c r="W54" i="7"/>
  <c r="R36" i="7"/>
  <c r="U36" i="7"/>
  <c r="W36" i="7"/>
  <c r="AP42" i="7"/>
  <c r="AS42" i="7"/>
  <c r="AU42" i="7"/>
  <c r="R30" i="7"/>
  <c r="U30" i="7"/>
  <c r="W30" i="7"/>
  <c r="F28" i="7"/>
  <c r="I28" i="7"/>
  <c r="K28" i="7"/>
  <c r="AP23" i="7"/>
  <c r="AS23" i="7"/>
  <c r="AU23" i="7"/>
  <c r="F35" i="7"/>
  <c r="I35" i="7"/>
  <c r="K35" i="7"/>
  <c r="AP5" i="7"/>
  <c r="AS5" i="7"/>
  <c r="AU5" i="7"/>
  <c r="AP8" i="7"/>
  <c r="AS8" i="7"/>
  <c r="AU8" i="7"/>
  <c r="F18" i="7"/>
  <c r="I18" i="7"/>
  <c r="K18" i="7"/>
  <c r="AD43" i="7"/>
  <c r="AG43" i="7"/>
  <c r="AI43" i="7"/>
  <c r="AD52" i="7"/>
  <c r="AG52" i="7"/>
  <c r="AI52" i="7"/>
  <c r="R38" i="7"/>
  <c r="U38" i="7"/>
  <c r="W38" i="7"/>
  <c r="R62" i="7"/>
  <c r="U62" i="7"/>
  <c r="W62" i="7"/>
  <c r="AD15" i="7"/>
  <c r="AG15" i="7"/>
  <c r="AI15" i="7"/>
  <c r="AD14" i="7"/>
  <c r="AG14" i="7"/>
  <c r="AI14" i="7"/>
  <c r="AP68" i="7"/>
  <c r="AS68" i="7"/>
  <c r="AU68" i="7"/>
  <c r="AD29" i="7"/>
  <c r="AG29" i="7"/>
  <c r="AI29" i="7"/>
  <c r="AD41" i="7"/>
  <c r="AG41" i="7"/>
  <c r="AI41" i="7"/>
  <c r="AD67" i="7"/>
  <c r="AG67" i="7"/>
  <c r="AI67" i="7"/>
  <c r="F23" i="7"/>
  <c r="I23" i="7"/>
  <c r="K23" i="7"/>
  <c r="AD18" i="7"/>
  <c r="AG18" i="7"/>
  <c r="AI18" i="7"/>
  <c r="AD13" i="7"/>
  <c r="AI13" i="7"/>
  <c r="AG13" i="7"/>
  <c r="R65" i="7"/>
  <c r="U65" i="7"/>
  <c r="W65" i="7"/>
  <c r="AP9" i="7"/>
  <c r="AS9" i="7"/>
  <c r="AU9" i="7"/>
  <c r="R60" i="7"/>
  <c r="U60" i="7"/>
  <c r="W60" i="7"/>
  <c r="F66" i="7"/>
  <c r="I66" i="7"/>
  <c r="K66" i="7"/>
  <c r="AP56" i="7"/>
  <c r="AS56" i="7"/>
  <c r="AU56" i="7"/>
  <c r="AP41" i="7"/>
  <c r="AS41" i="7"/>
  <c r="AU41" i="7"/>
  <c r="AD58" i="7"/>
  <c r="AG58" i="7"/>
  <c r="AI58" i="7"/>
  <c r="F14" i="7"/>
  <c r="I14" i="7"/>
  <c r="K14" i="7"/>
  <c r="F64" i="7"/>
  <c r="I64" i="7"/>
  <c r="K64" i="7"/>
  <c r="R37" i="7"/>
  <c r="U37" i="7"/>
  <c r="W37" i="7"/>
  <c r="F65" i="7"/>
  <c r="I65" i="7"/>
  <c r="K65" i="7"/>
  <c r="AD63" i="7"/>
  <c r="AG63" i="7"/>
  <c r="AI63" i="7"/>
  <c r="F30" i="7"/>
  <c r="I30" i="7"/>
  <c r="K30" i="7"/>
  <c r="AD49" i="7"/>
  <c r="AG49" i="7"/>
  <c r="AI49" i="7"/>
  <c r="AD46" i="7"/>
  <c r="AG46" i="7"/>
  <c r="AI46" i="7"/>
  <c r="AD45" i="7"/>
  <c r="AG45" i="7"/>
  <c r="AI45" i="7"/>
  <c r="F60" i="7"/>
  <c r="I60" i="7"/>
  <c r="K60" i="7"/>
  <c r="AP44" i="7"/>
  <c r="AS44" i="7"/>
  <c r="AU44" i="7"/>
  <c r="F56" i="7"/>
  <c r="I56" i="7"/>
  <c r="K56" i="7"/>
  <c r="AP29" i="7"/>
  <c r="AS29" i="7"/>
  <c r="AU29" i="7"/>
  <c r="F41" i="7"/>
  <c r="I41" i="7"/>
  <c r="K41" i="7"/>
  <c r="AP36" i="7"/>
  <c r="AS36" i="7"/>
  <c r="AU36" i="7"/>
  <c r="F36" i="7"/>
  <c r="I36" i="7"/>
  <c r="K36" i="7"/>
  <c r="F53" i="7"/>
  <c r="K53" i="7"/>
  <c r="I53" i="7"/>
  <c r="AP34" i="7"/>
  <c r="AS34" i="7"/>
  <c r="AU34" i="7"/>
  <c r="R18" i="7"/>
  <c r="U18" i="7"/>
  <c r="W18" i="7"/>
  <c r="F13" i="7"/>
  <c r="I13" i="7"/>
  <c r="K13" i="7"/>
  <c r="AD42" i="7"/>
  <c r="AG42" i="7"/>
  <c r="AI42" i="7"/>
  <c r="F29" i="7"/>
  <c r="K29" i="7"/>
  <c r="I29" i="7"/>
  <c r="F37" i="7"/>
  <c r="I37" i="7"/>
  <c r="K37" i="7"/>
  <c r="F16" i="7"/>
  <c r="I16" i="7"/>
  <c r="K16" i="7"/>
  <c r="AP4" i="7"/>
  <c r="AS4" i="7"/>
  <c r="AU4" i="7"/>
  <c r="AD65" i="7"/>
  <c r="AG65" i="7"/>
  <c r="AI65" i="7"/>
  <c r="R45" i="7"/>
  <c r="U45" i="7"/>
  <c r="W45" i="7"/>
  <c r="AP38" i="7"/>
  <c r="AS38" i="7"/>
  <c r="AU38" i="7"/>
  <c r="AD9" i="7"/>
  <c r="AG9" i="7"/>
  <c r="AI9" i="7"/>
  <c r="R58" i="7"/>
  <c r="U58" i="7"/>
  <c r="W58" i="7"/>
  <c r="F20" i="7"/>
  <c r="I20" i="7"/>
  <c r="K20" i="7"/>
  <c r="AP52" i="7"/>
  <c r="AS52" i="7"/>
  <c r="AU52" i="7"/>
  <c r="AD36" i="7"/>
  <c r="AG36" i="7"/>
  <c r="AI36" i="7"/>
  <c r="AP35" i="7"/>
  <c r="AS35" i="7"/>
  <c r="AU35" i="7"/>
  <c r="R31" i="7"/>
  <c r="U31" i="7"/>
  <c r="W31" i="7"/>
  <c r="R55" i="7"/>
  <c r="U55" i="7"/>
  <c r="W55" i="7"/>
  <c r="R13" i="7"/>
  <c r="U13" i="7"/>
  <c r="W13" i="7"/>
  <c r="R63" i="7"/>
  <c r="U63" i="7"/>
  <c r="W63" i="7"/>
  <c r="AP3" i="7"/>
  <c r="AS3" i="7"/>
  <c r="AU3" i="7"/>
  <c r="R51" i="7"/>
  <c r="U51" i="7"/>
  <c r="W51" i="7"/>
  <c r="AP45" i="7"/>
  <c r="AS45" i="7"/>
  <c r="AU45" i="7"/>
  <c r="AP30" i="7"/>
  <c r="AS30" i="7"/>
  <c r="AU30" i="7"/>
  <c r="AP27" i="7"/>
  <c r="AS27" i="7"/>
  <c r="AU27" i="7"/>
  <c r="F46" i="7"/>
  <c r="I46" i="7"/>
  <c r="K46" i="7"/>
  <c r="AD22" i="7"/>
  <c r="AG22" i="7"/>
  <c r="AI22" i="7"/>
  <c r="AD24" i="7"/>
  <c r="AG24" i="7"/>
  <c r="AI24" i="7"/>
  <c r="R9" i="7"/>
  <c r="U9" i="7"/>
  <c r="W9" i="7"/>
  <c r="AP11" i="7"/>
  <c r="AS11" i="7"/>
  <c r="AU11" i="7"/>
  <c r="F52" i="7"/>
  <c r="I52" i="7"/>
  <c r="K52" i="7"/>
  <c r="R11" i="7"/>
  <c r="U11" i="7"/>
  <c r="W11" i="7"/>
  <c r="AP32" i="7"/>
  <c r="AS32" i="7"/>
  <c r="AU32" i="7"/>
  <c r="F33" i="7"/>
  <c r="I33" i="7"/>
  <c r="K33" i="7"/>
  <c r="F21" i="7"/>
  <c r="I21" i="7"/>
  <c r="K21" i="7"/>
  <c r="R24" i="7"/>
  <c r="U24" i="7"/>
  <c r="W24" i="7"/>
  <c r="F59" i="7"/>
  <c r="I59" i="7"/>
  <c r="K59" i="7"/>
  <c r="F55" i="7"/>
  <c r="I55" i="7"/>
  <c r="K55" i="7"/>
  <c r="F27" i="7"/>
  <c r="I27" i="7"/>
  <c r="K27" i="7"/>
  <c r="AP18" i="7"/>
  <c r="AS18" i="7"/>
  <c r="AU18" i="7"/>
  <c r="AP7" i="7"/>
  <c r="AS7" i="7"/>
  <c r="AU7" i="7"/>
  <c r="F12" i="7"/>
  <c r="I12" i="7"/>
  <c r="K12" i="7"/>
  <c r="AD47" i="7"/>
  <c r="AG47" i="7"/>
  <c r="AI47" i="7"/>
  <c r="AD54" i="7"/>
  <c r="AG54" i="7"/>
  <c r="AI54" i="7"/>
  <c r="F44" i="7"/>
  <c r="I44" i="7"/>
  <c r="K44" i="7"/>
  <c r="R29" i="7"/>
  <c r="W29" i="7"/>
  <c r="U29" i="7"/>
  <c r="R28" i="7"/>
  <c r="U28" i="7"/>
  <c r="W28" i="7"/>
  <c r="AD35" i="7"/>
  <c r="AG35" i="7"/>
  <c r="AI35" i="7"/>
  <c r="R19" i="7"/>
  <c r="U19" i="7"/>
  <c r="W19" i="7"/>
  <c r="F49" i="7"/>
  <c r="I49" i="7"/>
  <c r="K49" i="7"/>
  <c r="AP14" i="7"/>
  <c r="AS14" i="7"/>
  <c r="AU14" i="7"/>
  <c r="F5" i="7"/>
  <c r="I5" i="7"/>
  <c r="K5" i="7"/>
  <c r="AP51" i="7"/>
  <c r="AS51" i="7"/>
  <c r="AU51" i="7"/>
  <c r="F19" i="7"/>
  <c r="I19" i="7"/>
  <c r="K19" i="7"/>
  <c r="R61" i="7"/>
  <c r="U61" i="7"/>
  <c r="W61" i="7"/>
  <c r="AD6" i="7"/>
  <c r="AG6" i="7"/>
  <c r="AI6" i="7"/>
  <c r="R14" i="7"/>
  <c r="U14" i="7"/>
  <c r="W14" i="7"/>
  <c r="AV11" i="5"/>
  <c r="AV5" i="5"/>
  <c r="AT4" i="5"/>
  <c r="AV4" i="5"/>
  <c r="AP20" i="5"/>
  <c r="AT20" i="5"/>
  <c r="AV7" i="5"/>
  <c r="AV14" i="5"/>
  <c r="AV8" i="5"/>
  <c r="AP3" i="5"/>
  <c r="AT3" i="5"/>
  <c r="AV16" i="5"/>
  <c r="AD19" i="5"/>
  <c r="AG19" i="5"/>
  <c r="AV3" i="5"/>
  <c r="AD18" i="5"/>
  <c r="AG18" i="5"/>
  <c r="AV10" i="5"/>
  <c r="AV15" i="5"/>
  <c r="R19" i="5"/>
  <c r="U19" i="5"/>
  <c r="F18" i="5"/>
  <c r="I18" i="5"/>
  <c r="AP19" i="5"/>
  <c r="AT19" i="5"/>
  <c r="AV12" i="5"/>
  <c r="R18" i="5"/>
  <c r="U18" i="5"/>
  <c r="AV20" i="5"/>
  <c r="AP18" i="5"/>
  <c r="AT18" i="5"/>
  <c r="AV9" i="5"/>
  <c r="AV13" i="5"/>
  <c r="AV19" i="5"/>
  <c r="AV6" i="5"/>
  <c r="AS4" i="3"/>
  <c r="AW4" i="3"/>
  <c r="S8" i="3"/>
  <c r="W8" i="3"/>
  <c r="AS15" i="3"/>
  <c r="AW15" i="3"/>
  <c r="Y8" i="3"/>
  <c r="AS8" i="3"/>
  <c r="AW8" i="3"/>
  <c r="AY15" i="3"/>
  <c r="S5" i="3"/>
  <c r="W5" i="3"/>
  <c r="S12" i="3"/>
  <c r="W12" i="3"/>
  <c r="AF13" i="3"/>
  <c r="AJ13" i="3"/>
  <c r="AS6" i="3"/>
  <c r="AW6" i="3"/>
  <c r="S9" i="3"/>
  <c r="W9" i="3"/>
  <c r="F16" i="3"/>
  <c r="J16" i="3"/>
  <c r="AF10" i="3"/>
  <c r="AJ10" i="3"/>
  <c r="F5" i="3"/>
  <c r="J5" i="3"/>
  <c r="F11" i="3"/>
  <c r="J11" i="3"/>
  <c r="AS13" i="3"/>
  <c r="AW13" i="3"/>
  <c r="AS18" i="3"/>
  <c r="AW18" i="3"/>
  <c r="F6" i="3"/>
  <c r="J6" i="3"/>
  <c r="AF3" i="3"/>
  <c r="AF14" i="3"/>
  <c r="AJ14" i="3"/>
  <c r="AS5" i="3"/>
  <c r="AW5" i="3"/>
  <c r="S15" i="3"/>
  <c r="W15" i="3"/>
  <c r="AS7" i="3"/>
  <c r="AW7" i="3"/>
  <c r="AS11" i="3"/>
  <c r="AW11" i="3"/>
  <c r="L16" i="3"/>
  <c r="L11" i="3"/>
  <c r="AY11" i="3"/>
  <c r="AS12" i="3"/>
  <c r="AW12" i="3"/>
  <c r="AF16" i="3"/>
  <c r="AJ16" i="3"/>
  <c r="S13" i="3"/>
  <c r="W13" i="3"/>
  <c r="AY8" i="3"/>
  <c r="AF6" i="3"/>
  <c r="AJ6" i="3"/>
  <c r="F12" i="3"/>
  <c r="J12" i="3"/>
  <c r="Y9" i="3"/>
  <c r="AY4" i="3"/>
  <c r="AY18" i="3"/>
  <c r="Y5" i="3"/>
  <c r="S6" i="3"/>
  <c r="W6" i="3"/>
  <c r="S7" i="3"/>
  <c r="W7" i="3"/>
  <c r="AF9" i="3"/>
  <c r="AJ9" i="3"/>
  <c r="F9" i="3"/>
  <c r="J9" i="3"/>
  <c r="AS14" i="3"/>
  <c r="AW14" i="3"/>
  <c r="AF7" i="3"/>
  <c r="AJ7" i="3"/>
  <c r="AF11" i="3"/>
  <c r="AJ11" i="3"/>
  <c r="F15" i="3"/>
  <c r="J15" i="3"/>
  <c r="AF4" i="3"/>
  <c r="AJ4" i="3"/>
  <c r="F10" i="3"/>
  <c r="J10" i="3"/>
  <c r="AF18" i="3"/>
  <c r="AJ18" i="3"/>
  <c r="AF5" i="3"/>
  <c r="AJ5" i="3"/>
  <c r="AF15" i="3"/>
  <c r="AJ15" i="3"/>
  <c r="AF12" i="3"/>
  <c r="AJ12" i="3"/>
  <c r="AS9" i="3"/>
  <c r="AW9" i="3"/>
  <c r="S14" i="3"/>
  <c r="W14" i="3"/>
  <c r="Y12" i="3"/>
  <c r="L15" i="3"/>
  <c r="AS16" i="3"/>
  <c r="AW16" i="3"/>
  <c r="AS3" i="3"/>
  <c r="AW3" i="3"/>
  <c r="S10" i="3"/>
  <c r="W10" i="3"/>
  <c r="S4" i="3"/>
  <c r="W4" i="3"/>
  <c r="S16" i="3"/>
  <c r="W16" i="3"/>
  <c r="S11" i="3"/>
  <c r="W11" i="3"/>
  <c r="L5" i="3"/>
  <c r="Y4" i="3"/>
  <c r="AS10" i="3"/>
  <c r="AW10" i="3"/>
  <c r="AF8" i="3"/>
  <c r="AJ8" i="3"/>
  <c r="L12" i="3"/>
  <c r="F6" i="5"/>
  <c r="I6" i="5"/>
  <c r="AD10" i="5"/>
  <c r="AG10" i="5"/>
  <c r="AD3" i="5"/>
  <c r="AG3" i="5"/>
  <c r="AD16" i="5"/>
  <c r="AG16" i="5"/>
  <c r="AD8" i="5"/>
  <c r="AG8" i="5"/>
  <c r="AD5" i="5"/>
  <c r="AG5" i="5"/>
  <c r="K6" i="5"/>
  <c r="AD14" i="5"/>
  <c r="AG14" i="5"/>
  <c r="F16" i="5"/>
  <c r="I16" i="5"/>
  <c r="AD4" i="5"/>
  <c r="AG4" i="5"/>
  <c r="F14" i="5"/>
  <c r="I14" i="5"/>
  <c r="AD6" i="5"/>
  <c r="AG6" i="5"/>
  <c r="AI16" i="5"/>
  <c r="AD12" i="5"/>
  <c r="AG12" i="5"/>
  <c r="AD7" i="5"/>
  <c r="AG7" i="5"/>
  <c r="F8" i="5"/>
  <c r="I8" i="5"/>
  <c r="AI8" i="5"/>
  <c r="F12" i="5"/>
  <c r="I12" i="5"/>
  <c r="F13" i="5"/>
  <c r="I13" i="5"/>
  <c r="K14" i="5"/>
  <c r="F15" i="5"/>
  <c r="I15" i="5"/>
  <c r="R16" i="5"/>
  <c r="U16" i="5"/>
  <c r="AD11" i="5"/>
  <c r="AG11" i="5"/>
  <c r="R10" i="5"/>
  <c r="U10" i="5"/>
  <c r="AD9" i="5"/>
  <c r="AG9" i="5"/>
  <c r="F10" i="5"/>
  <c r="I10" i="5"/>
  <c r="F4" i="5"/>
  <c r="I4" i="5"/>
  <c r="F9" i="5"/>
  <c r="I9" i="5"/>
  <c r="AD13" i="5"/>
  <c r="AI13" i="5"/>
  <c r="AI12" i="5"/>
  <c r="F3" i="5"/>
  <c r="I3" i="5"/>
  <c r="R12" i="5"/>
  <c r="U12" i="5"/>
  <c r="R6" i="5"/>
  <c r="U6" i="5"/>
  <c r="R13" i="5"/>
  <c r="U13" i="5"/>
  <c r="R9" i="5"/>
  <c r="U9" i="5"/>
  <c r="R7" i="5"/>
  <c r="U7" i="5"/>
  <c r="K4" i="5"/>
  <c r="W9" i="5"/>
  <c r="R14" i="5"/>
  <c r="U14" i="5"/>
  <c r="F7" i="5"/>
  <c r="I7" i="5"/>
  <c r="F5" i="5"/>
  <c r="I5" i="5"/>
  <c r="R11" i="5"/>
  <c r="U11" i="5"/>
  <c r="R3" i="5"/>
  <c r="U3" i="5"/>
  <c r="K9" i="5"/>
  <c r="AD15" i="5"/>
  <c r="AG15" i="5"/>
  <c r="F11" i="5"/>
  <c r="I11" i="5"/>
  <c r="R8" i="5"/>
  <c r="U8" i="5"/>
  <c r="R15" i="5"/>
  <c r="U15" i="5"/>
  <c r="R5" i="5"/>
  <c r="U5" i="5"/>
  <c r="R4" i="5"/>
  <c r="U4" i="5"/>
  <c r="AI7" i="5"/>
  <c r="AI4" i="5"/>
  <c r="F14" i="8"/>
  <c r="I14" i="8"/>
  <c r="F7" i="8"/>
  <c r="I7" i="8"/>
  <c r="F3" i="8"/>
  <c r="I3" i="8"/>
  <c r="F9" i="8"/>
  <c r="I9" i="8"/>
  <c r="F15" i="8"/>
  <c r="I15" i="8"/>
  <c r="F10" i="8"/>
  <c r="I10" i="8"/>
  <c r="F11" i="8"/>
  <c r="I11" i="8"/>
  <c r="F13" i="8"/>
  <c r="I13" i="8"/>
  <c r="F16" i="8"/>
  <c r="I16" i="8"/>
  <c r="F8" i="8"/>
  <c r="I8" i="8"/>
  <c r="F6" i="8"/>
  <c r="I6" i="8"/>
  <c r="F4" i="8"/>
  <c r="I4" i="8"/>
  <c r="F5" i="8"/>
  <c r="I5" i="8"/>
  <c r="F12" i="8"/>
  <c r="I12" i="8"/>
  <c r="AP12" i="5"/>
  <c r="AP15" i="5"/>
  <c r="AP13" i="5"/>
  <c r="AP5" i="5"/>
  <c r="AP4" i="5"/>
  <c r="AP7" i="5"/>
  <c r="AP9" i="5"/>
  <c r="AP16" i="5"/>
  <c r="AP11" i="5"/>
  <c r="AP10" i="5"/>
  <c r="AP14" i="5"/>
  <c r="AP6" i="5"/>
  <c r="AP8" i="5"/>
  <c r="E7" i="3"/>
  <c r="E13" i="3"/>
  <c r="E8" i="3"/>
  <c r="E4" i="3"/>
  <c r="E14" i="3"/>
  <c r="AI18" i="3"/>
  <c r="AL18" i="3" s="1"/>
  <c r="AI16" i="3"/>
  <c r="AL16" i="3" s="1"/>
  <c r="AI15" i="3"/>
  <c r="AL15" i="3" s="1"/>
  <c r="AI14" i="3"/>
  <c r="AL14" i="3" s="1"/>
  <c r="AI13" i="3"/>
  <c r="AL13" i="3" s="1"/>
  <c r="AI12" i="3"/>
  <c r="AL12" i="3" s="1"/>
  <c r="AI11" i="3"/>
  <c r="AL11" i="3" s="1"/>
  <c r="AI10" i="3"/>
  <c r="AL10" i="3" s="1"/>
  <c r="AI9" i="3"/>
  <c r="AL9" i="3" s="1"/>
  <c r="AI8" i="3"/>
  <c r="AL8" i="3" s="1"/>
  <c r="AI7" i="3"/>
  <c r="AL7" i="3" s="1"/>
  <c r="AI6" i="3"/>
  <c r="AL6" i="3" s="1"/>
  <c r="AI5" i="3"/>
  <c r="AL5" i="3" s="1"/>
  <c r="AI4" i="3"/>
  <c r="AL4" i="3" s="1"/>
  <c r="AI3" i="3"/>
  <c r="AL3" i="3" s="1"/>
  <c r="F7" i="3" l="1"/>
  <c r="J7" i="3"/>
  <c r="L7" i="3"/>
  <c r="F13" i="3"/>
  <c r="J13" i="3"/>
  <c r="L13" i="3"/>
  <c r="F14" i="3"/>
  <c r="J14" i="3"/>
  <c r="L14" i="3"/>
  <c r="F4" i="3"/>
  <c r="J4" i="3"/>
  <c r="L4" i="3"/>
  <c r="F8" i="3"/>
  <c r="J8" i="3"/>
  <c r="L8" i="3"/>
  <c r="F3" i="3"/>
  <c r="J3" i="3"/>
  <c r="L3" i="3"/>
</calcChain>
</file>

<file path=xl/sharedStrings.xml><?xml version="1.0" encoding="utf-8"?>
<sst xmlns="http://schemas.openxmlformats.org/spreadsheetml/2006/main" count="302" uniqueCount="42">
  <si>
    <t>m [kg/s]</t>
  </si>
  <si>
    <t>Q [m³/s]</t>
  </si>
  <si>
    <t>dp[Pa]</t>
  </si>
  <si>
    <t>v(Darcy)</t>
  </si>
  <si>
    <t>v(Inters)</t>
  </si>
  <si>
    <t>dp/L</t>
  </si>
  <si>
    <t>CFD</t>
  </si>
  <si>
    <t>Re</t>
  </si>
  <si>
    <t>µ</t>
  </si>
  <si>
    <t>ρ</t>
  </si>
  <si>
    <t>Fluido - Água</t>
  </si>
  <si>
    <t>Raio [m]</t>
  </si>
  <si>
    <t>Área [m²]</t>
  </si>
  <si>
    <t>Vf</t>
  </si>
  <si>
    <t>Afs</t>
  </si>
  <si>
    <t>Acs</t>
  </si>
  <si>
    <t>Dh</t>
  </si>
  <si>
    <t>Lf</t>
  </si>
  <si>
    <t>ε</t>
  </si>
  <si>
    <t>Dados geométricos</t>
  </si>
  <si>
    <t>dp2[Pa]</t>
  </si>
  <si>
    <t>EXPERIMENTAL (0,3326)</t>
  </si>
  <si>
    <t>EXPERIMENTAL (0,3745)</t>
  </si>
  <si>
    <t>EXPERIMENTAL (0,3996)</t>
  </si>
  <si>
    <t>EXPERIMENTAL (0,4162)</t>
  </si>
  <si>
    <t>K1</t>
  </si>
  <si>
    <t>Modelo_2_Ø26mm</t>
  </si>
  <si>
    <t>Modelo_4_Ø20mm</t>
  </si>
  <si>
    <t>Modelo_3_Ø24mm</t>
  </si>
  <si>
    <t>Modelo_1_Ø28mm</t>
  </si>
  <si>
    <t>f(Kaixin)</t>
  </si>
  <si>
    <t>f(Reynolds)</t>
  </si>
  <si>
    <t>f(Kaixin-acs)</t>
  </si>
  <si>
    <t>v(acs)</t>
  </si>
  <si>
    <t>Re(acs)</t>
  </si>
  <si>
    <t>Cf</t>
  </si>
  <si>
    <t>Parâmetros!$G$3</t>
  </si>
  <si>
    <t>K</t>
  </si>
  <si>
    <t>m</t>
  </si>
  <si>
    <t>t</t>
  </si>
  <si>
    <t>cs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</si>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</sst>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6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/>
    </xf>
    <xf numFmtId="11" fontId="2" fillId="4" borderId="9" xfId="0" applyNumberFormat="1" applyFont="1" applyFill="1" applyBorder="1" applyAlignment="1">
      <alignment horizontal="center" vertical="center"/>
    </xf>
    <xf numFmtId="11" fontId="2" fillId="4" borderId="9" xfId="0" applyNumberFormat="1" applyFont="1" applyFill="1" applyBorder="1" applyAlignment="1">
      <alignment horizontal="center"/>
    </xf>
    <xf numFmtId="11" fontId="2" fillId="5" borderId="10" xfId="0" applyNumberFormat="1" applyFont="1" applyFill="1" applyBorder="1"/>
    <xf numFmtId="11" fontId="2" fillId="5" borderId="14" xfId="0" applyNumberFormat="1" applyFont="1" applyFill="1" applyBorder="1"/>
    <xf numFmtId="11" fontId="2" fillId="4" borderId="11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164" fontId="0" fillId="7" borderId="0" xfId="0" applyNumberFormat="1" applyFill="1"/>
    <xf numFmtId="0" fontId="5" fillId="8" borderId="9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4" fillId="12" borderId="5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 vertical="center"/>
    </xf>
    <xf numFmtId="2" fontId="8" fillId="2" borderId="26" xfId="0" applyNumberFormat="1" applyFont="1" applyFill="1" applyBorder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11" fontId="0" fillId="0" borderId="0" xfId="0" applyNumberFormat="1"/>
    <xf numFmtId="165" fontId="8" fillId="2" borderId="0" xfId="0" applyNumberFormat="1" applyFont="1" applyFill="1" applyAlignment="1">
      <alignment horizontal="center" vertical="center"/>
    </xf>
    <xf numFmtId="11" fontId="8" fillId="2" borderId="5" xfId="0" applyNumberFormat="1" applyFont="1" applyFill="1" applyBorder="1" applyAlignment="1">
      <alignment horizontal="center" vertical="center"/>
    </xf>
    <xf numFmtId="2" fontId="8" fillId="12" borderId="4" xfId="0" applyNumberFormat="1" applyFont="1" applyFill="1" applyBorder="1" applyAlignment="1">
      <alignment horizontal="center" vertical="center"/>
    </xf>
    <xf numFmtId="165" fontId="2" fillId="4" borderId="10" xfId="0" applyNumberFormat="1" applyFont="1" applyFill="1" applyBorder="1" applyAlignment="1">
      <alignment horizontal="center" vertical="center"/>
    </xf>
    <xf numFmtId="165" fontId="2" fillId="4" borderId="14" xfId="0" applyNumberFormat="1" applyFont="1" applyFill="1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0" fillId="0" borderId="0" xfId="0" applyNumberFormat="1"/>
    <xf numFmtId="2" fontId="5" fillId="11" borderId="0" xfId="0" applyNumberFormat="1" applyFont="1" applyFill="1" applyAlignment="1">
      <alignment horizontal="center" vertical="center"/>
    </xf>
    <xf numFmtId="2" fontId="5" fillId="10" borderId="0" xfId="0" applyNumberFormat="1" applyFont="1" applyFill="1" applyAlignment="1">
      <alignment horizontal="center" vertical="center"/>
    </xf>
    <xf numFmtId="165" fontId="5" fillId="11" borderId="0" xfId="0" applyNumberFormat="1" applyFont="1" applyFill="1" applyAlignment="1">
      <alignment horizontal="center" vertical="center"/>
    </xf>
    <xf numFmtId="165" fontId="4" fillId="12" borderId="0" xfId="0" applyNumberFormat="1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5" fillId="10" borderId="0" xfId="0" applyNumberFormat="1" applyFont="1" applyFill="1" applyAlignment="1">
      <alignment horizontal="center" vertical="center"/>
    </xf>
    <xf numFmtId="165" fontId="0" fillId="0" borderId="0" xfId="0" applyNumberFormat="1"/>
    <xf numFmtId="166" fontId="4" fillId="12" borderId="5" xfId="0" applyNumberFormat="1" applyFont="1" applyFill="1" applyBorder="1" applyAlignment="1">
      <alignment horizontal="center" vertical="center"/>
    </xf>
    <xf numFmtId="166" fontId="8" fillId="3" borderId="5" xfId="0" applyNumberFormat="1" applyFont="1" applyFill="1" applyBorder="1" applyAlignment="1">
      <alignment horizontal="center" vertical="center"/>
    </xf>
    <xf numFmtId="166" fontId="8" fillId="2" borderId="5" xfId="0" applyNumberFormat="1" applyFont="1" applyFill="1" applyBorder="1" applyAlignment="1">
      <alignment horizontal="center" vertical="center"/>
    </xf>
    <xf numFmtId="166" fontId="8" fillId="9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14" borderId="28" xfId="0" applyFont="1" applyFill="1" applyBorder="1" applyAlignment="1">
      <alignment horizontal="center"/>
    </xf>
    <xf numFmtId="0" fontId="2" fillId="14" borderId="29" xfId="0" applyFont="1" applyFill="1" applyBorder="1" applyAlignment="1">
      <alignment horizontal="center"/>
    </xf>
    <xf numFmtId="0" fontId="2" fillId="14" borderId="30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11" fontId="2" fillId="0" borderId="29" xfId="0" applyNumberFormat="1" applyFont="1" applyBorder="1" applyAlignment="1">
      <alignment horizontal="center"/>
    </xf>
    <xf numFmtId="166" fontId="2" fillId="0" borderId="30" xfId="0" applyNumberFormat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1" fontId="2" fillId="0" borderId="32" xfId="0" applyNumberFormat="1" applyFont="1" applyBorder="1" applyAlignment="1">
      <alignment horizontal="center"/>
    </xf>
    <xf numFmtId="166" fontId="2" fillId="0" borderId="33" xfId="0" applyNumberFormat="1" applyFont="1" applyBorder="1" applyAlignment="1">
      <alignment horizontal="center"/>
    </xf>
    <xf numFmtId="11" fontId="4" fillId="12" borderId="6" xfId="0" applyNumberFormat="1" applyFont="1" applyFill="1" applyBorder="1" applyAlignment="1">
      <alignment horizontal="center" vertical="center"/>
    </xf>
    <xf numFmtId="11" fontId="8" fillId="3" borderId="6" xfId="0" applyNumberFormat="1" applyFont="1" applyFill="1" applyBorder="1" applyAlignment="1">
      <alignment horizontal="center" vertical="center"/>
    </xf>
    <xf numFmtId="11" fontId="8" fillId="2" borderId="6" xfId="0" applyNumberFormat="1" applyFont="1" applyFill="1" applyBorder="1" applyAlignment="1">
      <alignment horizontal="center" vertical="center"/>
    </xf>
    <xf numFmtId="11" fontId="8" fillId="9" borderId="0" xfId="0" applyNumberFormat="1" applyFont="1" applyFill="1" applyAlignment="1">
      <alignment horizontal="center" vertical="center"/>
    </xf>
    <xf numFmtId="11" fontId="8" fillId="3" borderId="5" xfId="0" applyNumberFormat="1" applyFont="1" applyFill="1" applyBorder="1" applyAlignment="1">
      <alignment horizontal="center" vertical="center"/>
    </xf>
    <xf numFmtId="11" fontId="2" fillId="5" borderId="10" xfId="0" applyNumberFormat="1" applyFont="1" applyFill="1" applyBorder="1" applyAlignment="1">
      <alignment horizontal="center"/>
    </xf>
    <xf numFmtId="11" fontId="2" fillId="5" borderId="14" xfId="0" applyNumberFormat="1" applyFont="1" applyFill="1" applyBorder="1" applyAlignment="1">
      <alignment horizontal="center"/>
    </xf>
    <xf numFmtId="11" fontId="2" fillId="5" borderId="12" xfId="0" applyNumberFormat="1" applyFont="1" applyFill="1" applyBorder="1" applyAlignment="1">
      <alignment horizontal="center"/>
    </xf>
    <xf numFmtId="11" fontId="2" fillId="5" borderId="15" xfId="0" applyNumberFormat="1" applyFont="1" applyFill="1" applyBorder="1" applyAlignment="1">
      <alignment horizontal="center"/>
    </xf>
    <xf numFmtId="165" fontId="6" fillId="6" borderId="7" xfId="0" applyNumberFormat="1" applyFont="1" applyFill="1" applyBorder="1" applyAlignment="1">
      <alignment horizontal="center"/>
    </xf>
    <xf numFmtId="165" fontId="6" fillId="6" borderId="8" xfId="0" applyNumberFormat="1" applyFont="1" applyFill="1" applyBorder="1" applyAlignment="1">
      <alignment horizontal="center"/>
    </xf>
    <xf numFmtId="165" fontId="6" fillId="6" borderId="13" xfId="0" applyNumberFormat="1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2" fillId="13" borderId="34" xfId="0" applyFont="1" applyFill="1" applyBorder="1" applyAlignment="1">
      <alignment horizontal="center"/>
    </xf>
    <xf numFmtId="0" fontId="2" fillId="13" borderId="35" xfId="0" applyFont="1" applyFill="1" applyBorder="1" applyAlignment="1">
      <alignment horizontal="center"/>
    </xf>
    <xf numFmtId="0" fontId="2" fillId="13" borderId="36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5" fillId="11" borderId="1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/>
    </xf>
    <xf numFmtId="2" fontId="5" fillId="10" borderId="4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" fontId="5" fillId="10" borderId="6" xfId="0" applyNumberFormat="1" applyFont="1" applyFill="1" applyBorder="1" applyAlignment="1">
      <alignment horizontal="center" vertical="center"/>
    </xf>
    <xf numFmtId="11" fontId="10" fillId="9" borderId="23" xfId="0" applyNumberFormat="1" applyFont="1" applyFill="1" applyBorder="1" applyAlignment="1">
      <alignment horizontal="center" vertical="center"/>
    </xf>
    <xf numFmtId="11" fontId="10" fillId="9" borderId="24" xfId="0" applyNumberFormat="1" applyFont="1" applyFill="1" applyBorder="1" applyAlignment="1">
      <alignment horizontal="center" vertical="center"/>
    </xf>
    <xf numFmtId="2" fontId="10" fillId="9" borderId="16" xfId="0" applyNumberFormat="1" applyFont="1" applyFill="1" applyBorder="1" applyAlignment="1">
      <alignment horizontal="center" vertical="center"/>
    </xf>
    <xf numFmtId="2" fontId="10" fillId="9" borderId="20" xfId="0" applyNumberFormat="1" applyFont="1" applyFill="1" applyBorder="1" applyAlignment="1">
      <alignment horizontal="center" vertical="center"/>
    </xf>
    <xf numFmtId="2" fontId="10" fillId="9" borderId="22" xfId="0" applyNumberFormat="1" applyFont="1" applyFill="1" applyBorder="1" applyAlignment="1">
      <alignment horizontal="center" vertical="center"/>
    </xf>
    <xf numFmtId="2" fontId="9" fillId="9" borderId="16" xfId="0" applyNumberFormat="1" applyFont="1" applyFill="1" applyBorder="1" applyAlignment="1">
      <alignment horizontal="center" vertical="center"/>
    </xf>
    <xf numFmtId="2" fontId="9" fillId="9" borderId="17" xfId="0" applyNumberFormat="1" applyFont="1" applyFill="1" applyBorder="1" applyAlignment="1">
      <alignment horizontal="center" vertical="center"/>
    </xf>
    <xf numFmtId="2" fontId="9" fillId="9" borderId="18" xfId="0" applyNumberFormat="1" applyFont="1" applyFill="1" applyBorder="1" applyAlignment="1">
      <alignment horizontal="center" vertical="center"/>
    </xf>
    <xf numFmtId="2" fontId="9" fillId="9" borderId="19" xfId="0" applyNumberFormat="1" applyFont="1" applyFill="1" applyBorder="1" applyAlignment="1">
      <alignment horizontal="center" vertical="center"/>
    </xf>
    <xf numFmtId="2" fontId="9" fillId="9" borderId="27" xfId="0" applyNumberFormat="1" applyFont="1" applyFill="1" applyBorder="1" applyAlignment="1">
      <alignment horizontal="center" vertical="center"/>
    </xf>
    <xf numFmtId="2" fontId="9" fillId="9" borderId="26" xfId="0" applyNumberFormat="1" applyFont="1" applyFill="1" applyBorder="1" applyAlignment="1">
      <alignment horizontal="center" vertical="center"/>
    </xf>
    <xf numFmtId="2" fontId="9" fillId="9" borderId="20" xfId="0" applyNumberFormat="1" applyFont="1" applyFill="1" applyBorder="1" applyAlignment="1">
      <alignment horizontal="center" vertical="center"/>
    </xf>
    <xf numFmtId="2" fontId="9" fillId="9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20984587811654964"/>
                  <c:y val="-5.72423402490122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Modelo_1_Ø28mm!$E$3:$E$16</c:f>
              <c:numCache>
                <c:formatCode>0.000</c:formatCode>
                <c:ptCount val="14"/>
                <c:pt idx="0">
                  <c:v>0.25556678433329044</c:v>
                </c:pt>
                <c:pt idx="1">
                  <c:v>0.32352550112268313</c:v>
                </c:pt>
                <c:pt idx="2">
                  <c:v>0.38539370918824617</c:v>
                </c:pt>
                <c:pt idx="3">
                  <c:v>0.44791098333672419</c:v>
                </c:pt>
                <c:pt idx="4">
                  <c:v>0.50392737722759473</c:v>
                </c:pt>
                <c:pt idx="5">
                  <c:v>0.5626304190071636</c:v>
                </c:pt>
                <c:pt idx="6">
                  <c:v>0.62031992633715038</c:v>
                </c:pt>
                <c:pt idx="7">
                  <c:v>0.67765688788839762</c:v>
                </c:pt>
                <c:pt idx="8">
                  <c:v>0.74651864532631529</c:v>
                </c:pt>
                <c:pt idx="9">
                  <c:v>0.80959323756671642</c:v>
                </c:pt>
                <c:pt idx="10">
                  <c:v>0.86513873107659744</c:v>
                </c:pt>
                <c:pt idx="11">
                  <c:v>0.92237131678654571</c:v>
                </c:pt>
                <c:pt idx="12">
                  <c:v>0.9780486404732267</c:v>
                </c:pt>
                <c:pt idx="13">
                  <c:v>1.0331978861619291</c:v>
                </c:pt>
              </c:numCache>
            </c:numRef>
          </c:xVal>
          <c:yVal>
            <c:numRef>
              <c:f>Modelo_1_Ø28mm!$I$3:$I$16</c:f>
              <c:numCache>
                <c:formatCode>0.00</c:formatCode>
                <c:ptCount val="14"/>
                <c:pt idx="0">
                  <c:v>38421.604938271608</c:v>
                </c:pt>
                <c:pt idx="1">
                  <c:v>60576.190476190481</c:v>
                </c:pt>
                <c:pt idx="2">
                  <c:v>84881.818181818206</c:v>
                </c:pt>
                <c:pt idx="3">
                  <c:v>111896.52777777777</c:v>
                </c:pt>
                <c:pt idx="4">
                  <c:v>140634.72222222219</c:v>
                </c:pt>
                <c:pt idx="5">
                  <c:v>171961.40350877194</c:v>
                </c:pt>
                <c:pt idx="6">
                  <c:v>205528.84615384616</c:v>
                </c:pt>
                <c:pt idx="7">
                  <c:v>240898.33333333334</c:v>
                </c:pt>
                <c:pt idx="8">
                  <c:v>287616.66666666674</c:v>
                </c:pt>
                <c:pt idx="9">
                  <c:v>333760.91954022989</c:v>
                </c:pt>
                <c:pt idx="10">
                  <c:v>377245</c:v>
                </c:pt>
                <c:pt idx="11">
                  <c:v>423403.41880341875</c:v>
                </c:pt>
                <c:pt idx="12">
                  <c:v>469489.21568627458</c:v>
                </c:pt>
                <c:pt idx="13">
                  <c:v>520482.05128205137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F-4104-8B02-7DC8FC093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86367"/>
        <c:axId val="669984447"/>
      </c:scatterChart>
      <c:valAx>
        <c:axId val="669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984447"/>
        <c:crosses val="autoZero"/>
        <c:crossBetween val="midCat"/>
      </c:valAx>
      <c:valAx>
        <c:axId val="6699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7606783332921805"/>
                  <c:y val="2.5818971505309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Modelo_2_Ø26mm!$AC$4:$AC$17</c:f>
              <c:numCache>
                <c:formatCode>0.00</c:formatCode>
                <c:ptCount val="14"/>
                <c:pt idx="0">
                  <c:v>1.1232331551712718</c:v>
                </c:pt>
                <c:pt idx="1">
                  <c:v>1.2852479278861113</c:v>
                </c:pt>
                <c:pt idx="2">
                  <c:v>1.452941065634064</c:v>
                </c:pt>
                <c:pt idx="3">
                  <c:v>1.6168753674923109</c:v>
                </c:pt>
                <c:pt idx="4">
                  <c:v>1.7826058416803694</c:v>
                </c:pt>
                <c:pt idx="5">
                  <c:v>1.9480941696014504</c:v>
                </c:pt>
                <c:pt idx="6">
                  <c:v>2.1171247630928725</c:v>
                </c:pt>
                <c:pt idx="7">
                  <c:v>2.28252162604397</c:v>
                </c:pt>
                <c:pt idx="8">
                  <c:v>2.4500146830756053</c:v>
                </c:pt>
                <c:pt idx="9">
                  <c:v>2.6157228151660017</c:v>
                </c:pt>
                <c:pt idx="10">
                  <c:v>2.7838042102720708</c:v>
                </c:pt>
                <c:pt idx="11">
                  <c:v>2.9477309897927833</c:v>
                </c:pt>
                <c:pt idx="12">
                  <c:v>3.1133632249072636</c:v>
                </c:pt>
              </c:numCache>
            </c:numRef>
          </c:xVal>
          <c:yVal>
            <c:numRef>
              <c:f>Modelo_2_Ø26mm!$AF$4:$AF$17</c:f>
              <c:numCache>
                <c:formatCode>0.00</c:formatCode>
                <c:ptCount val="14"/>
                <c:pt idx="0">
                  <c:v>275551.07526881731</c:v>
                </c:pt>
                <c:pt idx="1">
                  <c:v>353102.41935483873</c:v>
                </c:pt>
                <c:pt idx="2">
                  <c:v>441067.44791666674</c:v>
                </c:pt>
                <c:pt idx="3">
                  <c:v>535601.04166666686</c:v>
                </c:pt>
                <c:pt idx="4">
                  <c:v>639878.88888888899</c:v>
                </c:pt>
                <c:pt idx="5">
                  <c:v>753745.5555555555</c:v>
                </c:pt>
                <c:pt idx="6">
                  <c:v>876587.63440860214</c:v>
                </c:pt>
                <c:pt idx="7">
                  <c:v>1008033.0459770116</c:v>
                </c:pt>
                <c:pt idx="8">
                  <c:v>1146455.7471264373</c:v>
                </c:pt>
                <c:pt idx="9">
                  <c:v>1294599.1935483874</c:v>
                </c:pt>
                <c:pt idx="10">
                  <c:v>1451783.602150538</c:v>
                </c:pt>
                <c:pt idx="11">
                  <c:v>1616147.0430107526</c:v>
                </c:pt>
                <c:pt idx="12">
                  <c:v>1789475.2525252523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AF0-9E29-6ED8BA228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35151"/>
        <c:axId val="1278136111"/>
      </c:scatterChart>
      <c:valAx>
        <c:axId val="127813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136111"/>
        <c:crosses val="autoZero"/>
        <c:crossBetween val="midCat"/>
      </c:valAx>
      <c:valAx>
        <c:axId val="12781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13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9674834474960945"/>
                  <c:y val="3.49284312141295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Modelo_2_Ø26mm!$AO$3:$AO$16</c:f>
              <c:numCache>
                <c:formatCode>0.00</c:formatCode>
                <c:ptCount val="14"/>
                <c:pt idx="0">
                  <c:v>1.0482261596214753</c:v>
                </c:pt>
                <c:pt idx="1">
                  <c:v>1.2233462182249539</c:v>
                </c:pt>
                <c:pt idx="2">
                  <c:v>1.3999640995444655</c:v>
                </c:pt>
                <c:pt idx="3">
                  <c:v>1.5791069253702974</c:v>
                </c:pt>
                <c:pt idx="4">
                  <c:v>1.7554183003191832</c:v>
                </c:pt>
                <c:pt idx="5">
                  <c:v>1.932937782104128</c:v>
                </c:pt>
                <c:pt idx="6">
                  <c:v>2.1136240633660948</c:v>
                </c:pt>
                <c:pt idx="7">
                  <c:v>2.2930270890246329</c:v>
                </c:pt>
                <c:pt idx="8">
                  <c:v>2.4693001610660157</c:v>
                </c:pt>
                <c:pt idx="9">
                  <c:v>2.646618995997041</c:v>
                </c:pt>
                <c:pt idx="10">
                  <c:v>2.8245038055294094</c:v>
                </c:pt>
                <c:pt idx="11">
                  <c:v>3.001711173748244</c:v>
                </c:pt>
                <c:pt idx="12">
                  <c:v>3.1790423878499796</c:v>
                </c:pt>
                <c:pt idx="13">
                  <c:v>3.3526284829494872</c:v>
                </c:pt>
              </c:numCache>
            </c:numRef>
          </c:xVal>
          <c:yVal>
            <c:numRef>
              <c:f>Modelo_2_Ø26mm!$AS$3:$AS$16</c:f>
              <c:numCache>
                <c:formatCode>0.00</c:formatCode>
                <c:ptCount val="14"/>
                <c:pt idx="0">
                  <c:v>198010.88435374157</c:v>
                </c:pt>
                <c:pt idx="1">
                  <c:v>263477.41935483867</c:v>
                </c:pt>
                <c:pt idx="2">
                  <c:v>337127.95698924735</c:v>
                </c:pt>
                <c:pt idx="3">
                  <c:v>420399.16666666674</c:v>
                </c:pt>
                <c:pt idx="4">
                  <c:v>510336.45833333337</c:v>
                </c:pt>
                <c:pt idx="5">
                  <c:v>609118.01075268805</c:v>
                </c:pt>
                <c:pt idx="6">
                  <c:v>718333.33333333349</c:v>
                </c:pt>
                <c:pt idx="7">
                  <c:v>834591.66666666686</c:v>
                </c:pt>
                <c:pt idx="8">
                  <c:v>959204.5634920632</c:v>
                </c:pt>
                <c:pt idx="9">
                  <c:v>1091076.8518518521</c:v>
                </c:pt>
                <c:pt idx="10">
                  <c:v>1232725.9803921569</c:v>
                </c:pt>
                <c:pt idx="11">
                  <c:v>1383558.6021505373</c:v>
                </c:pt>
                <c:pt idx="12">
                  <c:v>1540802.2727272727</c:v>
                </c:pt>
                <c:pt idx="13">
                  <c:v>1704679.0322580645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5-4027-A9CE-21FFC765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144047"/>
        <c:axId val="1277144527"/>
      </c:scatterChart>
      <c:valAx>
        <c:axId val="127714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144527"/>
        <c:crosses val="autoZero"/>
        <c:crossBetween val="midCat"/>
      </c:valAx>
      <c:valAx>
        <c:axId val="12771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14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2401137357830271"/>
                  <c:y val="1.7609725867599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Modelo_2_Ø26mm!$E$18:$E$68</c:f>
              <c:numCache>
                <c:formatCode>0.00</c:formatCode>
                <c:ptCount val="51"/>
                <c:pt idx="0">
                  <c:v>5.6742783546397106E-2</c:v>
                </c:pt>
                <c:pt idx="1">
                  <c:v>0.11348556709279421</c:v>
                </c:pt>
                <c:pt idx="2">
                  <c:v>0.22697113418558842</c:v>
                </c:pt>
                <c:pt idx="3">
                  <c:v>0.34045670127838257</c:v>
                </c:pt>
                <c:pt idx="4">
                  <c:v>0.45394226837117685</c:v>
                </c:pt>
                <c:pt idx="5">
                  <c:v>0.56742783546397091</c:v>
                </c:pt>
                <c:pt idx="6">
                  <c:v>0.68091340255676513</c:v>
                </c:pt>
                <c:pt idx="7">
                  <c:v>0.79439896964955958</c:v>
                </c:pt>
                <c:pt idx="8">
                  <c:v>0.9078845367423537</c:v>
                </c:pt>
                <c:pt idx="9">
                  <c:v>1.0213701038351475</c:v>
                </c:pt>
                <c:pt idx="10">
                  <c:v>1.1348556709279418</c:v>
                </c:pt>
                <c:pt idx="11">
                  <c:v>1.2483412380207362</c:v>
                </c:pt>
                <c:pt idx="12">
                  <c:v>1.3618268051135303</c:v>
                </c:pt>
                <c:pt idx="13">
                  <c:v>1.4753123722063246</c:v>
                </c:pt>
                <c:pt idx="14">
                  <c:v>1.5887979392991192</c:v>
                </c:pt>
                <c:pt idx="15">
                  <c:v>1.7022835063919131</c:v>
                </c:pt>
                <c:pt idx="16">
                  <c:v>1.8157690734847074</c:v>
                </c:pt>
                <c:pt idx="17">
                  <c:v>1.9292546405775013</c:v>
                </c:pt>
                <c:pt idx="18">
                  <c:v>2.042740207670295</c:v>
                </c:pt>
                <c:pt idx="19">
                  <c:v>2.1562257747630897</c:v>
                </c:pt>
                <c:pt idx="20">
                  <c:v>2.2697113418558836</c:v>
                </c:pt>
                <c:pt idx="21">
                  <c:v>2.383196908948678</c:v>
                </c:pt>
                <c:pt idx="22">
                  <c:v>2.4966824760414723</c:v>
                </c:pt>
                <c:pt idx="23">
                  <c:v>2.6101680431342666</c:v>
                </c:pt>
                <c:pt idx="24">
                  <c:v>2.7236536102270605</c:v>
                </c:pt>
                <c:pt idx="25">
                  <c:v>2.8371391773198549</c:v>
                </c:pt>
                <c:pt idx="26">
                  <c:v>2.9506247444126492</c:v>
                </c:pt>
                <c:pt idx="27">
                  <c:v>3.0641103115054436</c:v>
                </c:pt>
                <c:pt idx="28">
                  <c:v>3.1775958785982383</c:v>
                </c:pt>
                <c:pt idx="29">
                  <c:v>3.2910814456910309</c:v>
                </c:pt>
                <c:pt idx="30">
                  <c:v>3.4045670127838261</c:v>
                </c:pt>
                <c:pt idx="31">
                  <c:v>3.51805257987662</c:v>
                </c:pt>
                <c:pt idx="32">
                  <c:v>3.6315381469694148</c:v>
                </c:pt>
                <c:pt idx="33">
                  <c:v>3.7450237140622082</c:v>
                </c:pt>
                <c:pt idx="34">
                  <c:v>3.8585092811550026</c:v>
                </c:pt>
                <c:pt idx="35">
                  <c:v>3.9719948482477969</c:v>
                </c:pt>
                <c:pt idx="36">
                  <c:v>4.0854804153405899</c:v>
                </c:pt>
                <c:pt idx="37">
                  <c:v>4.1989659824333856</c:v>
                </c:pt>
                <c:pt idx="38">
                  <c:v>4.3124515495261795</c:v>
                </c:pt>
                <c:pt idx="39">
                  <c:v>4.4259371166189743</c:v>
                </c:pt>
                <c:pt idx="40">
                  <c:v>4.5394226837117673</c:v>
                </c:pt>
                <c:pt idx="41">
                  <c:v>4.6529082508045621</c:v>
                </c:pt>
                <c:pt idx="42">
                  <c:v>4.7663938178973559</c:v>
                </c:pt>
                <c:pt idx="43">
                  <c:v>4.8798793849901507</c:v>
                </c:pt>
                <c:pt idx="44">
                  <c:v>4.9933649520829446</c:v>
                </c:pt>
                <c:pt idx="45">
                  <c:v>5.1068505191757385</c:v>
                </c:pt>
                <c:pt idx="46">
                  <c:v>5.2203360862685333</c:v>
                </c:pt>
                <c:pt idx="47">
                  <c:v>5.333821653361321</c:v>
                </c:pt>
                <c:pt idx="48">
                  <c:v>5.4473072204541211</c:v>
                </c:pt>
                <c:pt idx="49">
                  <c:v>5.5607927875469159</c:v>
                </c:pt>
                <c:pt idx="50">
                  <c:v>5.6742783546397098</c:v>
                </c:pt>
              </c:numCache>
            </c:numRef>
          </c:xVal>
          <c:yVal>
            <c:numRef>
              <c:f>Modelo_2_Ø26mm!$H$18:$H$68</c:f>
              <c:numCache>
                <c:formatCode>0.00</c:formatCode>
                <c:ptCount val="51"/>
                <c:pt idx="0">
                  <c:v>572.5702</c:v>
                </c:pt>
                <c:pt idx="1">
                  <c:v>1893.4917000000003</c:v>
                </c:pt>
                <c:pt idx="2">
                  <c:v>6581.294425000001</c:v>
                </c:pt>
                <c:pt idx="3">
                  <c:v>13945.017416666667</c:v>
                </c:pt>
                <c:pt idx="4">
                  <c:v>23931.134508333333</c:v>
                </c:pt>
                <c:pt idx="5">
                  <c:v>36561.848091666667</c:v>
                </c:pt>
                <c:pt idx="6">
                  <c:v>51756.753616666669</c:v>
                </c:pt>
                <c:pt idx="7">
                  <c:v>69460.687033333335</c:v>
                </c:pt>
                <c:pt idx="8">
                  <c:v>89629.301858333347</c:v>
                </c:pt>
                <c:pt idx="9">
                  <c:v>112217.07353333334</c:v>
                </c:pt>
                <c:pt idx="10">
                  <c:v>137198.99932500001</c:v>
                </c:pt>
                <c:pt idx="11">
                  <c:v>164518.85892500001</c:v>
                </c:pt>
                <c:pt idx="12">
                  <c:v>194172.72281666668</c:v>
                </c:pt>
                <c:pt idx="13">
                  <c:v>226133.8464166667</c:v>
                </c:pt>
                <c:pt idx="14">
                  <c:v>260365.78659166669</c:v>
                </c:pt>
                <c:pt idx="15">
                  <c:v>296920.02664166666</c:v>
                </c:pt>
                <c:pt idx="16">
                  <c:v>335764.70988333336</c:v>
                </c:pt>
                <c:pt idx="17">
                  <c:v>376828.40967500006</c:v>
                </c:pt>
                <c:pt idx="18">
                  <c:v>420122.47692500002</c:v>
                </c:pt>
                <c:pt idx="19">
                  <c:v>465617.24256666674</c:v>
                </c:pt>
                <c:pt idx="20">
                  <c:v>513237.09003333334</c:v>
                </c:pt>
                <c:pt idx="21">
                  <c:v>562992.73004166665</c:v>
                </c:pt>
                <c:pt idx="22">
                  <c:v>614858.73972499999</c:v>
                </c:pt>
                <c:pt idx="23">
                  <c:v>668817.11804166669</c:v>
                </c:pt>
                <c:pt idx="24">
                  <c:v>724750.08295000007</c:v>
                </c:pt>
                <c:pt idx="25">
                  <c:v>782821.67762500013</c:v>
                </c:pt>
                <c:pt idx="26">
                  <c:v>842811.39363333327</c:v>
                </c:pt>
                <c:pt idx="27">
                  <c:v>904784.47412500007</c:v>
                </c:pt>
                <c:pt idx="28">
                  <c:v>968701.38166666671</c:v>
                </c:pt>
                <c:pt idx="29">
                  <c:v>1034598.3249083334</c:v>
                </c:pt>
                <c:pt idx="30">
                  <c:v>1102512.5411916669</c:v>
                </c:pt>
                <c:pt idx="31">
                  <c:v>1172174.860175</c:v>
                </c:pt>
                <c:pt idx="32">
                  <c:v>1243642.9604833333</c:v>
                </c:pt>
                <c:pt idx="33">
                  <c:v>1317110.7211249999</c:v>
                </c:pt>
                <c:pt idx="34">
                  <c:v>1392417.6289333333</c:v>
                </c:pt>
                <c:pt idx="35">
                  <c:v>1469685.8545750002</c:v>
                </c:pt>
                <c:pt idx="36">
                  <c:v>1548662.5781416665</c:v>
                </c:pt>
                <c:pt idx="37">
                  <c:v>1629470.4900500001</c:v>
                </c:pt>
                <c:pt idx="38">
                  <c:v>1712164.00135</c:v>
                </c:pt>
                <c:pt idx="39">
                  <c:v>1796590.1136083335</c:v>
                </c:pt>
                <c:pt idx="40">
                  <c:v>1882781.0610999998</c:v>
                </c:pt>
                <c:pt idx="41">
                  <c:v>1970730.2756500002</c:v>
                </c:pt>
                <c:pt idx="42">
                  <c:v>2060573.2934000001</c:v>
                </c:pt>
                <c:pt idx="43">
                  <c:v>2152033.8141333335</c:v>
                </c:pt>
                <c:pt idx="44">
                  <c:v>2245071.3610750004</c:v>
                </c:pt>
                <c:pt idx="45">
                  <c:v>2339814.2823499995</c:v>
                </c:pt>
                <c:pt idx="46">
                  <c:v>2436363.9435000001</c:v>
                </c:pt>
                <c:pt idx="47">
                  <c:v>2534516.5852750004</c:v>
                </c:pt>
                <c:pt idx="48">
                  <c:v>2634208.4988583331</c:v>
                </c:pt>
                <c:pt idx="49">
                  <c:v>2735649.1839666669</c:v>
                </c:pt>
                <c:pt idx="50">
                  <c:v>2838695.2929583336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E-4A49-9DA9-92A9801B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75888"/>
        <c:axId val="1155089808"/>
      </c:scatterChart>
      <c:valAx>
        <c:axId val="11550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089808"/>
        <c:crosses val="autoZero"/>
        <c:crossBetween val="midCat"/>
      </c:valAx>
      <c:valAx>
        <c:axId val="11550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0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2.115419947506561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Modelo_2_Ø26mm!$Q$18:$Q$68</c:f>
              <c:numCache>
                <c:formatCode>0.00</c:formatCode>
                <c:ptCount val="51"/>
                <c:pt idx="0">
                  <c:v>5.039425849808192E-2</c:v>
                </c:pt>
                <c:pt idx="1">
                  <c:v>0.10078851699616384</c:v>
                </c:pt>
                <c:pt idx="2">
                  <c:v>0.20157703399232768</c:v>
                </c:pt>
                <c:pt idx="3">
                  <c:v>0.30236555098849144</c:v>
                </c:pt>
                <c:pt idx="4">
                  <c:v>0.40315406798465536</c:v>
                </c:pt>
                <c:pt idx="5">
                  <c:v>0.50394258498081912</c:v>
                </c:pt>
                <c:pt idx="6">
                  <c:v>0.60473110197698288</c:v>
                </c:pt>
                <c:pt idx="7">
                  <c:v>0.70551961897314686</c:v>
                </c:pt>
                <c:pt idx="8">
                  <c:v>0.80630813596931072</c:v>
                </c:pt>
                <c:pt idx="9">
                  <c:v>0.90709665296547426</c:v>
                </c:pt>
                <c:pt idx="10">
                  <c:v>1.0078851699616382</c:v>
                </c:pt>
                <c:pt idx="11">
                  <c:v>1.108673686957802</c:v>
                </c:pt>
                <c:pt idx="12">
                  <c:v>1.2094622039539658</c:v>
                </c:pt>
                <c:pt idx="13">
                  <c:v>1.3102507209501297</c:v>
                </c:pt>
                <c:pt idx="14">
                  <c:v>1.4110392379462937</c:v>
                </c:pt>
                <c:pt idx="15">
                  <c:v>1.5118277549424572</c:v>
                </c:pt>
                <c:pt idx="16">
                  <c:v>1.6126162719386214</c:v>
                </c:pt>
                <c:pt idx="17">
                  <c:v>1.713404788934785</c:v>
                </c:pt>
                <c:pt idx="18">
                  <c:v>1.8141933059309485</c:v>
                </c:pt>
                <c:pt idx="19">
                  <c:v>1.9149818229271125</c:v>
                </c:pt>
                <c:pt idx="20">
                  <c:v>2.0157703399232765</c:v>
                </c:pt>
                <c:pt idx="21">
                  <c:v>2.1165588569194402</c:v>
                </c:pt>
                <c:pt idx="22">
                  <c:v>2.217347373915604</c:v>
                </c:pt>
                <c:pt idx="23">
                  <c:v>2.3181358909117682</c:v>
                </c:pt>
                <c:pt idx="24">
                  <c:v>2.4189244079079315</c:v>
                </c:pt>
                <c:pt idx="25">
                  <c:v>2.5197129249040953</c:v>
                </c:pt>
                <c:pt idx="26">
                  <c:v>2.6205014419002595</c:v>
                </c:pt>
                <c:pt idx="27">
                  <c:v>2.7212899588964232</c:v>
                </c:pt>
                <c:pt idx="28">
                  <c:v>2.8220784758925874</c:v>
                </c:pt>
                <c:pt idx="29">
                  <c:v>2.9228669928887503</c:v>
                </c:pt>
                <c:pt idx="30">
                  <c:v>3.0236555098849145</c:v>
                </c:pt>
                <c:pt idx="31">
                  <c:v>3.1244440268810783</c:v>
                </c:pt>
                <c:pt idx="32">
                  <c:v>3.2252325438772429</c:v>
                </c:pt>
                <c:pt idx="33">
                  <c:v>3.3260210608734062</c:v>
                </c:pt>
                <c:pt idx="34">
                  <c:v>3.42680957786957</c:v>
                </c:pt>
                <c:pt idx="35">
                  <c:v>3.5275980948657337</c:v>
                </c:pt>
                <c:pt idx="36">
                  <c:v>3.628386611861897</c:v>
                </c:pt>
                <c:pt idx="37">
                  <c:v>3.7291751288580612</c:v>
                </c:pt>
                <c:pt idx="38">
                  <c:v>3.829963645854225</c:v>
                </c:pt>
                <c:pt idx="39">
                  <c:v>3.9307521628503896</c:v>
                </c:pt>
                <c:pt idx="40">
                  <c:v>4.031540679846553</c:v>
                </c:pt>
                <c:pt idx="41">
                  <c:v>4.1323291968427167</c:v>
                </c:pt>
                <c:pt idx="42">
                  <c:v>4.2331177138388805</c:v>
                </c:pt>
                <c:pt idx="43">
                  <c:v>4.3339062308350442</c:v>
                </c:pt>
                <c:pt idx="44">
                  <c:v>4.434694747831208</c:v>
                </c:pt>
                <c:pt idx="45">
                  <c:v>4.5354832648273717</c:v>
                </c:pt>
                <c:pt idx="46">
                  <c:v>4.6362717818235364</c:v>
                </c:pt>
                <c:pt idx="47">
                  <c:v>4.7370602988196939</c:v>
                </c:pt>
                <c:pt idx="48">
                  <c:v>4.837848815815863</c:v>
                </c:pt>
                <c:pt idx="49">
                  <c:v>4.9386373328120277</c:v>
                </c:pt>
                <c:pt idx="50">
                  <c:v>5.0394258498081905</c:v>
                </c:pt>
              </c:numCache>
            </c:numRef>
          </c:xVal>
          <c:yVal>
            <c:numRef>
              <c:f>Modelo_2_Ø26mm!$T$18:$T$68</c:f>
              <c:numCache>
                <c:formatCode>0.00</c:formatCode>
                <c:ptCount val="51"/>
                <c:pt idx="0">
                  <c:v>1204.1833583333334</c:v>
                </c:pt>
                <c:pt idx="1">
                  <c:v>3888.4312000000004</c:v>
                </c:pt>
                <c:pt idx="2">
                  <c:v>13383.3513</c:v>
                </c:pt>
                <c:pt idx="3">
                  <c:v>28117.534658333334</c:v>
                </c:pt>
                <c:pt idx="4">
                  <c:v>47889.807933333337</c:v>
                </c:pt>
                <c:pt idx="5">
                  <c:v>72551.234408333257</c:v>
                </c:pt>
                <c:pt idx="6">
                  <c:v>101980.35105</c:v>
                </c:pt>
                <c:pt idx="7">
                  <c:v>136065.17532500002</c:v>
                </c:pt>
                <c:pt idx="8">
                  <c:v>174710.85035833335</c:v>
                </c:pt>
                <c:pt idx="9">
                  <c:v>217837.06389166668</c:v>
                </c:pt>
                <c:pt idx="10">
                  <c:v>265370.79468333337</c:v>
                </c:pt>
                <c:pt idx="11">
                  <c:v>317234.62405833334</c:v>
                </c:pt>
                <c:pt idx="12">
                  <c:v>373370.37330833339</c:v>
                </c:pt>
                <c:pt idx="13">
                  <c:v>433720.26009166671</c:v>
                </c:pt>
                <c:pt idx="14">
                  <c:v>498243.28747500008</c:v>
                </c:pt>
                <c:pt idx="15">
                  <c:v>566847.02717500005</c:v>
                </c:pt>
                <c:pt idx="16">
                  <c:v>639552.40742499917</c:v>
                </c:pt>
                <c:pt idx="17">
                  <c:v>716229.58236666664</c:v>
                </c:pt>
                <c:pt idx="18">
                  <c:v>796862.87508333335</c:v>
                </c:pt>
                <c:pt idx="19">
                  <c:v>881415.64724166668</c:v>
                </c:pt>
                <c:pt idx="20">
                  <c:v>969888.98101666674</c:v>
                </c:pt>
                <c:pt idx="21">
                  <c:v>1062225.6527833333</c:v>
                </c:pt>
                <c:pt idx="22">
                  <c:v>1158392.5801916667</c:v>
                </c:pt>
                <c:pt idx="23">
                  <c:v>1258280.4002416667</c:v>
                </c:pt>
                <c:pt idx="24">
                  <c:v>1362102.5891499999</c:v>
                </c:pt>
                <c:pt idx="25">
                  <c:v>1469489.3528499999</c:v>
                </c:pt>
                <c:pt idx="26">
                  <c:v>1580768.4884666668</c:v>
                </c:pt>
                <c:pt idx="27">
                  <c:v>1696026.4326333334</c:v>
                </c:pt>
                <c:pt idx="28">
                  <c:v>1814590.7697166668</c:v>
                </c:pt>
                <c:pt idx="29">
                  <c:v>1936993.8153666668</c:v>
                </c:pt>
                <c:pt idx="30">
                  <c:v>2062976.9299416668</c:v>
                </c:pt>
                <c:pt idx="31">
                  <c:v>2192999.4040999999</c:v>
                </c:pt>
                <c:pt idx="32">
                  <c:v>2327942.0928083337</c:v>
                </c:pt>
                <c:pt idx="33">
                  <c:v>2468801.185866667</c:v>
                </c:pt>
                <c:pt idx="34">
                  <c:v>2613180.0356833334</c:v>
                </c:pt>
                <c:pt idx="35">
                  <c:v>2756331.2108499999</c:v>
                </c:pt>
                <c:pt idx="36">
                  <c:v>2901355.8392666671</c:v>
                </c:pt>
                <c:pt idx="37">
                  <c:v>3048238.2970500002</c:v>
                </c:pt>
                <c:pt idx="38">
                  <c:v>3204698.1747583337</c:v>
                </c:pt>
                <c:pt idx="39">
                  <c:v>3351390.3537833332</c:v>
                </c:pt>
                <c:pt idx="40">
                  <c:v>3509012.2235833332</c:v>
                </c:pt>
                <c:pt idx="41">
                  <c:v>3668516.9595750002</c:v>
                </c:pt>
                <c:pt idx="42">
                  <c:v>3832460.4940666668</c:v>
                </c:pt>
                <c:pt idx="43">
                  <c:v>4001795.1956750001</c:v>
                </c:pt>
                <c:pt idx="44">
                  <c:v>4174330.0712166671</c:v>
                </c:pt>
                <c:pt idx="45">
                  <c:v>4351377.6246416671</c:v>
                </c:pt>
                <c:pt idx="46">
                  <c:v>4528605.6575000007</c:v>
                </c:pt>
                <c:pt idx="47">
                  <c:v>4710726.7691166662</c:v>
                </c:pt>
                <c:pt idx="48">
                  <c:v>4896031.3521916671</c:v>
                </c:pt>
                <c:pt idx="49">
                  <c:v>5084584.6920166668</c:v>
                </c:pt>
                <c:pt idx="50">
                  <c:v>5276186.7174666664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6-4EA2-A481-AB207B39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10704"/>
        <c:axId val="557812144"/>
      </c:scatterChart>
      <c:valAx>
        <c:axId val="5578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12144"/>
        <c:crosses val="autoZero"/>
        <c:crossBetween val="midCat"/>
      </c:valAx>
      <c:valAx>
        <c:axId val="5578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Modelo_2_Ø26mm!$AC$18:$AC$68</c:f>
              <c:numCache>
                <c:formatCode>0.00</c:formatCode>
                <c:ptCount val="51"/>
                <c:pt idx="0">
                  <c:v>4.7228853372201396E-2</c:v>
                </c:pt>
                <c:pt idx="1">
                  <c:v>9.4457706744402792E-2</c:v>
                </c:pt>
                <c:pt idx="2">
                  <c:v>0.18891541348880558</c:v>
                </c:pt>
                <c:pt idx="3">
                  <c:v>0.28337312023320832</c:v>
                </c:pt>
                <c:pt idx="4">
                  <c:v>0.37783082697761117</c:v>
                </c:pt>
                <c:pt idx="5">
                  <c:v>0.47228853372201385</c:v>
                </c:pt>
                <c:pt idx="6">
                  <c:v>0.56674624046641664</c:v>
                </c:pt>
                <c:pt idx="7">
                  <c:v>0.66120394721081954</c:v>
                </c:pt>
                <c:pt idx="8">
                  <c:v>0.75566165395522233</c:v>
                </c:pt>
                <c:pt idx="9">
                  <c:v>0.85011936069962479</c:v>
                </c:pt>
                <c:pt idx="10">
                  <c:v>0.9445770674440277</c:v>
                </c:pt>
                <c:pt idx="11">
                  <c:v>1.0390347741884305</c:v>
                </c:pt>
                <c:pt idx="12">
                  <c:v>1.1334924809328333</c:v>
                </c:pt>
                <c:pt idx="13">
                  <c:v>1.2279501876772361</c:v>
                </c:pt>
                <c:pt idx="14">
                  <c:v>1.3224078944216391</c:v>
                </c:pt>
                <c:pt idx="15">
                  <c:v>1.4168656011660417</c:v>
                </c:pt>
                <c:pt idx="16">
                  <c:v>1.5113233079104447</c:v>
                </c:pt>
                <c:pt idx="17">
                  <c:v>1.6057810146548472</c:v>
                </c:pt>
                <c:pt idx="18">
                  <c:v>1.7002387213992496</c:v>
                </c:pt>
                <c:pt idx="19">
                  <c:v>1.7946964281436526</c:v>
                </c:pt>
                <c:pt idx="20">
                  <c:v>1.8891541348880554</c:v>
                </c:pt>
                <c:pt idx="21">
                  <c:v>1.9836118416324582</c:v>
                </c:pt>
                <c:pt idx="22">
                  <c:v>2.078069548376861</c:v>
                </c:pt>
                <c:pt idx="23">
                  <c:v>2.1725272551212642</c:v>
                </c:pt>
                <c:pt idx="24">
                  <c:v>2.2669849618656666</c:v>
                </c:pt>
                <c:pt idx="25">
                  <c:v>2.3614426686100694</c:v>
                </c:pt>
                <c:pt idx="26">
                  <c:v>2.4559003753544721</c:v>
                </c:pt>
                <c:pt idx="27">
                  <c:v>2.5503580820988749</c:v>
                </c:pt>
                <c:pt idx="28">
                  <c:v>2.6448157888432782</c:v>
                </c:pt>
                <c:pt idx="29">
                  <c:v>2.7392734955876801</c:v>
                </c:pt>
                <c:pt idx="30">
                  <c:v>2.8337312023320833</c:v>
                </c:pt>
                <c:pt idx="31">
                  <c:v>2.9281889090764861</c:v>
                </c:pt>
                <c:pt idx="32">
                  <c:v>3.0226466158208893</c:v>
                </c:pt>
                <c:pt idx="33">
                  <c:v>3.1171043225652917</c:v>
                </c:pt>
                <c:pt idx="34">
                  <c:v>3.2115620293096945</c:v>
                </c:pt>
                <c:pt idx="35">
                  <c:v>3.3060197360540973</c:v>
                </c:pt>
                <c:pt idx="36">
                  <c:v>3.4004774427984992</c:v>
                </c:pt>
                <c:pt idx="37">
                  <c:v>3.4949351495429029</c:v>
                </c:pt>
                <c:pt idx="38">
                  <c:v>3.5893928562873052</c:v>
                </c:pt>
                <c:pt idx="39">
                  <c:v>3.6838505630317089</c:v>
                </c:pt>
                <c:pt idx="40">
                  <c:v>3.7783082697761108</c:v>
                </c:pt>
                <c:pt idx="41">
                  <c:v>3.8727659765205136</c:v>
                </c:pt>
                <c:pt idx="42">
                  <c:v>3.9672236832649164</c:v>
                </c:pt>
                <c:pt idx="43">
                  <c:v>4.06168139000932</c:v>
                </c:pt>
                <c:pt idx="44">
                  <c:v>4.156139096753722</c:v>
                </c:pt>
                <c:pt idx="45">
                  <c:v>4.2505968034981247</c:v>
                </c:pt>
                <c:pt idx="46">
                  <c:v>4.3450545102425284</c:v>
                </c:pt>
                <c:pt idx="47">
                  <c:v>4.439512216986925</c:v>
                </c:pt>
                <c:pt idx="48">
                  <c:v>4.5339699237313331</c:v>
                </c:pt>
                <c:pt idx="49">
                  <c:v>4.6284276304757359</c:v>
                </c:pt>
                <c:pt idx="50">
                  <c:v>4.7228853372201387</c:v>
                </c:pt>
              </c:numCache>
            </c:numRef>
          </c:xVal>
          <c:yVal>
            <c:numRef>
              <c:f>Modelo_2_Ø26mm!$AF$18:$AF$68</c:f>
              <c:numCache>
                <c:formatCode>0.00</c:formatCode>
                <c:ptCount val="51"/>
                <c:pt idx="0">
                  <c:v>799.86200000000008</c:v>
                </c:pt>
                <c:pt idx="1">
                  <c:v>2600.7854416666669</c:v>
                </c:pt>
                <c:pt idx="2">
                  <c:v>9024.6318916666678</c:v>
                </c:pt>
                <c:pt idx="3">
                  <c:v>19035.908974999998</c:v>
                </c:pt>
                <c:pt idx="4">
                  <c:v>32516.296733333333</c:v>
                </c:pt>
                <c:pt idx="5">
                  <c:v>49386.177974999999</c:v>
                </c:pt>
                <c:pt idx="6">
                  <c:v>69590.894141666591</c:v>
                </c:pt>
                <c:pt idx="7">
                  <c:v>93093.487016666666</c:v>
                </c:pt>
                <c:pt idx="8">
                  <c:v>119865.054825</c:v>
                </c:pt>
                <c:pt idx="9">
                  <c:v>149881.95611666667</c:v>
                </c:pt>
                <c:pt idx="10">
                  <c:v>183097.6019166667</c:v>
                </c:pt>
                <c:pt idx="11">
                  <c:v>219461.6917416667</c:v>
                </c:pt>
                <c:pt idx="12">
                  <c:v>258922.84625</c:v>
                </c:pt>
                <c:pt idx="13">
                  <c:v>301404.58780833328</c:v>
                </c:pt>
                <c:pt idx="14">
                  <c:v>346890.57392499998</c:v>
                </c:pt>
                <c:pt idx="15">
                  <c:v>395352.70535833336</c:v>
                </c:pt>
                <c:pt idx="16">
                  <c:v>446820.29875833337</c:v>
                </c:pt>
                <c:pt idx="17">
                  <c:v>501185.57828333339</c:v>
                </c:pt>
                <c:pt idx="18">
                  <c:v>558402.19923333346</c:v>
                </c:pt>
                <c:pt idx="19">
                  <c:v>618495.52470833343</c:v>
                </c:pt>
                <c:pt idx="20">
                  <c:v>681406.47070000006</c:v>
                </c:pt>
                <c:pt idx="21">
                  <c:v>747101.68085000012</c:v>
                </c:pt>
                <c:pt idx="22">
                  <c:v>815556.69144166599</c:v>
                </c:pt>
                <c:pt idx="23">
                  <c:v>886767.97199166659</c:v>
                </c:pt>
                <c:pt idx="24">
                  <c:v>960686.24762500008</c:v>
                </c:pt>
                <c:pt idx="25">
                  <c:v>1037316.7155166666</c:v>
                </c:pt>
                <c:pt idx="26">
                  <c:v>1116561.8153666665</c:v>
                </c:pt>
                <c:pt idx="27">
                  <c:v>1198507.1908833336</c:v>
                </c:pt>
                <c:pt idx="28">
                  <c:v>1283070.1699916667</c:v>
                </c:pt>
                <c:pt idx="29">
                  <c:v>1370236.0112166665</c:v>
                </c:pt>
                <c:pt idx="30">
                  <c:v>1459981.2941916666</c:v>
                </c:pt>
                <c:pt idx="31">
                  <c:v>1552274.3367583335</c:v>
                </c:pt>
                <c:pt idx="32">
                  <c:v>1647074.4648416669</c:v>
                </c:pt>
                <c:pt idx="33">
                  <c:v>1744397.9475666669</c:v>
                </c:pt>
                <c:pt idx="34">
                  <c:v>1844224.200275</c:v>
                </c:pt>
                <c:pt idx="35">
                  <c:v>1946457.529725</c:v>
                </c:pt>
                <c:pt idx="36">
                  <c:v>2051093.435975</c:v>
                </c:pt>
                <c:pt idx="37">
                  <c:v>2158149.2058166666</c:v>
                </c:pt>
                <c:pt idx="38">
                  <c:v>2267807.4478166667</c:v>
                </c:pt>
                <c:pt idx="39">
                  <c:v>2379604.6601916663</c:v>
                </c:pt>
                <c:pt idx="40">
                  <c:v>2493860.4683916667</c:v>
                </c:pt>
                <c:pt idx="41">
                  <c:v>2610554.6786583336</c:v>
                </c:pt>
                <c:pt idx="42">
                  <c:v>2729554.656258333</c:v>
                </c:pt>
                <c:pt idx="43">
                  <c:v>2850658.391966667</c:v>
                </c:pt>
                <c:pt idx="44">
                  <c:v>2974179.0541166668</c:v>
                </c:pt>
                <c:pt idx="45">
                  <c:v>3099927.5508083338</c:v>
                </c:pt>
                <c:pt idx="46">
                  <c:v>3228034.991466667</c:v>
                </c:pt>
                <c:pt idx="47">
                  <c:v>3358400.6087000002</c:v>
                </c:pt>
                <c:pt idx="48">
                  <c:v>3490954.3396833334</c:v>
                </c:pt>
                <c:pt idx="49">
                  <c:v>3625787.8043833338</c:v>
                </c:pt>
                <c:pt idx="50">
                  <c:v>3762889.0468250001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F-4853-A702-E7891A38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58224"/>
        <c:axId val="557855344"/>
      </c:scatterChart>
      <c:valAx>
        <c:axId val="5578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55344"/>
        <c:crosses val="autoZero"/>
        <c:crossBetween val="midCat"/>
      </c:valAx>
      <c:valAx>
        <c:axId val="5578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Modelo_2_Ø26mm!$AO$18:$AO$68</c:f>
              <c:numCache>
                <c:formatCode>0.00</c:formatCode>
                <c:ptCount val="51"/>
                <c:pt idx="0">
                  <c:v>4.5345146101709942E-2</c:v>
                </c:pt>
                <c:pt idx="1">
                  <c:v>9.0690292203419884E-2</c:v>
                </c:pt>
                <c:pt idx="2">
                  <c:v>0.18138058440683977</c:v>
                </c:pt>
                <c:pt idx="3">
                  <c:v>0.27207087661025958</c:v>
                </c:pt>
                <c:pt idx="4">
                  <c:v>0.36276116881367954</c:v>
                </c:pt>
                <c:pt idx="5">
                  <c:v>0.45345146101709932</c:v>
                </c:pt>
                <c:pt idx="6">
                  <c:v>0.54414175322051916</c:v>
                </c:pt>
                <c:pt idx="7">
                  <c:v>0.63483204542393923</c:v>
                </c:pt>
                <c:pt idx="8">
                  <c:v>0.72552233762735907</c:v>
                </c:pt>
                <c:pt idx="9">
                  <c:v>0.81621262983077869</c:v>
                </c:pt>
                <c:pt idx="10">
                  <c:v>0.90690292203419864</c:v>
                </c:pt>
                <c:pt idx="11">
                  <c:v>0.99759321423761849</c:v>
                </c:pt>
                <c:pt idx="12">
                  <c:v>1.0882835064410383</c:v>
                </c:pt>
                <c:pt idx="13">
                  <c:v>1.1789737986444584</c:v>
                </c:pt>
                <c:pt idx="14">
                  <c:v>1.2696640908478785</c:v>
                </c:pt>
                <c:pt idx="15">
                  <c:v>1.3603543830512981</c:v>
                </c:pt>
                <c:pt idx="16">
                  <c:v>1.4510446752547181</c:v>
                </c:pt>
                <c:pt idx="17">
                  <c:v>1.5417349674581378</c:v>
                </c:pt>
                <c:pt idx="18">
                  <c:v>1.6324252596615574</c:v>
                </c:pt>
                <c:pt idx="19">
                  <c:v>1.7231155518649774</c:v>
                </c:pt>
                <c:pt idx="20">
                  <c:v>1.8138058440683973</c:v>
                </c:pt>
                <c:pt idx="21">
                  <c:v>1.9044961362718171</c:v>
                </c:pt>
                <c:pt idx="22">
                  <c:v>1.995186428475237</c:v>
                </c:pt>
                <c:pt idx="23">
                  <c:v>2.085876720678657</c:v>
                </c:pt>
                <c:pt idx="24">
                  <c:v>2.1765670128820767</c:v>
                </c:pt>
                <c:pt idx="25">
                  <c:v>2.2672573050854967</c:v>
                </c:pt>
                <c:pt idx="26">
                  <c:v>2.3579475972889168</c:v>
                </c:pt>
                <c:pt idx="27">
                  <c:v>2.4486378894923364</c:v>
                </c:pt>
                <c:pt idx="28">
                  <c:v>2.5393281816957569</c:v>
                </c:pt>
                <c:pt idx="29">
                  <c:v>2.6300184738991756</c:v>
                </c:pt>
                <c:pt idx="30">
                  <c:v>2.7207087661025962</c:v>
                </c:pt>
                <c:pt idx="31">
                  <c:v>2.8113990583060158</c:v>
                </c:pt>
                <c:pt idx="32">
                  <c:v>2.9020893505094363</c:v>
                </c:pt>
                <c:pt idx="33">
                  <c:v>2.9927796427128555</c:v>
                </c:pt>
                <c:pt idx="34">
                  <c:v>3.0834699349162755</c:v>
                </c:pt>
                <c:pt idx="35">
                  <c:v>3.1741602271196951</c:v>
                </c:pt>
                <c:pt idx="36">
                  <c:v>3.2648505193231148</c:v>
                </c:pt>
                <c:pt idx="37">
                  <c:v>3.3555408115265348</c:v>
                </c:pt>
                <c:pt idx="38">
                  <c:v>3.4462311037299549</c:v>
                </c:pt>
                <c:pt idx="39">
                  <c:v>3.5369213959333754</c:v>
                </c:pt>
                <c:pt idx="40">
                  <c:v>3.6276116881367946</c:v>
                </c:pt>
                <c:pt idx="41">
                  <c:v>3.7183019803402146</c:v>
                </c:pt>
                <c:pt idx="42">
                  <c:v>3.8089922725436343</c:v>
                </c:pt>
                <c:pt idx="43">
                  <c:v>3.8996825647470548</c:v>
                </c:pt>
                <c:pt idx="44">
                  <c:v>3.9903728569504739</c:v>
                </c:pt>
                <c:pt idx="45">
                  <c:v>4.081063149153894</c:v>
                </c:pt>
                <c:pt idx="46">
                  <c:v>4.1717534413573141</c:v>
                </c:pt>
                <c:pt idx="47">
                  <c:v>4.2624437335607288</c:v>
                </c:pt>
                <c:pt idx="48">
                  <c:v>4.3531340257641533</c:v>
                </c:pt>
                <c:pt idx="49">
                  <c:v>4.4438243179675734</c:v>
                </c:pt>
                <c:pt idx="50">
                  <c:v>4.5345146101709934</c:v>
                </c:pt>
              </c:numCache>
            </c:numRef>
          </c:xVal>
          <c:yVal>
            <c:numRef>
              <c:f>Modelo_2_Ø26mm!$AS$18:$AS$68</c:f>
              <c:numCache>
                <c:formatCode>0.00</c:formatCode>
                <c:ptCount val="51"/>
                <c:pt idx="0">
                  <c:v>572.63177500000006</c:v>
                </c:pt>
                <c:pt idx="1">
                  <c:v>1892.7045916666666</c:v>
                </c:pt>
                <c:pt idx="2">
                  <c:v>6574.2145250000003</c:v>
                </c:pt>
                <c:pt idx="3">
                  <c:v>13919.386366666668</c:v>
                </c:pt>
                <c:pt idx="4">
                  <c:v>23898.44626666667</c:v>
                </c:pt>
                <c:pt idx="5">
                  <c:v>36551.516500000005</c:v>
                </c:pt>
                <c:pt idx="6">
                  <c:v>51772.547183333336</c:v>
                </c:pt>
                <c:pt idx="7">
                  <c:v>69503.674600000013</c:v>
                </c:pt>
                <c:pt idx="8">
                  <c:v>89705.924983333345</c:v>
                </c:pt>
                <c:pt idx="9">
                  <c:v>112322.8726</c:v>
                </c:pt>
                <c:pt idx="10">
                  <c:v>137318.081125</c:v>
                </c:pt>
                <c:pt idx="11">
                  <c:v>164670.98581666665</c:v>
                </c:pt>
                <c:pt idx="12">
                  <c:v>194362.98828333337</c:v>
                </c:pt>
                <c:pt idx="13">
                  <c:v>226360.24441666665</c:v>
                </c:pt>
                <c:pt idx="14">
                  <c:v>260639.16568333333</c:v>
                </c:pt>
                <c:pt idx="15">
                  <c:v>297157.24399166671</c:v>
                </c:pt>
                <c:pt idx="16">
                  <c:v>335986.47009999998</c:v>
                </c:pt>
                <c:pt idx="17">
                  <c:v>376990.57285</c:v>
                </c:pt>
                <c:pt idx="18">
                  <c:v>420182.49766666669</c:v>
                </c:pt>
                <c:pt idx="19">
                  <c:v>465558.68811666669</c:v>
                </c:pt>
                <c:pt idx="20">
                  <c:v>513034.39744999999</c:v>
                </c:pt>
                <c:pt idx="21">
                  <c:v>562590.05697500007</c:v>
                </c:pt>
                <c:pt idx="22">
                  <c:v>614299.2080166667</c:v>
                </c:pt>
                <c:pt idx="23">
                  <c:v>668048.94186666666</c:v>
                </c:pt>
                <c:pt idx="24">
                  <c:v>723920.01005000016</c:v>
                </c:pt>
                <c:pt idx="25">
                  <c:v>781683.82458333345</c:v>
                </c:pt>
                <c:pt idx="26">
                  <c:v>841622.1057500001</c:v>
                </c:pt>
                <c:pt idx="27">
                  <c:v>903641.20045833336</c:v>
                </c:pt>
                <c:pt idx="28">
                  <c:v>967389.88817499997</c:v>
                </c:pt>
                <c:pt idx="29">
                  <c:v>1033331.7903333333</c:v>
                </c:pt>
                <c:pt idx="30">
                  <c:v>1101056.2181500001</c:v>
                </c:pt>
                <c:pt idx="31">
                  <c:v>1170867.8383666666</c:v>
                </c:pt>
                <c:pt idx="32">
                  <c:v>1242507.3466416667</c:v>
                </c:pt>
                <c:pt idx="33">
                  <c:v>1315828.6803083331</c:v>
                </c:pt>
                <c:pt idx="34">
                  <c:v>1391163.3017666668</c:v>
                </c:pt>
                <c:pt idx="35">
                  <c:v>1468424.170075</c:v>
                </c:pt>
                <c:pt idx="36">
                  <c:v>1547482.5639833333</c:v>
                </c:pt>
                <c:pt idx="37">
                  <c:v>1628206.8313333332</c:v>
                </c:pt>
                <c:pt idx="38">
                  <c:v>1710785.9030333334</c:v>
                </c:pt>
                <c:pt idx="39">
                  <c:v>1795203.3005750002</c:v>
                </c:pt>
                <c:pt idx="40">
                  <c:v>1881330.045241667</c:v>
                </c:pt>
                <c:pt idx="41">
                  <c:v>1969251.5502583333</c:v>
                </c:pt>
                <c:pt idx="42">
                  <c:v>2058883.7418000002</c:v>
                </c:pt>
                <c:pt idx="43">
                  <c:v>2150517.0136833335</c:v>
                </c:pt>
                <c:pt idx="44">
                  <c:v>2243907.8920666664</c:v>
                </c:pt>
                <c:pt idx="45">
                  <c:v>2338790.3802499999</c:v>
                </c:pt>
                <c:pt idx="46">
                  <c:v>2435571.3688416663</c:v>
                </c:pt>
                <c:pt idx="47">
                  <c:v>2533626.2838416668</c:v>
                </c:pt>
                <c:pt idx="48">
                  <c:v>2633759.6169500002</c:v>
                </c:pt>
                <c:pt idx="49">
                  <c:v>2735179.7446166673</c:v>
                </c:pt>
                <c:pt idx="50">
                  <c:v>2838531.1104083331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F-4CF0-B614-9EF2B6B3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41776"/>
        <c:axId val="401633136"/>
      </c:scatterChart>
      <c:valAx>
        <c:axId val="4016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633136"/>
        <c:crosses val="autoZero"/>
        <c:crossBetween val="midCat"/>
      </c:valAx>
      <c:valAx>
        <c:axId val="4016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6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Modelo_3_Ø24mm!$E$3:$E$16</c:f>
              <c:numCache>
                <c:formatCode>0.00</c:formatCode>
                <c:ptCount val="14"/>
                <c:pt idx="0">
                  <c:v>0.67328992092670725</c:v>
                </c:pt>
                <c:pt idx="1">
                  <c:v>0.78577544571538471</c:v>
                </c:pt>
                <c:pt idx="2">
                  <c:v>0.89977249230991097</c:v>
                </c:pt>
                <c:pt idx="3">
                  <c:v>0.99123862677040819</c:v>
                </c:pt>
                <c:pt idx="4">
                  <c:v>1.1177192887270693</c:v>
                </c:pt>
                <c:pt idx="5">
                  <c:v>1.2408182260892362</c:v>
                </c:pt>
                <c:pt idx="6">
                  <c:v>1.3621253696816435</c:v>
                </c:pt>
                <c:pt idx="7">
                  <c:v>1.4810309685466376</c:v>
                </c:pt>
                <c:pt idx="8">
                  <c:v>1.6359805489357175</c:v>
                </c:pt>
                <c:pt idx="9">
                  <c:v>1.869995890874717</c:v>
                </c:pt>
                <c:pt idx="10">
                  <c:v>1.8764721536058342</c:v>
                </c:pt>
                <c:pt idx="11">
                  <c:v>1.9687172762984804</c:v>
                </c:pt>
                <c:pt idx="12">
                  <c:v>2.0771135156544305</c:v>
                </c:pt>
                <c:pt idx="13">
                  <c:v>2.1957444144292877</c:v>
                </c:pt>
              </c:numCache>
            </c:numRef>
          </c:xVal>
          <c:yVal>
            <c:numRef>
              <c:f>Modelo_3_Ø24mm!$H$3:$H$16</c:f>
              <c:numCache>
                <c:formatCode>0.00</c:formatCode>
                <c:ptCount val="14"/>
                <c:pt idx="0">
                  <c:v>233352.08333333334</c:v>
                </c:pt>
                <c:pt idx="1">
                  <c:v>310898.69791666669</c:v>
                </c:pt>
                <c:pt idx="2">
                  <c:v>398245.16129032255</c:v>
                </c:pt>
                <c:pt idx="3">
                  <c:v>479551.04166666669</c:v>
                </c:pt>
                <c:pt idx="4">
                  <c:v>594632.55208333326</c:v>
                </c:pt>
                <c:pt idx="5">
                  <c:v>716299.47916666674</c:v>
                </c:pt>
                <c:pt idx="6">
                  <c:v>860463.54166666674</c:v>
                </c:pt>
                <c:pt idx="7">
                  <c:v>1003044.2708333335</c:v>
                </c:pt>
                <c:pt idx="8">
                  <c:v>1154609.6354166665</c:v>
                </c:pt>
                <c:pt idx="9">
                  <c:v>1315780.2083333337</c:v>
                </c:pt>
                <c:pt idx="10">
                  <c:v>1485463.8020833335</c:v>
                </c:pt>
                <c:pt idx="11">
                  <c:v>1667421.3541666665</c:v>
                </c:pt>
                <c:pt idx="12">
                  <c:v>1854759.1145833337</c:v>
                </c:pt>
                <c:pt idx="13">
                  <c:v>2053928.3854166667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4-4164-942E-EB0F08B7F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20127"/>
        <c:axId val="395718687"/>
      </c:scatterChart>
      <c:valAx>
        <c:axId val="3957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718687"/>
        <c:crosses val="autoZero"/>
        <c:crossBetween val="midCat"/>
      </c:valAx>
      <c:valAx>
        <c:axId val="3957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7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Modelo_3_Ø24mm!$Q$3:$Q$16</c:f>
              <c:numCache>
                <c:formatCode>0.00</c:formatCode>
                <c:ptCount val="14"/>
                <c:pt idx="0">
                  <c:v>0.84647684385642774</c:v>
                </c:pt>
                <c:pt idx="1">
                  <c:v>0.98624256452764936</c:v>
                </c:pt>
                <c:pt idx="2">
                  <c:v>1.1265626412636449</c:v>
                </c:pt>
                <c:pt idx="3">
                  <c:v>1.2709628189613271</c:v>
                </c:pt>
                <c:pt idx="4">
                  <c:v>1.4141708342832995</c:v>
                </c:pt>
                <c:pt idx="5">
                  <c:v>1.5565988978414775</c:v>
                </c:pt>
                <c:pt idx="6">
                  <c:v>1.7031170875922559</c:v>
                </c:pt>
                <c:pt idx="7">
                  <c:v>1.8460460206480371</c:v>
                </c:pt>
                <c:pt idx="8">
                  <c:v>1.9905755182238325</c:v>
                </c:pt>
                <c:pt idx="9">
                  <c:v>2.1378570256960501</c:v>
                </c:pt>
                <c:pt idx="10">
                  <c:v>2.2737460623814649</c:v>
                </c:pt>
                <c:pt idx="11">
                  <c:v>2.4249458109419413</c:v>
                </c:pt>
                <c:pt idx="12">
                  <c:v>2.5636127327007774</c:v>
                </c:pt>
                <c:pt idx="13">
                  <c:v>2.7080793905610054</c:v>
                </c:pt>
              </c:numCache>
            </c:numRef>
          </c:xVal>
          <c:yVal>
            <c:numRef>
              <c:f>Modelo_3_Ø24mm!$T$3:$T$16</c:f>
              <c:numCache>
                <c:formatCode>0.00</c:formatCode>
                <c:ptCount val="14"/>
                <c:pt idx="0">
                  <c:v>229712.23958333334</c:v>
                </c:pt>
                <c:pt idx="1">
                  <c:v>304438.88888888888</c:v>
                </c:pt>
                <c:pt idx="2">
                  <c:v>389651.01010101009</c:v>
                </c:pt>
                <c:pt idx="3">
                  <c:v>485520.31250000017</c:v>
                </c:pt>
                <c:pt idx="4">
                  <c:v>589270.57291666674</c:v>
                </c:pt>
                <c:pt idx="5">
                  <c:v>704399.73958333337</c:v>
                </c:pt>
                <c:pt idx="6">
                  <c:v>829427.08333333337</c:v>
                </c:pt>
                <c:pt idx="7">
                  <c:v>963919.0104166664</c:v>
                </c:pt>
                <c:pt idx="8">
                  <c:v>1108306.2500000002</c:v>
                </c:pt>
                <c:pt idx="9">
                  <c:v>1261183.59375</c:v>
                </c:pt>
                <c:pt idx="10">
                  <c:v>1425465.3645833335</c:v>
                </c:pt>
                <c:pt idx="11">
                  <c:v>1600563.2812500002</c:v>
                </c:pt>
                <c:pt idx="12">
                  <c:v>1782690.625</c:v>
                </c:pt>
                <c:pt idx="13">
                  <c:v>1972859.8958333337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2-4DAF-B5F9-D8D3BCA95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719855"/>
        <c:axId val="1275720335"/>
      </c:scatterChart>
      <c:valAx>
        <c:axId val="127571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720335"/>
        <c:crosses val="autoZero"/>
        <c:crossBetween val="midCat"/>
      </c:valAx>
      <c:valAx>
        <c:axId val="12757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71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Modelo_3_Ø24mm!$AC$3:$AC$16</c:f>
              <c:numCache>
                <c:formatCode>0.00</c:formatCode>
                <c:ptCount val="14"/>
                <c:pt idx="0">
                  <c:v>0.95074789431197615</c:v>
                </c:pt>
                <c:pt idx="1">
                  <c:v>1.1094529945663822</c:v>
                </c:pt>
                <c:pt idx="2">
                  <c:v>1.268520478373913</c:v>
                </c:pt>
                <c:pt idx="3">
                  <c:v>1.4315936546577803</c:v>
                </c:pt>
                <c:pt idx="4">
                  <c:v>1.5901770169396603</c:v>
                </c:pt>
                <c:pt idx="5">
                  <c:v>1.7550039694082902</c:v>
                </c:pt>
                <c:pt idx="6">
                  <c:v>1.9187914482986341</c:v>
                </c:pt>
                <c:pt idx="7">
                  <c:v>2.0819980706386123</c:v>
                </c:pt>
                <c:pt idx="8">
                  <c:v>2.2456258974157968</c:v>
                </c:pt>
                <c:pt idx="9">
                  <c:v>2.407305072772107</c:v>
                </c:pt>
                <c:pt idx="10">
                  <c:v>2.5715062361006775</c:v>
                </c:pt>
                <c:pt idx="11">
                  <c:v>2.7341952459266485</c:v>
                </c:pt>
                <c:pt idx="12">
                  <c:v>2.8946186237006173</c:v>
                </c:pt>
                <c:pt idx="13">
                  <c:v>3.0536562937975202</c:v>
                </c:pt>
              </c:numCache>
            </c:numRef>
          </c:xVal>
          <c:yVal>
            <c:numRef>
              <c:f>Modelo_3_Ø24mm!$AF$3:$AF$16</c:f>
              <c:numCache>
                <c:formatCode>0.00</c:formatCode>
                <c:ptCount val="14"/>
                <c:pt idx="0">
                  <c:v>230722.65624999994</c:v>
                </c:pt>
                <c:pt idx="1">
                  <c:v>305898.48484848492</c:v>
                </c:pt>
                <c:pt idx="2">
                  <c:v>391092.42424242414</c:v>
                </c:pt>
                <c:pt idx="3">
                  <c:v>487455.20833333355</c:v>
                </c:pt>
                <c:pt idx="4">
                  <c:v>591562.8205128205</c:v>
                </c:pt>
                <c:pt idx="5">
                  <c:v>706960.93749999988</c:v>
                </c:pt>
                <c:pt idx="6">
                  <c:v>831707.52032520331</c:v>
                </c:pt>
                <c:pt idx="7">
                  <c:v>966179.42708333337</c:v>
                </c:pt>
                <c:pt idx="8">
                  <c:v>1110006.25</c:v>
                </c:pt>
                <c:pt idx="9">
                  <c:v>1262855.2083333335</c:v>
                </c:pt>
                <c:pt idx="10">
                  <c:v>1426534.1145833333</c:v>
                </c:pt>
                <c:pt idx="11">
                  <c:v>1599541.6666666667</c:v>
                </c:pt>
                <c:pt idx="12">
                  <c:v>1778261.4583333335</c:v>
                </c:pt>
                <c:pt idx="13">
                  <c:v>1967857.2916666667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3-4B11-A338-00902959E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794943"/>
        <c:axId val="1277793983"/>
      </c:scatterChart>
      <c:valAx>
        <c:axId val="127779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793983"/>
        <c:crosses val="autoZero"/>
        <c:crossBetween val="midCat"/>
      </c:valAx>
      <c:valAx>
        <c:axId val="12777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79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Modelo_3_Ø24mm!$AO$3:$AO$16</c:f>
              <c:numCache>
                <c:formatCode>0.00</c:formatCode>
                <c:ptCount val="14"/>
                <c:pt idx="0">
                  <c:v>1.0947003268002289</c:v>
                </c:pt>
                <c:pt idx="1">
                  <c:v>1.2771587217095357</c:v>
                </c:pt>
                <c:pt idx="2">
                  <c:v>1.4608617554328927</c:v>
                </c:pt>
                <c:pt idx="3">
                  <c:v>1.6639370462769254</c:v>
                </c:pt>
                <c:pt idx="4">
                  <c:v>1.8232679695205698</c:v>
                </c:pt>
                <c:pt idx="5">
                  <c:v>2.0091793619392666</c:v>
                </c:pt>
                <c:pt idx="6">
                  <c:v>2.19495207333811</c:v>
                </c:pt>
                <c:pt idx="7">
                  <c:v>2.379320846902059</c:v>
                </c:pt>
                <c:pt idx="8">
                  <c:v>2.5623842892668609</c:v>
                </c:pt>
                <c:pt idx="9">
                  <c:v>2.7434121596824417</c:v>
                </c:pt>
                <c:pt idx="10">
                  <c:v>2.7434121596824417</c:v>
                </c:pt>
                <c:pt idx="11">
                  <c:v>3.1052999325668114</c:v>
                </c:pt>
                <c:pt idx="12">
                  <c:v>3.2784366355811994</c:v>
                </c:pt>
                <c:pt idx="13">
                  <c:v>3.4529104299739997</c:v>
                </c:pt>
              </c:numCache>
            </c:numRef>
          </c:xVal>
          <c:yVal>
            <c:numRef>
              <c:f>Modelo_3_Ø24mm!$AR$3:$AR$16</c:f>
              <c:numCache>
                <c:formatCode>0.00</c:formatCode>
                <c:ptCount val="14"/>
                <c:pt idx="0">
                  <c:v>222620.31250000003</c:v>
                </c:pt>
                <c:pt idx="1">
                  <c:v>293923.73737373733</c:v>
                </c:pt>
                <c:pt idx="2">
                  <c:v>373711.42857142864</c:v>
                </c:pt>
                <c:pt idx="3">
                  <c:v>450000</c:v>
                </c:pt>
                <c:pt idx="4">
                  <c:v>562728.63247863261</c:v>
                </c:pt>
                <c:pt idx="5">
                  <c:v>670288.28125000012</c:v>
                </c:pt>
                <c:pt idx="6">
                  <c:v>787640.65040650452</c:v>
                </c:pt>
                <c:pt idx="7">
                  <c:v>913547.65625000023</c:v>
                </c:pt>
                <c:pt idx="8">
                  <c:v>1049066.40625</c:v>
                </c:pt>
                <c:pt idx="9">
                  <c:v>1191343.4895833335</c:v>
                </c:pt>
                <c:pt idx="10">
                  <c:v>1191343.4895833335</c:v>
                </c:pt>
                <c:pt idx="11">
                  <c:v>1506196.0937499995</c:v>
                </c:pt>
                <c:pt idx="12">
                  <c:v>1675344.2708333337</c:v>
                </c:pt>
                <c:pt idx="13">
                  <c:v>1852769.7916666665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0-4ED7-B6DF-98FCB20E1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738207"/>
        <c:axId val="1276739167"/>
      </c:scatterChart>
      <c:valAx>
        <c:axId val="127673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739167"/>
        <c:crosses val="autoZero"/>
        <c:crossBetween val="midCat"/>
      </c:valAx>
      <c:valAx>
        <c:axId val="12767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73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14087900967799"/>
                  <c:y val="7.00184742922103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Modelo_1_Ø28mm!$R$3:$R$16</c:f>
              <c:numCache>
                <c:formatCode>0.00</c:formatCode>
                <c:ptCount val="14"/>
                <c:pt idx="0">
                  <c:v>0.2363203803868327</c:v>
                </c:pt>
                <c:pt idx="1">
                  <c:v>0.30091367354616694</c:v>
                </c:pt>
                <c:pt idx="2">
                  <c:v>0.35864451955122151</c:v>
                </c:pt>
                <c:pt idx="3">
                  <c:v>0.41513500297674966</c:v>
                </c:pt>
                <c:pt idx="4">
                  <c:v>0.46863189370105324</c:v>
                </c:pt>
                <c:pt idx="5">
                  <c:v>0.52439383644823567</c:v>
                </c:pt>
                <c:pt idx="6">
                  <c:v>0.57886007807731166</c:v>
                </c:pt>
                <c:pt idx="7">
                  <c:v>0.62279447827210976</c:v>
                </c:pt>
                <c:pt idx="8">
                  <c:v>0.67835891343762655</c:v>
                </c:pt>
                <c:pt idx="9">
                  <c:v>0.75552064798680507</c:v>
                </c:pt>
                <c:pt idx="10">
                  <c:v>0.81099792410290616</c:v>
                </c:pt>
                <c:pt idx="11">
                  <c:v>0.86540834544102074</c:v>
                </c:pt>
                <c:pt idx="12">
                  <c:v>0.9201255185650864</c:v>
                </c:pt>
                <c:pt idx="13">
                  <c:v>0.97338592908911692</c:v>
                </c:pt>
              </c:numCache>
            </c:numRef>
          </c:xVal>
          <c:yVal>
            <c:numRef>
              <c:f>Modelo_1_Ø28mm!$V$3:$V$16</c:f>
              <c:numCache>
                <c:formatCode>0.00</c:formatCode>
                <c:ptCount val="14"/>
                <c:pt idx="0">
                  <c:v>19317.283950617286</c:v>
                </c:pt>
                <c:pt idx="1">
                  <c:v>30140.277777777781</c:v>
                </c:pt>
                <c:pt idx="2">
                  <c:v>42043.939393939392</c:v>
                </c:pt>
                <c:pt idx="3">
                  <c:v>55097.222222222226</c:v>
                </c:pt>
                <c:pt idx="4">
                  <c:v>69317.361111111109</c:v>
                </c:pt>
                <c:pt idx="5">
                  <c:v>84371.568627450994</c:v>
                </c:pt>
                <c:pt idx="6">
                  <c:v>100714.10256410256</c:v>
                </c:pt>
                <c:pt idx="7">
                  <c:v>115147.22222222223</c:v>
                </c:pt>
                <c:pt idx="8">
                  <c:v>133205.76923076925</c:v>
                </c:pt>
                <c:pt idx="9">
                  <c:v>161905.83333333331</c:v>
                </c:pt>
                <c:pt idx="10">
                  <c:v>182697.02380952382</c:v>
                </c:pt>
                <c:pt idx="11">
                  <c:v>205100</c:v>
                </c:pt>
                <c:pt idx="12">
                  <c:v>228554.86111111109</c:v>
                </c:pt>
                <c:pt idx="13">
                  <c:v>252350.64102564109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3-4804-A4C4-463EE4BD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17503"/>
        <c:axId val="1091418943"/>
      </c:scatterChart>
      <c:valAx>
        <c:axId val="109141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418943"/>
        <c:crosses val="autoZero"/>
        <c:crossBetween val="midCat"/>
      </c:valAx>
      <c:valAx>
        <c:axId val="10914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41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Modelo_3_Ø24mm!$E$18:$E$68</c:f>
              <c:numCache>
                <c:formatCode>0.00</c:formatCode>
                <c:ptCount val="51"/>
                <c:pt idx="0">
                  <c:v>6.6593961245424368E-2</c:v>
                </c:pt>
                <c:pt idx="1">
                  <c:v>0.13318792249084874</c:v>
                </c:pt>
                <c:pt idx="2">
                  <c:v>0.26637584498169747</c:v>
                </c:pt>
                <c:pt idx="3">
                  <c:v>0.39956376747254618</c:v>
                </c:pt>
                <c:pt idx="4">
                  <c:v>0.53275168996339495</c:v>
                </c:pt>
                <c:pt idx="5">
                  <c:v>0.6659396124542436</c:v>
                </c:pt>
                <c:pt idx="6">
                  <c:v>0.79912753494509237</c:v>
                </c:pt>
                <c:pt idx="7">
                  <c:v>0.93231545743594124</c:v>
                </c:pt>
                <c:pt idx="8">
                  <c:v>1.0655033799267899</c:v>
                </c:pt>
                <c:pt idx="9">
                  <c:v>1.1986913024176384</c:v>
                </c:pt>
                <c:pt idx="10">
                  <c:v>1.3318792249084872</c:v>
                </c:pt>
                <c:pt idx="11">
                  <c:v>1.465067147399336</c:v>
                </c:pt>
                <c:pt idx="12">
                  <c:v>1.5982550698901847</c:v>
                </c:pt>
                <c:pt idx="13">
                  <c:v>1.7314429923810335</c:v>
                </c:pt>
                <c:pt idx="14">
                  <c:v>1.8646309148718825</c:v>
                </c:pt>
                <c:pt idx="15">
                  <c:v>1.9978188373627308</c:v>
                </c:pt>
                <c:pt idx="16">
                  <c:v>2.1310067598535798</c:v>
                </c:pt>
                <c:pt idx="17">
                  <c:v>2.2641946823444283</c:v>
                </c:pt>
                <c:pt idx="18">
                  <c:v>2.3973826048352769</c:v>
                </c:pt>
                <c:pt idx="19">
                  <c:v>2.5305705273261259</c:v>
                </c:pt>
                <c:pt idx="20">
                  <c:v>2.6637584498169744</c:v>
                </c:pt>
                <c:pt idx="21">
                  <c:v>2.7969463723078229</c:v>
                </c:pt>
                <c:pt idx="22">
                  <c:v>2.9301342947986719</c:v>
                </c:pt>
                <c:pt idx="23">
                  <c:v>3.0633222172895209</c:v>
                </c:pt>
                <c:pt idx="24">
                  <c:v>3.1965101397803695</c:v>
                </c:pt>
                <c:pt idx="25">
                  <c:v>3.329698062271218</c:v>
                </c:pt>
                <c:pt idx="26">
                  <c:v>3.462885984762067</c:v>
                </c:pt>
                <c:pt idx="27">
                  <c:v>3.5960739072529155</c:v>
                </c:pt>
                <c:pt idx="28">
                  <c:v>3.729261829743765</c:v>
                </c:pt>
                <c:pt idx="29">
                  <c:v>3.8624497522346122</c:v>
                </c:pt>
                <c:pt idx="30">
                  <c:v>3.9956376747254616</c:v>
                </c:pt>
                <c:pt idx="31">
                  <c:v>4.128825597216311</c:v>
                </c:pt>
                <c:pt idx="32">
                  <c:v>4.2620135197071596</c:v>
                </c:pt>
                <c:pt idx="33">
                  <c:v>4.3952014421980081</c:v>
                </c:pt>
                <c:pt idx="34">
                  <c:v>4.5283893646888567</c:v>
                </c:pt>
                <c:pt idx="35">
                  <c:v>4.6615772871797052</c:v>
                </c:pt>
                <c:pt idx="36">
                  <c:v>4.7947652096705538</c:v>
                </c:pt>
                <c:pt idx="37">
                  <c:v>4.9279531321614023</c:v>
                </c:pt>
                <c:pt idx="38">
                  <c:v>5.0611410546522517</c:v>
                </c:pt>
                <c:pt idx="39">
                  <c:v>5.1943289771431003</c:v>
                </c:pt>
                <c:pt idx="40">
                  <c:v>5.3275168996339488</c:v>
                </c:pt>
                <c:pt idx="41">
                  <c:v>5.4607048221247974</c:v>
                </c:pt>
                <c:pt idx="42">
                  <c:v>5.5938927446156459</c:v>
                </c:pt>
                <c:pt idx="43">
                  <c:v>5.7270806671064953</c:v>
                </c:pt>
                <c:pt idx="44">
                  <c:v>5.8602685895973439</c:v>
                </c:pt>
                <c:pt idx="45">
                  <c:v>5.9934565120881924</c:v>
                </c:pt>
                <c:pt idx="46">
                  <c:v>6.1266444345790418</c:v>
                </c:pt>
                <c:pt idx="47">
                  <c:v>6.2598323570698824</c:v>
                </c:pt>
                <c:pt idx="48">
                  <c:v>6.3930202795607389</c:v>
                </c:pt>
                <c:pt idx="49">
                  <c:v>6.5262082020515884</c:v>
                </c:pt>
                <c:pt idx="50">
                  <c:v>6.659396124542436</c:v>
                </c:pt>
              </c:numCache>
            </c:numRef>
          </c:xVal>
          <c:yVal>
            <c:numRef>
              <c:f>Modelo_3_Ø24mm!$H$18:$H$68</c:f>
              <c:numCache>
                <c:formatCode>0.00</c:formatCode>
                <c:ptCount val="51"/>
                <c:pt idx="0">
                  <c:v>3214.1796750000003</c:v>
                </c:pt>
                <c:pt idx="1">
                  <c:v>10488.680550000001</c:v>
                </c:pt>
                <c:pt idx="2">
                  <c:v>36165.557724999999</c:v>
                </c:pt>
                <c:pt idx="3">
                  <c:v>75651.486133333252</c:v>
                </c:pt>
                <c:pt idx="4">
                  <c:v>128236.45290833333</c:v>
                </c:pt>
                <c:pt idx="5">
                  <c:v>193478.99775000001</c:v>
                </c:pt>
                <c:pt idx="6">
                  <c:v>271027.17349166668</c:v>
                </c:pt>
                <c:pt idx="7">
                  <c:v>360625.9339</c:v>
                </c:pt>
                <c:pt idx="8">
                  <c:v>462053.25360833335</c:v>
                </c:pt>
                <c:pt idx="9">
                  <c:v>575030.77182500006</c:v>
                </c:pt>
                <c:pt idx="10">
                  <c:v>699386.31812499999</c:v>
                </c:pt>
                <c:pt idx="11">
                  <c:v>834790.63790000009</c:v>
                </c:pt>
                <c:pt idx="12">
                  <c:v>981066.23191666673</c:v>
                </c:pt>
                <c:pt idx="13">
                  <c:v>1138031.5056333332</c:v>
                </c:pt>
                <c:pt idx="14">
                  <c:v>1305469.0573083332</c:v>
                </c:pt>
                <c:pt idx="15">
                  <c:v>1483265.005225</c:v>
                </c:pt>
                <c:pt idx="16">
                  <c:v>1671236.6282583333</c:v>
                </c:pt>
                <c:pt idx="17">
                  <c:v>1869208.073191667</c:v>
                </c:pt>
                <c:pt idx="18">
                  <c:v>2077077.7968083334</c:v>
                </c:pt>
                <c:pt idx="19">
                  <c:v>2294736.1802416672</c:v>
                </c:pt>
                <c:pt idx="20">
                  <c:v>2522096.5112083331</c:v>
                </c:pt>
                <c:pt idx="21">
                  <c:v>2759076.2938000001</c:v>
                </c:pt>
                <c:pt idx="22">
                  <c:v>3005564.5550583336</c:v>
                </c:pt>
                <c:pt idx="23">
                  <c:v>3261433.5413083332</c:v>
                </c:pt>
                <c:pt idx="24">
                  <c:v>3526564.2734750006</c:v>
                </c:pt>
                <c:pt idx="25">
                  <c:v>3800927.452316667</c:v>
                </c:pt>
                <c:pt idx="26">
                  <c:v>4084425.4105000002</c:v>
                </c:pt>
                <c:pt idx="27">
                  <c:v>4377077.9205750003</c:v>
                </c:pt>
                <c:pt idx="28">
                  <c:v>4678634.6830416666</c:v>
                </c:pt>
                <c:pt idx="29">
                  <c:v>4989247.0277916584</c:v>
                </c:pt>
                <c:pt idx="30">
                  <c:v>5308814.1587333325</c:v>
                </c:pt>
                <c:pt idx="31">
                  <c:v>5637410.2848833334</c:v>
                </c:pt>
                <c:pt idx="32">
                  <c:v>5974938.1897999998</c:v>
                </c:pt>
                <c:pt idx="33">
                  <c:v>6321402.7486500004</c:v>
                </c:pt>
                <c:pt idx="34">
                  <c:v>6676794.9195416663</c:v>
                </c:pt>
                <c:pt idx="35">
                  <c:v>7040607.5441166675</c:v>
                </c:pt>
                <c:pt idx="36">
                  <c:v>7413654.0489916671</c:v>
                </c:pt>
                <c:pt idx="37">
                  <c:v>7795132.7037749998</c:v>
                </c:pt>
                <c:pt idx="38">
                  <c:v>8185216.9406666672</c:v>
                </c:pt>
                <c:pt idx="39">
                  <c:v>8584451.9453333337</c:v>
                </c:pt>
                <c:pt idx="40">
                  <c:v>8992599.6689333338</c:v>
                </c:pt>
                <c:pt idx="41">
                  <c:v>9409284.0588000007</c:v>
                </c:pt>
                <c:pt idx="42">
                  <c:v>9833664.2336416654</c:v>
                </c:pt>
                <c:pt idx="43">
                  <c:v>10268577.584691668</c:v>
                </c:pt>
                <c:pt idx="44">
                  <c:v>10710810.025966667</c:v>
                </c:pt>
                <c:pt idx="45">
                  <c:v>11162211.718524998</c:v>
                </c:pt>
                <c:pt idx="46">
                  <c:v>11623064.235441666</c:v>
                </c:pt>
                <c:pt idx="47">
                  <c:v>12091475.10385</c:v>
                </c:pt>
                <c:pt idx="48">
                  <c:v>12570426.476566669</c:v>
                </c:pt>
                <c:pt idx="49">
                  <c:v>13055729.167825</c:v>
                </c:pt>
                <c:pt idx="50">
                  <c:v>13551101.157866668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C-4D30-873B-509D0260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38479"/>
        <c:axId val="332335599"/>
      </c:scatterChart>
      <c:valAx>
        <c:axId val="33233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335599"/>
        <c:crosses val="autoZero"/>
        <c:crossBetween val="midCat"/>
      </c:valAx>
      <c:valAx>
        <c:axId val="3323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33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Modelo_3_Ø24mm!$Q$18:$Q$68</c:f>
              <c:numCache>
                <c:formatCode>0.00</c:formatCode>
                <c:ptCount val="51"/>
                <c:pt idx="0">
                  <c:v>5.9143261709554466E-2</c:v>
                </c:pt>
                <c:pt idx="1">
                  <c:v>0.11828652341910893</c:v>
                </c:pt>
                <c:pt idx="2">
                  <c:v>0.23657304683821787</c:v>
                </c:pt>
                <c:pt idx="3">
                  <c:v>0.35485957025732673</c:v>
                </c:pt>
                <c:pt idx="4">
                  <c:v>0.47314609367643573</c:v>
                </c:pt>
                <c:pt idx="5">
                  <c:v>0.59143261709554451</c:v>
                </c:pt>
                <c:pt idx="6">
                  <c:v>0.70971914051465346</c:v>
                </c:pt>
                <c:pt idx="7">
                  <c:v>0.82800566393376251</c:v>
                </c:pt>
                <c:pt idx="8">
                  <c:v>0.94629218735287146</c:v>
                </c:pt>
                <c:pt idx="9">
                  <c:v>1.06457871077198</c:v>
                </c:pt>
                <c:pt idx="10">
                  <c:v>1.182865234191089</c:v>
                </c:pt>
                <c:pt idx="11">
                  <c:v>1.3011517576101981</c:v>
                </c:pt>
                <c:pt idx="12">
                  <c:v>1.4194382810293069</c:v>
                </c:pt>
                <c:pt idx="13">
                  <c:v>1.537724804448416</c:v>
                </c:pt>
                <c:pt idx="14">
                  <c:v>1.656011327867525</c:v>
                </c:pt>
                <c:pt idx="15">
                  <c:v>1.7742978512866334</c:v>
                </c:pt>
                <c:pt idx="16">
                  <c:v>1.8925843747057429</c:v>
                </c:pt>
                <c:pt idx="17">
                  <c:v>2.0108708981248515</c:v>
                </c:pt>
                <c:pt idx="18">
                  <c:v>2.1291574215439599</c:v>
                </c:pt>
                <c:pt idx="19">
                  <c:v>2.2474439449630697</c:v>
                </c:pt>
                <c:pt idx="20">
                  <c:v>2.365730468382178</c:v>
                </c:pt>
                <c:pt idx="21">
                  <c:v>2.4840169918012869</c:v>
                </c:pt>
                <c:pt idx="22">
                  <c:v>2.6023035152203962</c:v>
                </c:pt>
                <c:pt idx="23">
                  <c:v>2.720590038639505</c:v>
                </c:pt>
                <c:pt idx="24">
                  <c:v>2.8388765620586138</c:v>
                </c:pt>
                <c:pt idx="25">
                  <c:v>2.9571630854777227</c:v>
                </c:pt>
                <c:pt idx="26">
                  <c:v>3.0754496088968319</c:v>
                </c:pt>
                <c:pt idx="27">
                  <c:v>3.1937361323159408</c:v>
                </c:pt>
                <c:pt idx="28">
                  <c:v>3.3120226557350501</c:v>
                </c:pt>
                <c:pt idx="29">
                  <c:v>3.4303091791541576</c:v>
                </c:pt>
                <c:pt idx="30">
                  <c:v>3.5485957025732668</c:v>
                </c:pt>
                <c:pt idx="31">
                  <c:v>3.6668822259923766</c:v>
                </c:pt>
                <c:pt idx="32">
                  <c:v>3.7851687494114858</c:v>
                </c:pt>
                <c:pt idx="33">
                  <c:v>3.9034552728305938</c:v>
                </c:pt>
                <c:pt idx="34">
                  <c:v>4.0217417962497031</c:v>
                </c:pt>
                <c:pt idx="35">
                  <c:v>4.1400283196688124</c:v>
                </c:pt>
                <c:pt idx="36">
                  <c:v>4.2583148430879199</c:v>
                </c:pt>
                <c:pt idx="37">
                  <c:v>4.3766013665070291</c:v>
                </c:pt>
                <c:pt idx="38">
                  <c:v>4.4948878899261393</c:v>
                </c:pt>
                <c:pt idx="39">
                  <c:v>4.6131744133452477</c:v>
                </c:pt>
                <c:pt idx="40">
                  <c:v>4.7314609367643561</c:v>
                </c:pt>
                <c:pt idx="41">
                  <c:v>4.8497474601834654</c:v>
                </c:pt>
                <c:pt idx="42">
                  <c:v>4.9680339836025738</c:v>
                </c:pt>
                <c:pt idx="43">
                  <c:v>5.086320507021683</c:v>
                </c:pt>
                <c:pt idx="44">
                  <c:v>5.2046070304407923</c:v>
                </c:pt>
                <c:pt idx="45">
                  <c:v>5.3228935538599007</c:v>
                </c:pt>
                <c:pt idx="46">
                  <c:v>5.44118007727901</c:v>
                </c:pt>
                <c:pt idx="47">
                  <c:v>5.5594666006981122</c:v>
                </c:pt>
                <c:pt idx="48">
                  <c:v>5.6777531241172277</c:v>
                </c:pt>
                <c:pt idx="49">
                  <c:v>5.7960396475363378</c:v>
                </c:pt>
                <c:pt idx="50">
                  <c:v>5.9143261709554453</c:v>
                </c:pt>
              </c:numCache>
            </c:numRef>
          </c:xVal>
          <c:yVal>
            <c:numRef>
              <c:f>Modelo_3_Ø24mm!$T$18:$T$68</c:f>
              <c:numCache>
                <c:formatCode>0.00</c:formatCode>
                <c:ptCount val="51"/>
                <c:pt idx="0">
                  <c:v>1645.6581916666667</c:v>
                </c:pt>
                <c:pt idx="1">
                  <c:v>5386.3652833333335</c:v>
                </c:pt>
                <c:pt idx="2">
                  <c:v>18823.141183333333</c:v>
                </c:pt>
                <c:pt idx="3">
                  <c:v>39840.994475</c:v>
                </c:pt>
                <c:pt idx="4">
                  <c:v>68131.119816666673</c:v>
                </c:pt>
                <c:pt idx="5">
                  <c:v>103514.67248333334</c:v>
                </c:pt>
                <c:pt idx="6">
                  <c:v>145827.83611666667</c:v>
                </c:pt>
                <c:pt idx="7">
                  <c:v>194937.51107499999</c:v>
                </c:pt>
                <c:pt idx="8">
                  <c:v>250726.38735</c:v>
                </c:pt>
                <c:pt idx="9">
                  <c:v>312978.00167500007</c:v>
                </c:pt>
                <c:pt idx="10">
                  <c:v>381595.2104166667</c:v>
                </c:pt>
                <c:pt idx="11">
                  <c:v>456441.50113333331</c:v>
                </c:pt>
                <c:pt idx="12">
                  <c:v>537359.90945833339</c:v>
                </c:pt>
                <c:pt idx="13">
                  <c:v>624290.96480833332</c:v>
                </c:pt>
                <c:pt idx="14">
                  <c:v>717102.77070833254</c:v>
                </c:pt>
                <c:pt idx="15">
                  <c:v>815764.84548333334</c:v>
                </c:pt>
                <c:pt idx="16">
                  <c:v>920184.02900833334</c:v>
                </c:pt>
                <c:pt idx="17">
                  <c:v>1030322.4445750001</c:v>
                </c:pt>
                <c:pt idx="18">
                  <c:v>1146043.8623583333</c:v>
                </c:pt>
                <c:pt idx="19">
                  <c:v>1267377.1223416666</c:v>
                </c:pt>
                <c:pt idx="20">
                  <c:v>1394194.6261916666</c:v>
                </c:pt>
                <c:pt idx="21">
                  <c:v>1526430.8394499999</c:v>
                </c:pt>
                <c:pt idx="22">
                  <c:v>1664170.7622833336</c:v>
                </c:pt>
                <c:pt idx="23">
                  <c:v>1807088.1097833333</c:v>
                </c:pt>
                <c:pt idx="24">
                  <c:v>1955349.7960999999</c:v>
                </c:pt>
                <c:pt idx="25">
                  <c:v>2108863.8176916665</c:v>
                </c:pt>
                <c:pt idx="26">
                  <c:v>2267507.9603249999</c:v>
                </c:pt>
                <c:pt idx="27">
                  <c:v>2431197.8668166664</c:v>
                </c:pt>
                <c:pt idx="28">
                  <c:v>2600053.7381083332</c:v>
                </c:pt>
                <c:pt idx="29">
                  <c:v>2773952.1428749999</c:v>
                </c:pt>
                <c:pt idx="30">
                  <c:v>2952837.8076250004</c:v>
                </c:pt>
                <c:pt idx="31">
                  <c:v>3136640.4172166665</c:v>
                </c:pt>
                <c:pt idx="32">
                  <c:v>3325365.6071583335</c:v>
                </c:pt>
                <c:pt idx="33">
                  <c:v>3518882.8027166668</c:v>
                </c:pt>
                <c:pt idx="34">
                  <c:v>3717388.6362666669</c:v>
                </c:pt>
                <c:pt idx="35">
                  <c:v>3920765.8293750002</c:v>
                </c:pt>
                <c:pt idx="36">
                  <c:v>4128892.7015166669</c:v>
                </c:pt>
                <c:pt idx="37">
                  <c:v>4341677.1631083339</c:v>
                </c:pt>
                <c:pt idx="38">
                  <c:v>4559382.495875</c:v>
                </c:pt>
                <c:pt idx="39">
                  <c:v>4781720.8208499914</c:v>
                </c:pt>
                <c:pt idx="40">
                  <c:v>5008990.5764166666</c:v>
                </c:pt>
                <c:pt idx="41">
                  <c:v>5240699.9218666675</c:v>
                </c:pt>
                <c:pt idx="42">
                  <c:v>5477523.3872499997</c:v>
                </c:pt>
                <c:pt idx="43">
                  <c:v>5718765.4179166583</c:v>
                </c:pt>
                <c:pt idx="44">
                  <c:v>5964583.2726499997</c:v>
                </c:pt>
                <c:pt idx="45">
                  <c:v>6215347.6701750001</c:v>
                </c:pt>
                <c:pt idx="46">
                  <c:v>6470675.0940583339</c:v>
                </c:pt>
                <c:pt idx="47">
                  <c:v>6730299.8587333336</c:v>
                </c:pt>
                <c:pt idx="48">
                  <c:v>6994541.3770583253</c:v>
                </c:pt>
                <c:pt idx="49">
                  <c:v>7263568.3547583334</c:v>
                </c:pt>
                <c:pt idx="50">
                  <c:v>7537094.1146166679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C-4D6B-A1BE-82C479614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76367"/>
        <c:axId val="300073487"/>
      </c:scatterChart>
      <c:valAx>
        <c:axId val="30007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073487"/>
        <c:crosses val="autoZero"/>
        <c:crossBetween val="midCat"/>
      </c:valAx>
      <c:valAx>
        <c:axId val="3000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07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Modelo_3_Ø24mm!$AC$18:$AC$68</c:f>
              <c:numCache>
                <c:formatCode>0.00</c:formatCode>
                <c:ptCount val="51"/>
                <c:pt idx="0">
                  <c:v>5.5428307082653019E-2</c:v>
                </c:pt>
                <c:pt idx="1">
                  <c:v>0.11085661416530604</c:v>
                </c:pt>
                <c:pt idx="2">
                  <c:v>0.22171322833061208</c:v>
                </c:pt>
                <c:pt idx="3">
                  <c:v>0.33256984249591803</c:v>
                </c:pt>
                <c:pt idx="4">
                  <c:v>0.44342645666122416</c:v>
                </c:pt>
                <c:pt idx="5">
                  <c:v>0.55428307082653006</c:v>
                </c:pt>
                <c:pt idx="6">
                  <c:v>0.66513968499183607</c:v>
                </c:pt>
                <c:pt idx="7">
                  <c:v>0.7759962991571423</c:v>
                </c:pt>
                <c:pt idx="8">
                  <c:v>0.88685291332244831</c:v>
                </c:pt>
                <c:pt idx="9">
                  <c:v>0.99770952748775399</c:v>
                </c:pt>
                <c:pt idx="10">
                  <c:v>1.1085661416530601</c:v>
                </c:pt>
                <c:pt idx="11">
                  <c:v>1.2194227558183661</c:v>
                </c:pt>
                <c:pt idx="12">
                  <c:v>1.3302793699836721</c:v>
                </c:pt>
                <c:pt idx="13">
                  <c:v>1.4411359841489784</c:v>
                </c:pt>
                <c:pt idx="14">
                  <c:v>1.5519925983142846</c:v>
                </c:pt>
                <c:pt idx="15">
                  <c:v>1.6628492124795902</c:v>
                </c:pt>
                <c:pt idx="16">
                  <c:v>1.7737058266448966</c:v>
                </c:pt>
                <c:pt idx="17">
                  <c:v>1.8845624408102024</c:v>
                </c:pt>
                <c:pt idx="18">
                  <c:v>1.995419054975508</c:v>
                </c:pt>
                <c:pt idx="19">
                  <c:v>2.1062756691408144</c:v>
                </c:pt>
                <c:pt idx="20">
                  <c:v>2.2171322833061202</c:v>
                </c:pt>
                <c:pt idx="21">
                  <c:v>2.3279888974714265</c:v>
                </c:pt>
                <c:pt idx="22">
                  <c:v>2.4388455116367322</c:v>
                </c:pt>
                <c:pt idx="23">
                  <c:v>2.5497021258020385</c:v>
                </c:pt>
                <c:pt idx="24">
                  <c:v>2.6605587399673443</c:v>
                </c:pt>
                <c:pt idx="25">
                  <c:v>2.7714153541326505</c:v>
                </c:pt>
                <c:pt idx="26">
                  <c:v>2.8822719682979567</c:v>
                </c:pt>
                <c:pt idx="27">
                  <c:v>2.9931285824632625</c:v>
                </c:pt>
                <c:pt idx="28">
                  <c:v>3.1039851966285692</c:v>
                </c:pt>
                <c:pt idx="29">
                  <c:v>3.2148418107938737</c:v>
                </c:pt>
                <c:pt idx="30">
                  <c:v>3.3256984249591803</c:v>
                </c:pt>
                <c:pt idx="31">
                  <c:v>3.4365550391244866</c:v>
                </c:pt>
                <c:pt idx="32">
                  <c:v>3.5474116532897932</c:v>
                </c:pt>
                <c:pt idx="33">
                  <c:v>3.6582682674550986</c:v>
                </c:pt>
                <c:pt idx="34">
                  <c:v>3.7691248816204048</c:v>
                </c:pt>
                <c:pt idx="35">
                  <c:v>3.8799814957857106</c:v>
                </c:pt>
                <c:pt idx="36">
                  <c:v>3.990838109951016</c:v>
                </c:pt>
                <c:pt idx="37">
                  <c:v>4.1016947241163226</c:v>
                </c:pt>
                <c:pt idx="38">
                  <c:v>4.2125513382816289</c:v>
                </c:pt>
                <c:pt idx="39">
                  <c:v>4.3234079524469351</c:v>
                </c:pt>
                <c:pt idx="40">
                  <c:v>4.4342645666122404</c:v>
                </c:pt>
                <c:pt idx="41">
                  <c:v>4.5451211807775467</c:v>
                </c:pt>
                <c:pt idx="42">
                  <c:v>4.6559777949428529</c:v>
                </c:pt>
                <c:pt idx="43">
                  <c:v>4.7668344091081591</c:v>
                </c:pt>
                <c:pt idx="44">
                  <c:v>4.8776910232734645</c:v>
                </c:pt>
                <c:pt idx="45">
                  <c:v>4.9885476374387707</c:v>
                </c:pt>
                <c:pt idx="46">
                  <c:v>5.099404251604077</c:v>
                </c:pt>
                <c:pt idx="47">
                  <c:v>5.2102608657693761</c:v>
                </c:pt>
                <c:pt idx="48">
                  <c:v>5.3211174799346885</c:v>
                </c:pt>
                <c:pt idx="49">
                  <c:v>5.4319740940999957</c:v>
                </c:pt>
                <c:pt idx="50">
                  <c:v>5.542830708265301</c:v>
                </c:pt>
              </c:numCache>
            </c:numRef>
          </c:xVal>
          <c:yVal>
            <c:numRef>
              <c:f>Modelo_3_Ø24mm!$AF$18:$AF$68</c:f>
              <c:numCache>
                <c:formatCode>0.00</c:formatCode>
                <c:ptCount val="51"/>
                <c:pt idx="0">
                  <c:v>1100.4886333333332</c:v>
                </c:pt>
                <c:pt idx="1">
                  <c:v>3651.5652416666671</c:v>
                </c:pt>
                <c:pt idx="2">
                  <c:v>12854.905283333334</c:v>
                </c:pt>
                <c:pt idx="3">
                  <c:v>27335.819033333333</c:v>
                </c:pt>
                <c:pt idx="4">
                  <c:v>46956.585008333335</c:v>
                </c:pt>
                <c:pt idx="5">
                  <c:v>71617.595916666673</c:v>
                </c:pt>
                <c:pt idx="6">
                  <c:v>101120.75025</c:v>
                </c:pt>
                <c:pt idx="7">
                  <c:v>135309.20773333331</c:v>
                </c:pt>
                <c:pt idx="8">
                  <c:v>174153.53853333334</c:v>
                </c:pt>
                <c:pt idx="9">
                  <c:v>217588.32314166668</c:v>
                </c:pt>
                <c:pt idx="10">
                  <c:v>265595.13726666669</c:v>
                </c:pt>
                <c:pt idx="11">
                  <c:v>318206.71564166667</c:v>
                </c:pt>
                <c:pt idx="12">
                  <c:v>375326.69007500005</c:v>
                </c:pt>
                <c:pt idx="13">
                  <c:v>436787.80921666668</c:v>
                </c:pt>
                <c:pt idx="14">
                  <c:v>502332.87122500001</c:v>
                </c:pt>
                <c:pt idx="15">
                  <c:v>571672.29159166664</c:v>
                </c:pt>
                <c:pt idx="16">
                  <c:v>644759.36465833348</c:v>
                </c:pt>
                <c:pt idx="17">
                  <c:v>721587.63279166666</c:v>
                </c:pt>
                <c:pt idx="18">
                  <c:v>802501.65629999933</c:v>
                </c:pt>
                <c:pt idx="19">
                  <c:v>887457.21592500003</c:v>
                </c:pt>
                <c:pt idx="20">
                  <c:v>976526.64985000005</c:v>
                </c:pt>
                <c:pt idx="21">
                  <c:v>1069254.211475</c:v>
                </c:pt>
                <c:pt idx="22">
                  <c:v>1166332.6864750001</c:v>
                </c:pt>
                <c:pt idx="23">
                  <c:v>1267179.8952999997</c:v>
                </c:pt>
                <c:pt idx="24">
                  <c:v>1372091.8071583332</c:v>
                </c:pt>
                <c:pt idx="25">
                  <c:v>1480998.9593166669</c:v>
                </c:pt>
                <c:pt idx="26">
                  <c:v>1593587.9371333334</c:v>
                </c:pt>
                <c:pt idx="27">
                  <c:v>1710182.4714416666</c:v>
                </c:pt>
                <c:pt idx="28">
                  <c:v>1830571.8644083333</c:v>
                </c:pt>
                <c:pt idx="29">
                  <c:v>1954454.8526083333</c:v>
                </c:pt>
                <c:pt idx="30">
                  <c:v>2082235.5780583334</c:v>
                </c:pt>
                <c:pt idx="31">
                  <c:v>2213578.1917249998</c:v>
                </c:pt>
                <c:pt idx="32">
                  <c:v>2348750.11375</c:v>
                </c:pt>
                <c:pt idx="33">
                  <c:v>2487304.004958333</c:v>
                </c:pt>
                <c:pt idx="34">
                  <c:v>2629857.1603000001</c:v>
                </c:pt>
                <c:pt idx="35">
                  <c:v>2775761.4802999999</c:v>
                </c:pt>
                <c:pt idx="36">
                  <c:v>2925343.9318833337</c:v>
                </c:pt>
                <c:pt idx="37">
                  <c:v>3078242.5823750002</c:v>
                </c:pt>
                <c:pt idx="38">
                  <c:v>3234904.914225</c:v>
                </c:pt>
                <c:pt idx="39">
                  <c:v>3394961.6311666667</c:v>
                </c:pt>
                <c:pt idx="40">
                  <c:v>3558290.3782000006</c:v>
                </c:pt>
                <c:pt idx="41">
                  <c:v>3725252.4456750001</c:v>
                </c:pt>
                <c:pt idx="42">
                  <c:v>3896314.3801666666</c:v>
                </c:pt>
                <c:pt idx="43">
                  <c:v>4070846.0047833337</c:v>
                </c:pt>
                <c:pt idx="44">
                  <c:v>4247671.5056916671</c:v>
                </c:pt>
                <c:pt idx="45">
                  <c:v>4428458.0138166584</c:v>
                </c:pt>
                <c:pt idx="46">
                  <c:v>4612078.1648333333</c:v>
                </c:pt>
                <c:pt idx="47">
                  <c:v>4800644.486558334</c:v>
                </c:pt>
                <c:pt idx="48">
                  <c:v>4990182.4011249999</c:v>
                </c:pt>
                <c:pt idx="49">
                  <c:v>5184508.4832083341</c:v>
                </c:pt>
                <c:pt idx="50">
                  <c:v>5382636.617075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0-4772-86E4-A57832961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54927"/>
        <c:axId val="332656847"/>
      </c:scatterChart>
      <c:valAx>
        <c:axId val="33265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656847"/>
        <c:crosses val="autoZero"/>
        <c:crossBetween val="midCat"/>
      </c:valAx>
      <c:valAx>
        <c:axId val="332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65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Modelo_3_Ø24mm!$AO$18:$AO$68</c:f>
              <c:numCache>
                <c:formatCode>0.00</c:formatCode>
                <c:ptCount val="51"/>
                <c:pt idx="0">
                  <c:v>5.3217567299923461E-2</c:v>
                </c:pt>
                <c:pt idx="1">
                  <c:v>0.10643513459984692</c:v>
                </c:pt>
                <c:pt idx="2">
                  <c:v>0.21287026919969385</c:v>
                </c:pt>
                <c:pt idx="3">
                  <c:v>0.31930540379954075</c:v>
                </c:pt>
                <c:pt idx="4">
                  <c:v>0.42574053839938769</c:v>
                </c:pt>
                <c:pt idx="5">
                  <c:v>0.53217567299923452</c:v>
                </c:pt>
                <c:pt idx="6">
                  <c:v>0.63861080759908151</c:v>
                </c:pt>
                <c:pt idx="7">
                  <c:v>0.7450459421989285</c:v>
                </c:pt>
                <c:pt idx="8">
                  <c:v>0.85148107679877538</c:v>
                </c:pt>
                <c:pt idx="9">
                  <c:v>0.95791621139862204</c:v>
                </c:pt>
                <c:pt idx="10">
                  <c:v>1.064351345998469</c:v>
                </c:pt>
                <c:pt idx="11">
                  <c:v>1.1707864805983161</c:v>
                </c:pt>
                <c:pt idx="12">
                  <c:v>1.277221615198163</c:v>
                </c:pt>
                <c:pt idx="13">
                  <c:v>1.3836567497980099</c:v>
                </c:pt>
                <c:pt idx="14">
                  <c:v>1.490091884397857</c:v>
                </c:pt>
                <c:pt idx="15">
                  <c:v>1.5965270189977037</c:v>
                </c:pt>
                <c:pt idx="16">
                  <c:v>1.7029621535975508</c:v>
                </c:pt>
                <c:pt idx="17">
                  <c:v>1.8093972881973976</c:v>
                </c:pt>
                <c:pt idx="18">
                  <c:v>1.9158324227972441</c:v>
                </c:pt>
                <c:pt idx="19">
                  <c:v>2.0222675573970914</c:v>
                </c:pt>
                <c:pt idx="20">
                  <c:v>2.1287026919969381</c:v>
                </c:pt>
                <c:pt idx="21">
                  <c:v>2.2351378265967852</c:v>
                </c:pt>
                <c:pt idx="22">
                  <c:v>2.3415729611966323</c:v>
                </c:pt>
                <c:pt idx="23">
                  <c:v>2.4480080957964789</c:v>
                </c:pt>
                <c:pt idx="24">
                  <c:v>2.554443230396326</c:v>
                </c:pt>
                <c:pt idx="25">
                  <c:v>2.6608783649961727</c:v>
                </c:pt>
                <c:pt idx="26">
                  <c:v>2.7673134995960198</c:v>
                </c:pt>
                <c:pt idx="27">
                  <c:v>2.8737486341958669</c:v>
                </c:pt>
                <c:pt idx="28">
                  <c:v>2.980183768795714</c:v>
                </c:pt>
                <c:pt idx="29">
                  <c:v>3.0866189033955598</c:v>
                </c:pt>
                <c:pt idx="30">
                  <c:v>3.1930540379954073</c:v>
                </c:pt>
                <c:pt idx="31">
                  <c:v>3.2994891725952544</c:v>
                </c:pt>
                <c:pt idx="32">
                  <c:v>3.4059243071951015</c:v>
                </c:pt>
                <c:pt idx="33">
                  <c:v>3.5123594417949482</c:v>
                </c:pt>
                <c:pt idx="34">
                  <c:v>3.6187945763947953</c:v>
                </c:pt>
                <c:pt idx="35">
                  <c:v>3.725229710994642</c:v>
                </c:pt>
                <c:pt idx="36">
                  <c:v>3.8316648455944882</c:v>
                </c:pt>
                <c:pt idx="37">
                  <c:v>3.9380999801943357</c:v>
                </c:pt>
                <c:pt idx="38">
                  <c:v>4.0445351147941828</c:v>
                </c:pt>
                <c:pt idx="39">
                  <c:v>4.1509702493940299</c:v>
                </c:pt>
                <c:pt idx="40">
                  <c:v>4.2574053839938761</c:v>
                </c:pt>
                <c:pt idx="41">
                  <c:v>4.3638405185937232</c:v>
                </c:pt>
                <c:pt idx="42">
                  <c:v>4.4702756531935703</c:v>
                </c:pt>
                <c:pt idx="43">
                  <c:v>4.5767107877934174</c:v>
                </c:pt>
                <c:pt idx="44">
                  <c:v>4.6831459223932645</c:v>
                </c:pt>
                <c:pt idx="45">
                  <c:v>4.7895810569931108</c:v>
                </c:pt>
                <c:pt idx="46">
                  <c:v>4.8960161915929579</c:v>
                </c:pt>
                <c:pt idx="47">
                  <c:v>5.0024513261927988</c:v>
                </c:pt>
                <c:pt idx="48">
                  <c:v>5.1088864607926521</c:v>
                </c:pt>
                <c:pt idx="49">
                  <c:v>5.2153215953925001</c:v>
                </c:pt>
                <c:pt idx="50">
                  <c:v>5.3217567299923454</c:v>
                </c:pt>
              </c:numCache>
            </c:numRef>
          </c:xVal>
          <c:yVal>
            <c:numRef>
              <c:f>Modelo_3_Ø24mm!$AR$18:$AR$68</c:f>
              <c:numCache>
                <c:formatCode>0.00</c:formatCode>
                <c:ptCount val="51"/>
                <c:pt idx="0">
                  <c:v>816.22565000000009</c:v>
                </c:pt>
                <c:pt idx="1">
                  <c:v>2726.76665</c:v>
                </c:pt>
                <c:pt idx="2">
                  <c:v>9609.1517583333334</c:v>
                </c:pt>
                <c:pt idx="3">
                  <c:v>20441.518583333334</c:v>
                </c:pt>
                <c:pt idx="4">
                  <c:v>35123.531491666661</c:v>
                </c:pt>
                <c:pt idx="5">
                  <c:v>53562.315966666669</c:v>
                </c:pt>
                <c:pt idx="6">
                  <c:v>75684.157583333246</c:v>
                </c:pt>
                <c:pt idx="7">
                  <c:v>101417.74099999999</c:v>
                </c:pt>
                <c:pt idx="8">
                  <c:v>130712.18890000001</c:v>
                </c:pt>
                <c:pt idx="9">
                  <c:v>163508.68475833334</c:v>
                </c:pt>
                <c:pt idx="10">
                  <c:v>199754.26304166668</c:v>
                </c:pt>
                <c:pt idx="11">
                  <c:v>239426.90577500002</c:v>
                </c:pt>
                <c:pt idx="12">
                  <c:v>282478.30705</c:v>
                </c:pt>
                <c:pt idx="13">
                  <c:v>328847.85072500003</c:v>
                </c:pt>
                <c:pt idx="14">
                  <c:v>378519.50810833334</c:v>
                </c:pt>
                <c:pt idx="15">
                  <c:v>431451.40674166672</c:v>
                </c:pt>
                <c:pt idx="16">
                  <c:v>487592.58280833333</c:v>
                </c:pt>
                <c:pt idx="17">
                  <c:v>546860.04655833344</c:v>
                </c:pt>
                <c:pt idx="18">
                  <c:v>609235.54478333332</c:v>
                </c:pt>
                <c:pt idx="19">
                  <c:v>674805.47282500006</c:v>
                </c:pt>
                <c:pt idx="20">
                  <c:v>743433.00199999928</c:v>
                </c:pt>
                <c:pt idx="21">
                  <c:v>815051.74171666673</c:v>
                </c:pt>
                <c:pt idx="22">
                  <c:v>889656.68216666661</c:v>
                </c:pt>
                <c:pt idx="23">
                  <c:v>967142.34378333343</c:v>
                </c:pt>
                <c:pt idx="24">
                  <c:v>1047502.568025</c:v>
                </c:pt>
                <c:pt idx="25">
                  <c:v>1130766.4659916665</c:v>
                </c:pt>
                <c:pt idx="26">
                  <c:v>1216908.510575</c:v>
                </c:pt>
                <c:pt idx="27">
                  <c:v>1305771.7255166667</c:v>
                </c:pt>
                <c:pt idx="28">
                  <c:v>1397356.0306333334</c:v>
                </c:pt>
                <c:pt idx="29">
                  <c:v>1491640.9067083332</c:v>
                </c:pt>
                <c:pt idx="30">
                  <c:v>1588726.1891166668</c:v>
                </c:pt>
                <c:pt idx="31">
                  <c:v>1688513.091125</c:v>
                </c:pt>
                <c:pt idx="32">
                  <c:v>1790896.1204333333</c:v>
                </c:pt>
                <c:pt idx="33">
                  <c:v>1895782.9829500001</c:v>
                </c:pt>
                <c:pt idx="34">
                  <c:v>2003438.5185666669</c:v>
                </c:pt>
                <c:pt idx="35">
                  <c:v>2113691.01645</c:v>
                </c:pt>
                <c:pt idx="36">
                  <c:v>2226503.9931000001</c:v>
                </c:pt>
                <c:pt idx="37">
                  <c:v>2341925.5116166663</c:v>
                </c:pt>
                <c:pt idx="38">
                  <c:v>2459693.4745999998</c:v>
                </c:pt>
                <c:pt idx="39">
                  <c:v>2579982.4940916668</c:v>
                </c:pt>
                <c:pt idx="40">
                  <c:v>2702766.0998500003</c:v>
                </c:pt>
                <c:pt idx="41">
                  <c:v>2828040.6509166667</c:v>
                </c:pt>
                <c:pt idx="42">
                  <c:v>2955980.1593083329</c:v>
                </c:pt>
                <c:pt idx="43">
                  <c:v>3086072.3113583336</c:v>
                </c:pt>
                <c:pt idx="44">
                  <c:v>3218946.6491083335</c:v>
                </c:pt>
                <c:pt idx="45">
                  <c:v>3354279.6022083336</c:v>
                </c:pt>
                <c:pt idx="46">
                  <c:v>3492171.5558500001</c:v>
                </c:pt>
                <c:pt idx="47">
                  <c:v>3632461.7503333334</c:v>
                </c:pt>
                <c:pt idx="48">
                  <c:v>3775190.2753166673</c:v>
                </c:pt>
                <c:pt idx="49">
                  <c:v>3920241.4918416673</c:v>
                </c:pt>
                <c:pt idx="50">
                  <c:v>4068100.8915333338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A-4E50-BD6D-BE78DC23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12335"/>
        <c:axId val="331714735"/>
      </c:scatterChart>
      <c:valAx>
        <c:axId val="33171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714735"/>
        <c:crosses val="autoZero"/>
        <c:crossBetween val="midCat"/>
      </c:valAx>
      <c:valAx>
        <c:axId val="3317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71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Modelo_4_Ø20mm!$E$3:$E$16</c:f>
              <c:numCache>
                <c:formatCode>0.00</c:formatCode>
                <c:ptCount val="14"/>
                <c:pt idx="0">
                  <c:v>0.6129751579919217</c:v>
                </c:pt>
                <c:pt idx="1">
                  <c:v>0.72301862851692156</c:v>
                </c:pt>
                <c:pt idx="2">
                  <c:v>0.82987608218969744</c:v>
                </c:pt>
                <c:pt idx="3">
                  <c:v>0.93619588755771166</c:v>
                </c:pt>
                <c:pt idx="4">
                  <c:v>1.0472177152045286</c:v>
                </c:pt>
                <c:pt idx="5">
                  <c:v>1.15913271359889</c:v>
                </c:pt>
                <c:pt idx="6">
                  <c:v>1.2705336288830449</c:v>
                </c:pt>
                <c:pt idx="7">
                  <c:v>1.3827087502645479</c:v>
                </c:pt>
                <c:pt idx="8">
                  <c:v>1.4962214673189767</c:v>
                </c:pt>
                <c:pt idx="9">
                  <c:v>1.604811402778705</c:v>
                </c:pt>
                <c:pt idx="10">
                  <c:v>1.7165430692235217</c:v>
                </c:pt>
                <c:pt idx="11">
                  <c:v>1.8290021466961615</c:v>
                </c:pt>
                <c:pt idx="12">
                  <c:v>1.9408490353964949</c:v>
                </c:pt>
                <c:pt idx="13">
                  <c:v>2.0510896777515892</c:v>
                </c:pt>
              </c:numCache>
            </c:numRef>
          </c:xVal>
          <c:yVal>
            <c:numRef>
              <c:f>Modelo_4_Ø20mm!$H$3:$H$16</c:f>
              <c:numCache>
                <c:formatCode>0.00</c:formatCode>
                <c:ptCount val="14"/>
                <c:pt idx="0">
                  <c:v>227318.27956989253</c:v>
                </c:pt>
                <c:pt idx="1">
                  <c:v>308255.78703703691</c:v>
                </c:pt>
                <c:pt idx="2">
                  <c:v>399481.53594771237</c:v>
                </c:pt>
                <c:pt idx="3">
                  <c:v>501174.73958333337</c:v>
                </c:pt>
                <c:pt idx="4">
                  <c:v>612625.7951653942</c:v>
                </c:pt>
                <c:pt idx="5">
                  <c:v>737069.44444444438</c:v>
                </c:pt>
                <c:pt idx="6">
                  <c:v>873519.84126984107</c:v>
                </c:pt>
                <c:pt idx="7">
                  <c:v>1018533.5784313726</c:v>
                </c:pt>
                <c:pt idx="8">
                  <c:v>1172317.1875</c:v>
                </c:pt>
                <c:pt idx="9">
                  <c:v>1335767.5757575759</c:v>
                </c:pt>
                <c:pt idx="10">
                  <c:v>1512282.5892857146</c:v>
                </c:pt>
                <c:pt idx="11">
                  <c:v>1699056.7708333335</c:v>
                </c:pt>
                <c:pt idx="12">
                  <c:v>1897176.5625000002</c:v>
                </c:pt>
                <c:pt idx="13">
                  <c:v>2104328.385416667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3-4A03-BE7E-10D0DA4A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355231"/>
        <c:axId val="1290353791"/>
      </c:scatterChart>
      <c:valAx>
        <c:axId val="129035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353791"/>
        <c:crosses val="autoZero"/>
        <c:crossBetween val="midCat"/>
      </c:valAx>
      <c:valAx>
        <c:axId val="12903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35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Modelo_4_Ø20mm!$Q$3:$Q$16</c:f>
              <c:numCache>
                <c:formatCode>0.00</c:formatCode>
                <c:ptCount val="14"/>
                <c:pt idx="0">
                  <c:v>0.82723038026312412</c:v>
                </c:pt>
                <c:pt idx="1">
                  <c:v>0.9622136885896817</c:v>
                </c:pt>
                <c:pt idx="2">
                  <c:v>1.1007211580026888</c:v>
                </c:pt>
                <c:pt idx="3">
                  <c:v>1.2387102374949064</c:v>
                </c:pt>
                <c:pt idx="4">
                  <c:v>1.3756679660361126</c:v>
                </c:pt>
                <c:pt idx="5">
                  <c:v>1.5168502093064995</c:v>
                </c:pt>
                <c:pt idx="6">
                  <c:v>1.6593447760067475</c:v>
                </c:pt>
                <c:pt idx="7">
                  <c:v>1.80211383181264</c:v>
                </c:pt>
                <c:pt idx="8">
                  <c:v>1.945544208403563</c:v>
                </c:pt>
                <c:pt idx="9">
                  <c:v>2.0829619757900906</c:v>
                </c:pt>
                <c:pt idx="10">
                  <c:v>2.2267154145991048</c:v>
                </c:pt>
                <c:pt idx="11">
                  <c:v>2.3185033910418653</c:v>
                </c:pt>
                <c:pt idx="12">
                  <c:v>2.5102973722678557</c:v>
                </c:pt>
                <c:pt idx="13">
                  <c:v>2.6476817741996688</c:v>
                </c:pt>
              </c:numCache>
            </c:numRef>
          </c:xVal>
          <c:yVal>
            <c:numRef>
              <c:f>Modelo_4_Ø20mm!$T$3:$T$16</c:f>
              <c:numCache>
                <c:formatCode>0.00</c:formatCode>
                <c:ptCount val="14"/>
                <c:pt idx="0">
                  <c:v>233563.09523809515</c:v>
                </c:pt>
                <c:pt idx="1">
                  <c:v>312129.2857142858</c:v>
                </c:pt>
                <c:pt idx="2">
                  <c:v>400835.41666666663</c:v>
                </c:pt>
                <c:pt idx="3">
                  <c:v>501457.82828282821</c:v>
                </c:pt>
                <c:pt idx="4">
                  <c:v>611842.67676767672</c:v>
                </c:pt>
                <c:pt idx="5">
                  <c:v>733755.91397849482</c:v>
                </c:pt>
                <c:pt idx="6">
                  <c:v>864837.89308176073</c:v>
                </c:pt>
                <c:pt idx="7">
                  <c:v>1005485.7843137255</c:v>
                </c:pt>
                <c:pt idx="8">
                  <c:v>1157939.0625000002</c:v>
                </c:pt>
                <c:pt idx="9">
                  <c:v>1318343.9024390248</c:v>
                </c:pt>
                <c:pt idx="10">
                  <c:v>1490715.4513888897</c:v>
                </c:pt>
                <c:pt idx="11">
                  <c:v>1609712.6736111115</c:v>
                </c:pt>
                <c:pt idx="12">
                  <c:v>1865722.5609756103</c:v>
                </c:pt>
                <c:pt idx="13">
                  <c:v>2063749.7395833335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E-4689-B31B-C8BD4D57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39215"/>
        <c:axId val="776040175"/>
      </c:scatterChart>
      <c:valAx>
        <c:axId val="77603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040175"/>
        <c:crosses val="autoZero"/>
        <c:crossBetween val="midCat"/>
      </c:valAx>
      <c:valAx>
        <c:axId val="7760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03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Modelo_4_Ø20mm!$AC$3:$AC$16</c:f>
              <c:numCache>
                <c:formatCode>0.00</c:formatCode>
                <c:ptCount val="14"/>
                <c:pt idx="0">
                  <c:v>0.98884986688366272</c:v>
                </c:pt>
                <c:pt idx="1">
                  <c:v>1.1481907298203076</c:v>
                </c:pt>
                <c:pt idx="2">
                  <c:v>1.3170563930460344</c:v>
                </c:pt>
                <c:pt idx="3">
                  <c:v>1.4870491657016027</c:v>
                </c:pt>
                <c:pt idx="4">
                  <c:v>1.6528092312708589</c:v>
                </c:pt>
                <c:pt idx="5">
                  <c:v>1.8227573751991766</c:v>
                </c:pt>
                <c:pt idx="6">
                  <c:v>1.988142855944075</c:v>
                </c:pt>
                <c:pt idx="7">
                  <c:v>2.1577428737700224</c:v>
                </c:pt>
                <c:pt idx="8">
                  <c:v>2.3276313848907439</c:v>
                </c:pt>
                <c:pt idx="9">
                  <c:v>2.4909738944572193</c:v>
                </c:pt>
                <c:pt idx="10">
                  <c:v>2.6573527666856838</c:v>
                </c:pt>
                <c:pt idx="11">
                  <c:v>2.8243765322864305</c:v>
                </c:pt>
                <c:pt idx="12">
                  <c:v>2.9847802479920085</c:v>
                </c:pt>
                <c:pt idx="13">
                  <c:v>3.1441233676525839</c:v>
                </c:pt>
              </c:numCache>
            </c:numRef>
          </c:xVal>
          <c:yVal>
            <c:numRef>
              <c:f>Modelo_4_Ø20mm!$AF$3:$AF$16</c:f>
              <c:numCache>
                <c:formatCode>0.00</c:formatCode>
                <c:ptCount val="14"/>
                <c:pt idx="0">
                  <c:v>237923.38709677415</c:v>
                </c:pt>
                <c:pt idx="1">
                  <c:v>314291.41414141422</c:v>
                </c:pt>
                <c:pt idx="2">
                  <c:v>400726.8817204301</c:v>
                </c:pt>
                <c:pt idx="3">
                  <c:v>498306.81818181818</c:v>
                </c:pt>
                <c:pt idx="4">
                  <c:v>604067.17171717179</c:v>
                </c:pt>
                <c:pt idx="5">
                  <c:v>721028.4946236558</c:v>
                </c:pt>
                <c:pt idx="6">
                  <c:v>848165.59139784973</c:v>
                </c:pt>
                <c:pt idx="7">
                  <c:v>985663.48039215675</c:v>
                </c:pt>
                <c:pt idx="8">
                  <c:v>1132314.583333333</c:v>
                </c:pt>
                <c:pt idx="9">
                  <c:v>1287863.8020833335</c:v>
                </c:pt>
                <c:pt idx="10">
                  <c:v>1453882.291666667</c:v>
                </c:pt>
                <c:pt idx="11">
                  <c:v>1630714.1891891889</c:v>
                </c:pt>
                <c:pt idx="12">
                  <c:v>1813967.4479166672</c:v>
                </c:pt>
                <c:pt idx="13">
                  <c:v>2004101.1904761901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B-4AAF-88E7-C2EA7E03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72015"/>
        <c:axId val="775473455"/>
      </c:scatterChart>
      <c:valAx>
        <c:axId val="77547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73455"/>
        <c:crosses val="autoZero"/>
        <c:crossBetween val="midCat"/>
      </c:valAx>
      <c:valAx>
        <c:axId val="77547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7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Modelo_4_Ø20mm!$AO$3:$AO$16</c:f>
              <c:numCache>
                <c:formatCode>0.00</c:formatCode>
                <c:ptCount val="14"/>
                <c:pt idx="0">
                  <c:v>1.0198532195962802</c:v>
                </c:pt>
                <c:pt idx="1">
                  <c:v>1.1811675830719055</c:v>
                </c:pt>
                <c:pt idx="2">
                  <c:v>1.3441406117090389</c:v>
                </c:pt>
                <c:pt idx="3">
                  <c:v>1.5140786556739088</c:v>
                </c:pt>
                <c:pt idx="4">
                  <c:v>1.6769757252073585</c:v>
                </c:pt>
                <c:pt idx="5">
                  <c:v>1.8443706374059889</c:v>
                </c:pt>
                <c:pt idx="6">
                  <c:v>2.0113076225821156</c:v>
                </c:pt>
                <c:pt idx="7">
                  <c:v>2.1748831552339731</c:v>
                </c:pt>
                <c:pt idx="8">
                  <c:v>2.3405197855397666</c:v>
                </c:pt>
                <c:pt idx="9">
                  <c:v>2.501825691167709</c:v>
                </c:pt>
                <c:pt idx="10">
                  <c:v>2.6495995017199472</c:v>
                </c:pt>
                <c:pt idx="11">
                  <c:v>2.8206395699131579</c:v>
                </c:pt>
                <c:pt idx="12">
                  <c:v>2.971887150053655</c:v>
                </c:pt>
                <c:pt idx="13">
                  <c:v>3.1356339107102609</c:v>
                </c:pt>
              </c:numCache>
            </c:numRef>
          </c:xVal>
          <c:yVal>
            <c:numRef>
              <c:f>Modelo_4_Ø20mm!$AR$3:$AR$16</c:f>
              <c:numCache>
                <c:formatCode>0.00</c:formatCode>
                <c:ptCount val="14"/>
                <c:pt idx="0">
                  <c:v>224022.58064516133</c:v>
                </c:pt>
                <c:pt idx="1">
                  <c:v>303006.5656565656</c:v>
                </c:pt>
                <c:pt idx="2">
                  <c:v>393693.27956989239</c:v>
                </c:pt>
                <c:pt idx="3">
                  <c:v>495536.02150537632</c:v>
                </c:pt>
                <c:pt idx="4">
                  <c:v>604183.08080808073</c:v>
                </c:pt>
                <c:pt idx="5">
                  <c:v>720552.15053763438</c:v>
                </c:pt>
                <c:pt idx="6">
                  <c:v>852255.3763440859</c:v>
                </c:pt>
                <c:pt idx="7">
                  <c:v>991265.90909090894</c:v>
                </c:pt>
                <c:pt idx="8">
                  <c:v>1141025.0000000002</c:v>
                </c:pt>
                <c:pt idx="9">
                  <c:v>1298832.0312500002</c:v>
                </c:pt>
                <c:pt idx="10">
                  <c:v>1452233.8652482266</c:v>
                </c:pt>
                <c:pt idx="11">
                  <c:v>1648625.7142857146</c:v>
                </c:pt>
                <c:pt idx="12">
                  <c:v>1836651.302083334</c:v>
                </c:pt>
                <c:pt idx="13">
                  <c:v>2033990.9313725499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A-45BA-B7C1-CA813527C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45759"/>
        <c:axId val="1363348639"/>
      </c:scatterChart>
      <c:valAx>
        <c:axId val="136334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348639"/>
        <c:crosses val="autoZero"/>
        <c:crossBetween val="midCat"/>
      </c:valAx>
      <c:valAx>
        <c:axId val="13633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34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Modelo_4_Ø20mm!$AO$18:$AO$68</c:f>
              <c:numCache>
                <c:formatCode>0.00</c:formatCode>
                <c:ptCount val="51"/>
                <c:pt idx="0">
                  <c:v>7.6633296911889789E-2</c:v>
                </c:pt>
                <c:pt idx="1">
                  <c:v>0.15326659382377958</c:v>
                </c:pt>
                <c:pt idx="2">
                  <c:v>0.30653318764755916</c:v>
                </c:pt>
                <c:pt idx="3">
                  <c:v>0.4597997814713386</c:v>
                </c:pt>
                <c:pt idx="4">
                  <c:v>0.61306637529511832</c:v>
                </c:pt>
                <c:pt idx="5">
                  <c:v>0.76633296911889781</c:v>
                </c:pt>
                <c:pt idx="6">
                  <c:v>0.9195995629426772</c:v>
                </c:pt>
                <c:pt idx="7">
                  <c:v>1.072866156766457</c:v>
                </c:pt>
                <c:pt idx="8">
                  <c:v>1.2261327505902366</c:v>
                </c:pt>
                <c:pt idx="9">
                  <c:v>1.3793993444140158</c:v>
                </c:pt>
                <c:pt idx="10">
                  <c:v>1.5326659382377956</c:v>
                </c:pt>
                <c:pt idx="11">
                  <c:v>1.6859325320615752</c:v>
                </c:pt>
                <c:pt idx="12">
                  <c:v>1.8391991258853544</c:v>
                </c:pt>
                <c:pt idx="13">
                  <c:v>1.9924657197091342</c:v>
                </c:pt>
                <c:pt idx="14">
                  <c:v>2.145732313532914</c:v>
                </c:pt>
                <c:pt idx="15">
                  <c:v>2.2989989073566934</c:v>
                </c:pt>
                <c:pt idx="16">
                  <c:v>2.4522655011804733</c:v>
                </c:pt>
                <c:pt idx="17">
                  <c:v>2.6055320950042526</c:v>
                </c:pt>
                <c:pt idx="18">
                  <c:v>2.7587986888280316</c:v>
                </c:pt>
                <c:pt idx="19">
                  <c:v>2.9120652826518119</c:v>
                </c:pt>
                <c:pt idx="20">
                  <c:v>3.0653318764755912</c:v>
                </c:pt>
                <c:pt idx="21">
                  <c:v>3.2185984702993706</c:v>
                </c:pt>
                <c:pt idx="22">
                  <c:v>3.3718650641231505</c:v>
                </c:pt>
                <c:pt idx="23">
                  <c:v>3.5251316579469298</c:v>
                </c:pt>
                <c:pt idx="24">
                  <c:v>3.6783982517707088</c:v>
                </c:pt>
                <c:pt idx="25">
                  <c:v>3.8316648455944882</c:v>
                </c:pt>
                <c:pt idx="26">
                  <c:v>3.9849314394182684</c:v>
                </c:pt>
                <c:pt idx="27">
                  <c:v>4.1381980332420483</c:v>
                </c:pt>
                <c:pt idx="28">
                  <c:v>4.2914646270658281</c:v>
                </c:pt>
                <c:pt idx="29">
                  <c:v>4.4447312208896061</c:v>
                </c:pt>
                <c:pt idx="30">
                  <c:v>4.5979978147133869</c:v>
                </c:pt>
                <c:pt idx="31">
                  <c:v>4.7512644085371658</c:v>
                </c:pt>
                <c:pt idx="32">
                  <c:v>4.9045310023609465</c:v>
                </c:pt>
                <c:pt idx="33">
                  <c:v>5.0577975961847255</c:v>
                </c:pt>
                <c:pt idx="34">
                  <c:v>5.2110641900085053</c:v>
                </c:pt>
                <c:pt idx="35">
                  <c:v>5.3643307838322833</c:v>
                </c:pt>
                <c:pt idx="36">
                  <c:v>5.5175973776560632</c:v>
                </c:pt>
                <c:pt idx="37">
                  <c:v>5.670863971479843</c:v>
                </c:pt>
                <c:pt idx="38">
                  <c:v>5.8241305653036237</c:v>
                </c:pt>
                <c:pt idx="39">
                  <c:v>5.9773971591274027</c:v>
                </c:pt>
                <c:pt idx="40">
                  <c:v>6.1306637529511825</c:v>
                </c:pt>
                <c:pt idx="41">
                  <c:v>6.2839303467749605</c:v>
                </c:pt>
                <c:pt idx="42">
                  <c:v>6.4371969405987413</c:v>
                </c:pt>
                <c:pt idx="43">
                  <c:v>6.5904635344225211</c:v>
                </c:pt>
                <c:pt idx="44">
                  <c:v>6.7437301282463009</c:v>
                </c:pt>
                <c:pt idx="45">
                  <c:v>6.8969967220700799</c:v>
                </c:pt>
                <c:pt idx="46">
                  <c:v>7.0502633158938597</c:v>
                </c:pt>
                <c:pt idx="47">
                  <c:v>7.2035299097176306</c:v>
                </c:pt>
                <c:pt idx="48">
                  <c:v>7.3567965035414176</c:v>
                </c:pt>
                <c:pt idx="49">
                  <c:v>7.5100630973651983</c:v>
                </c:pt>
                <c:pt idx="50">
                  <c:v>7.6633296911889763</c:v>
                </c:pt>
              </c:numCache>
            </c:numRef>
          </c:xVal>
          <c:yVal>
            <c:numRef>
              <c:f>Modelo_4_Ø20mm!$AR$18:$AR$68</c:f>
              <c:numCache>
                <c:formatCode>0.00</c:formatCode>
                <c:ptCount val="51"/>
                <c:pt idx="0">
                  <c:v>1726.4176666666667</c:v>
                </c:pt>
                <c:pt idx="1">
                  <c:v>5908.1108083333338</c:v>
                </c:pt>
                <c:pt idx="2">
                  <c:v>21090.614491666667</c:v>
                </c:pt>
                <c:pt idx="3">
                  <c:v>45039.77554166667</c:v>
                </c:pt>
                <c:pt idx="4">
                  <c:v>77376.539650000006</c:v>
                </c:pt>
                <c:pt idx="5">
                  <c:v>117936.69141666667</c:v>
                </c:pt>
                <c:pt idx="6">
                  <c:v>166602.46083333335</c:v>
                </c:pt>
                <c:pt idx="7">
                  <c:v>223067.96610000002</c:v>
                </c:pt>
                <c:pt idx="8">
                  <c:v>287093.88809166668</c:v>
                </c:pt>
                <c:pt idx="9">
                  <c:v>358392.72690833331</c:v>
                </c:pt>
                <c:pt idx="10">
                  <c:v>436843.43570833327</c:v>
                </c:pt>
                <c:pt idx="11">
                  <c:v>522310.0454</c:v>
                </c:pt>
                <c:pt idx="12">
                  <c:v>614592.70227500005</c:v>
                </c:pt>
                <c:pt idx="13">
                  <c:v>713475.96747499914</c:v>
                </c:pt>
                <c:pt idx="14">
                  <c:v>819075.59225833346</c:v>
                </c:pt>
                <c:pt idx="15">
                  <c:v>931289.27154999995</c:v>
                </c:pt>
                <c:pt idx="16">
                  <c:v>1049988.8006166667</c:v>
                </c:pt>
                <c:pt idx="17">
                  <c:v>1175184.0429333332</c:v>
                </c:pt>
                <c:pt idx="18">
                  <c:v>1307245.4977833333</c:v>
                </c:pt>
                <c:pt idx="19">
                  <c:v>1445545.7524416666</c:v>
                </c:pt>
                <c:pt idx="20">
                  <c:v>1590357.0208333335</c:v>
                </c:pt>
                <c:pt idx="21">
                  <c:v>1741541.0856750002</c:v>
                </c:pt>
                <c:pt idx="22">
                  <c:v>1899255.1872333332</c:v>
                </c:pt>
                <c:pt idx="23">
                  <c:v>2062559.3667916667</c:v>
                </c:pt>
                <c:pt idx="24">
                  <c:v>2231903.5451250002</c:v>
                </c:pt>
                <c:pt idx="25">
                  <c:v>2407882.2408083337</c:v>
                </c:pt>
                <c:pt idx="26">
                  <c:v>2590127.4800916663</c:v>
                </c:pt>
                <c:pt idx="27">
                  <c:v>2778324.5770916664</c:v>
                </c:pt>
                <c:pt idx="28">
                  <c:v>2972771.1192083331</c:v>
                </c:pt>
                <c:pt idx="29">
                  <c:v>3173223.2851833333</c:v>
                </c:pt>
                <c:pt idx="30">
                  <c:v>3378876.5384000004</c:v>
                </c:pt>
                <c:pt idx="31">
                  <c:v>3590428.4680083334</c:v>
                </c:pt>
                <c:pt idx="32">
                  <c:v>3808451.7433333332</c:v>
                </c:pt>
                <c:pt idx="33">
                  <c:v>4031249.7429250004</c:v>
                </c:pt>
                <c:pt idx="34">
                  <c:v>4259523.6327916663</c:v>
                </c:pt>
                <c:pt idx="35">
                  <c:v>4493031.5855250005</c:v>
                </c:pt>
                <c:pt idx="36">
                  <c:v>4732155.2193583343</c:v>
                </c:pt>
                <c:pt idx="37">
                  <c:v>4976001.9468250005</c:v>
                </c:pt>
                <c:pt idx="38">
                  <c:v>5225015.8687166665</c:v>
                </c:pt>
                <c:pt idx="39">
                  <c:v>5479256.2694000006</c:v>
                </c:pt>
                <c:pt idx="40">
                  <c:v>5738958.0112333335</c:v>
                </c:pt>
                <c:pt idx="41">
                  <c:v>6003418.4433916677</c:v>
                </c:pt>
                <c:pt idx="42">
                  <c:v>6273670.9907416673</c:v>
                </c:pt>
                <c:pt idx="43">
                  <c:v>6548807.0366583336</c:v>
                </c:pt>
                <c:pt idx="44">
                  <c:v>6826952.7520916667</c:v>
                </c:pt>
                <c:pt idx="45">
                  <c:v>7109721.7659166679</c:v>
                </c:pt>
                <c:pt idx="46">
                  <c:v>7396006.5918833334</c:v>
                </c:pt>
                <c:pt idx="47">
                  <c:v>7687810.7620166671</c:v>
                </c:pt>
                <c:pt idx="48">
                  <c:v>7986054.2556833336</c:v>
                </c:pt>
                <c:pt idx="49">
                  <c:v>8289231.9280416667</c:v>
                </c:pt>
                <c:pt idx="50">
                  <c:v>8595843.1340500005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E-4719-A7A7-0E8106AB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8847"/>
        <c:axId val="1280997407"/>
      </c:scatterChart>
      <c:valAx>
        <c:axId val="128099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997407"/>
        <c:crosses val="autoZero"/>
        <c:crossBetween val="midCat"/>
      </c:valAx>
      <c:valAx>
        <c:axId val="12809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99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040758127806836"/>
                  <c:y val="8.423034275866496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Modelo_1_Ø28mm!$AE$3:$AE$16</c:f>
              <c:numCache>
                <c:formatCode>0.00</c:formatCode>
                <c:ptCount val="14"/>
                <c:pt idx="0">
                  <c:v>0.22429121020492557</c:v>
                </c:pt>
                <c:pt idx="1">
                  <c:v>0.28479177298061159</c:v>
                </c:pt>
                <c:pt idx="2">
                  <c:v>0.34079359336307891</c:v>
                </c:pt>
                <c:pt idx="3">
                  <c:v>0.39758045956422711</c:v>
                </c:pt>
                <c:pt idx="4">
                  <c:v>0.44974302128876553</c:v>
                </c:pt>
                <c:pt idx="5">
                  <c:v>0.50168839454473513</c:v>
                </c:pt>
                <c:pt idx="6">
                  <c:v>0.5550420992765801</c:v>
                </c:pt>
                <c:pt idx="7">
                  <c:v>0.60259483575574646</c:v>
                </c:pt>
                <c:pt idx="8">
                  <c:v>0.67236537827306608</c:v>
                </c:pt>
                <c:pt idx="9">
                  <c:v>0.72324632665637789</c:v>
                </c:pt>
                <c:pt idx="10">
                  <c:v>0.77766076435525078</c:v>
                </c:pt>
                <c:pt idx="11">
                  <c:v>0.82988053197106382</c:v>
                </c:pt>
                <c:pt idx="12">
                  <c:v>0.88108271343614986</c:v>
                </c:pt>
                <c:pt idx="13">
                  <c:v>0.93153804849669808</c:v>
                </c:pt>
              </c:numCache>
            </c:numRef>
          </c:xVal>
          <c:yVal>
            <c:numRef>
              <c:f>Modelo_1_Ø28mm!$AI$3:$AI$16</c:f>
              <c:numCache>
                <c:formatCode>0.00</c:formatCode>
                <c:ptCount val="14"/>
                <c:pt idx="0">
                  <c:v>14168.75</c:v>
                </c:pt>
                <c:pt idx="1">
                  <c:v>22827.777777777781</c:v>
                </c:pt>
                <c:pt idx="2">
                  <c:v>32241.666666666664</c:v>
                </c:pt>
                <c:pt idx="3">
                  <c:v>42399.305555555555</c:v>
                </c:pt>
                <c:pt idx="4">
                  <c:v>53248.611111111102</c:v>
                </c:pt>
                <c:pt idx="5">
                  <c:v>65005.555555555547</c:v>
                </c:pt>
                <c:pt idx="6">
                  <c:v>77350.694444444423</c:v>
                </c:pt>
                <c:pt idx="7">
                  <c:v>90563.888888888891</c:v>
                </c:pt>
                <c:pt idx="8">
                  <c:v>110351.92307692308</c:v>
                </c:pt>
                <c:pt idx="9">
                  <c:v>125761.3095238095</c:v>
                </c:pt>
                <c:pt idx="10">
                  <c:v>143684.52380952376</c:v>
                </c:pt>
                <c:pt idx="11">
                  <c:v>163417.36111111112</c:v>
                </c:pt>
                <c:pt idx="12">
                  <c:v>182617.36111111112</c:v>
                </c:pt>
                <c:pt idx="13">
                  <c:v>202973.71794871797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8-430C-8D61-AD9D70DC8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03551"/>
        <c:axId val="641204511"/>
      </c:scatterChart>
      <c:valAx>
        <c:axId val="6412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04511"/>
        <c:crosses val="autoZero"/>
        <c:crossBetween val="midCat"/>
      </c:valAx>
      <c:valAx>
        <c:axId val="6412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0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Modelo_1_Ø28mm!$AR$3:$AR$16</c:f>
              <c:numCache>
                <c:formatCode>0.00</c:formatCode>
                <c:ptCount val="14"/>
                <c:pt idx="0">
                  <c:v>0.24812962271789812</c:v>
                </c:pt>
                <c:pt idx="1">
                  <c:v>0.29929016813075926</c:v>
                </c:pt>
                <c:pt idx="2">
                  <c:v>0.349865122835539</c:v>
                </c:pt>
                <c:pt idx="3">
                  <c:v>0.39993623849406373</c:v>
                </c:pt>
                <c:pt idx="4">
                  <c:v>0.45039982136968881</c:v>
                </c:pt>
                <c:pt idx="5">
                  <c:v>0.49872897498763358</c:v>
                </c:pt>
                <c:pt idx="6">
                  <c:v>0.55709018307801506</c:v>
                </c:pt>
                <c:pt idx="7">
                  <c:v>0.61173050574860977</c:v>
                </c:pt>
                <c:pt idx="8">
                  <c:v>0.66106143621034319</c:v>
                </c:pt>
                <c:pt idx="9">
                  <c:v>0.71191048162174031</c:v>
                </c:pt>
                <c:pt idx="10">
                  <c:v>0.76345270404788823</c:v>
                </c:pt>
                <c:pt idx="11">
                  <c:v>0.81254753899127197</c:v>
                </c:pt>
                <c:pt idx="12">
                  <c:v>0.86148597945116068</c:v>
                </c:pt>
                <c:pt idx="13">
                  <c:v>0.9122700753220242</c:v>
                </c:pt>
              </c:numCache>
            </c:numRef>
          </c:xVal>
          <c:yVal>
            <c:numRef>
              <c:f>Modelo_1_Ø28mm!$AV$3:$AV$16</c:f>
              <c:numCache>
                <c:formatCode>0.00E+00</c:formatCode>
                <c:ptCount val="14"/>
                <c:pt idx="0">
                  <c:v>14180.555555555555</c:v>
                </c:pt>
                <c:pt idx="1">
                  <c:v>20634.722222222226</c:v>
                </c:pt>
                <c:pt idx="2">
                  <c:v>28055.303030303035</c:v>
                </c:pt>
                <c:pt idx="3">
                  <c:v>36185.606060606056</c:v>
                </c:pt>
                <c:pt idx="4">
                  <c:v>45247.916666666672</c:v>
                </c:pt>
                <c:pt idx="5">
                  <c:v>55194.444444444453</c:v>
                </c:pt>
                <c:pt idx="6">
                  <c:v>68009.722222222234</c:v>
                </c:pt>
                <c:pt idx="7">
                  <c:v>80597.222222222219</c:v>
                </c:pt>
                <c:pt idx="8">
                  <c:v>93521.794871794875</c:v>
                </c:pt>
                <c:pt idx="9">
                  <c:v>106804.76190476189</c:v>
                </c:pt>
                <c:pt idx="10">
                  <c:v>121332.63888888889</c:v>
                </c:pt>
                <c:pt idx="11">
                  <c:v>135917.36111111112</c:v>
                </c:pt>
                <c:pt idx="12">
                  <c:v>150875</c:v>
                </c:pt>
                <c:pt idx="13">
                  <c:v>166375.64102564106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98-45B2-AF75-B5A7312622D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Modelo_1_Ø28mm!$AR$18:$AR$68</c:f>
              <c:numCache>
                <c:formatCode>0.00</c:formatCode>
                <c:ptCount val="51"/>
                <c:pt idx="0">
                  <c:v>3.9098620873413148E-2</c:v>
                </c:pt>
                <c:pt idx="1">
                  <c:v>7.8197241746826296E-2</c:v>
                </c:pt>
                <c:pt idx="2">
                  <c:v>0.15639448349365259</c:v>
                </c:pt>
                <c:pt idx="3">
                  <c:v>0.23459172524047883</c:v>
                </c:pt>
                <c:pt idx="4">
                  <c:v>0.31278896698730518</c:v>
                </c:pt>
                <c:pt idx="5">
                  <c:v>0.39098620873413148</c:v>
                </c:pt>
                <c:pt idx="6">
                  <c:v>0.46918345048095766</c:v>
                </c:pt>
                <c:pt idx="7">
                  <c:v>0.54738069222778407</c:v>
                </c:pt>
                <c:pt idx="8">
                  <c:v>0.62557793397461037</c:v>
                </c:pt>
                <c:pt idx="9">
                  <c:v>0.70377517572143655</c:v>
                </c:pt>
                <c:pt idx="10">
                  <c:v>0.78197241746826296</c:v>
                </c:pt>
                <c:pt idx="11">
                  <c:v>0.86016965921508903</c:v>
                </c:pt>
                <c:pt idx="12">
                  <c:v>0.93836690096191533</c:v>
                </c:pt>
                <c:pt idx="13">
                  <c:v>1.0165641427087417</c:v>
                </c:pt>
                <c:pt idx="14">
                  <c:v>1.0947613844555681</c:v>
                </c:pt>
                <c:pt idx="15">
                  <c:v>1.1729586262023943</c:v>
                </c:pt>
                <c:pt idx="16">
                  <c:v>1.2511558679492207</c:v>
                </c:pt>
                <c:pt idx="17">
                  <c:v>1.3293531096960469</c:v>
                </c:pt>
                <c:pt idx="18">
                  <c:v>1.4075503514428731</c:v>
                </c:pt>
                <c:pt idx="19">
                  <c:v>1.4857475931896995</c:v>
                </c:pt>
                <c:pt idx="20">
                  <c:v>1.5639448349365259</c:v>
                </c:pt>
                <c:pt idx="21">
                  <c:v>1.6421420766833521</c:v>
                </c:pt>
                <c:pt idx="22">
                  <c:v>1.7203393184301781</c:v>
                </c:pt>
                <c:pt idx="23">
                  <c:v>1.7985365601770047</c:v>
                </c:pt>
                <c:pt idx="24">
                  <c:v>1.8767338019238307</c:v>
                </c:pt>
                <c:pt idx="25">
                  <c:v>1.9549310436706571</c:v>
                </c:pt>
                <c:pt idx="26">
                  <c:v>2.0331282854174835</c:v>
                </c:pt>
                <c:pt idx="27">
                  <c:v>2.1113255271643099</c:v>
                </c:pt>
                <c:pt idx="28">
                  <c:v>2.1895227689111363</c:v>
                </c:pt>
                <c:pt idx="29">
                  <c:v>2.2677200106579618</c:v>
                </c:pt>
                <c:pt idx="30">
                  <c:v>2.3459172524047887</c:v>
                </c:pt>
                <c:pt idx="31">
                  <c:v>2.4241144941516151</c:v>
                </c:pt>
                <c:pt idx="32">
                  <c:v>2.5023117358984415</c:v>
                </c:pt>
                <c:pt idx="33">
                  <c:v>2.5805089776452674</c:v>
                </c:pt>
                <c:pt idx="34">
                  <c:v>2.6587062193920938</c:v>
                </c:pt>
                <c:pt idx="35">
                  <c:v>2.7369034611389202</c:v>
                </c:pt>
                <c:pt idx="36">
                  <c:v>2.8151007028857462</c:v>
                </c:pt>
                <c:pt idx="37">
                  <c:v>2.8932979446325722</c:v>
                </c:pt>
                <c:pt idx="38">
                  <c:v>2.971495186379399</c:v>
                </c:pt>
                <c:pt idx="39">
                  <c:v>3.0496924281262254</c:v>
                </c:pt>
                <c:pt idx="40">
                  <c:v>3.1278896698730518</c:v>
                </c:pt>
                <c:pt idx="41">
                  <c:v>3.2060869116198774</c:v>
                </c:pt>
                <c:pt idx="42">
                  <c:v>3.2842841533667042</c:v>
                </c:pt>
                <c:pt idx="43">
                  <c:v>3.3624813951135306</c:v>
                </c:pt>
                <c:pt idx="44">
                  <c:v>3.4406786368603561</c:v>
                </c:pt>
                <c:pt idx="45">
                  <c:v>3.518875878607183</c:v>
                </c:pt>
                <c:pt idx="46">
                  <c:v>3.5970731203540094</c:v>
                </c:pt>
                <c:pt idx="47">
                  <c:v>3.6752703621008314</c:v>
                </c:pt>
                <c:pt idx="48">
                  <c:v>3.7534676038476613</c:v>
                </c:pt>
                <c:pt idx="49">
                  <c:v>3.8316648455944882</c:v>
                </c:pt>
                <c:pt idx="50">
                  <c:v>3.9098620873413141</c:v>
                </c:pt>
              </c:numCache>
            </c:numRef>
          </c:xVal>
          <c:yVal>
            <c:numRef>
              <c:f>Modelo_1_Ø28mm!$AV$18:$AV$68</c:f>
              <c:numCache>
                <c:formatCode>0.00E+00</c:formatCode>
                <c:ptCount val="51"/>
                <c:pt idx="0">
                  <c:v>474.72885833333333</c:v>
                </c:pt>
                <c:pt idx="1">
                  <c:v>1525.0422833333334</c:v>
                </c:pt>
                <c:pt idx="2">
                  <c:v>5235.8461749999997</c:v>
                </c:pt>
                <c:pt idx="3">
                  <c:v>11025.395691666668</c:v>
                </c:pt>
                <c:pt idx="4">
                  <c:v>18829.669041666668</c:v>
                </c:pt>
                <c:pt idx="5">
                  <c:v>28603.59334166667</c:v>
                </c:pt>
                <c:pt idx="6">
                  <c:v>40315.766799999998</c:v>
                </c:pt>
                <c:pt idx="7">
                  <c:v>53933.742750000005</c:v>
                </c:pt>
                <c:pt idx="8">
                  <c:v>69435.987541666662</c:v>
                </c:pt>
                <c:pt idx="9">
                  <c:v>86791.833591666669</c:v>
                </c:pt>
                <c:pt idx="10">
                  <c:v>105975.15005</c:v>
                </c:pt>
                <c:pt idx="11">
                  <c:v>126939.03226666666</c:v>
                </c:pt>
                <c:pt idx="12">
                  <c:v>149677.55590000001</c:v>
                </c:pt>
                <c:pt idx="13">
                  <c:v>174160.47090000001</c:v>
                </c:pt>
                <c:pt idx="14">
                  <c:v>200391.9276</c:v>
                </c:pt>
                <c:pt idx="15">
                  <c:v>228286.39064166669</c:v>
                </c:pt>
                <c:pt idx="16">
                  <c:v>257898.97955833335</c:v>
                </c:pt>
                <c:pt idx="17">
                  <c:v>289151.72770000005</c:v>
                </c:pt>
                <c:pt idx="18">
                  <c:v>322074.32504999998</c:v>
                </c:pt>
                <c:pt idx="19">
                  <c:v>356709.47573333333</c:v>
                </c:pt>
                <c:pt idx="20">
                  <c:v>392988.27828333335</c:v>
                </c:pt>
                <c:pt idx="21">
                  <c:v>430909.7566416667</c:v>
                </c:pt>
                <c:pt idx="22">
                  <c:v>470545.35434166668</c:v>
                </c:pt>
                <c:pt idx="23">
                  <c:v>511812.55766666669</c:v>
                </c:pt>
                <c:pt idx="24">
                  <c:v>554789.838475</c:v>
                </c:pt>
                <c:pt idx="25">
                  <c:v>599386.41234166676</c:v>
                </c:pt>
                <c:pt idx="26">
                  <c:v>645560.4789000001</c:v>
                </c:pt>
                <c:pt idx="27">
                  <c:v>693364.53246666666</c:v>
                </c:pt>
                <c:pt idx="28">
                  <c:v>742864.24958333257</c:v>
                </c:pt>
                <c:pt idx="29">
                  <c:v>793834.33356666588</c:v>
                </c:pt>
                <c:pt idx="30">
                  <c:v>846356.97885833343</c:v>
                </c:pt>
                <c:pt idx="31">
                  <c:v>900416.95714166679</c:v>
                </c:pt>
                <c:pt idx="32">
                  <c:v>956081.04043333337</c:v>
                </c:pt>
                <c:pt idx="33">
                  <c:v>1013286.1008250001</c:v>
                </c:pt>
                <c:pt idx="34">
                  <c:v>1071948.1965583335</c:v>
                </c:pt>
                <c:pt idx="35">
                  <c:v>1132206.5033666666</c:v>
                </c:pt>
                <c:pt idx="36">
                  <c:v>1194011.8006083334</c:v>
                </c:pt>
                <c:pt idx="37">
                  <c:v>1257217.1995833335</c:v>
                </c:pt>
                <c:pt idx="38">
                  <c:v>1321856.1445583336</c:v>
                </c:pt>
                <c:pt idx="39">
                  <c:v>1387869.8999333335</c:v>
                </c:pt>
                <c:pt idx="40">
                  <c:v>1455460.2850250001</c:v>
                </c:pt>
                <c:pt idx="41">
                  <c:v>1524410.8387166669</c:v>
                </c:pt>
                <c:pt idx="42">
                  <c:v>1594828.7395083334</c:v>
                </c:pt>
                <c:pt idx="43">
                  <c:v>1666473.6834166669</c:v>
                </c:pt>
                <c:pt idx="44">
                  <c:v>1739435.6503166666</c:v>
                </c:pt>
                <c:pt idx="45">
                  <c:v>1814121.442275</c:v>
                </c:pt>
                <c:pt idx="46">
                  <c:v>1889686.8431916668</c:v>
                </c:pt>
                <c:pt idx="47">
                  <c:v>1967069.5462583334</c:v>
                </c:pt>
                <c:pt idx="48">
                  <c:v>2045169.4645833333</c:v>
                </c:pt>
                <c:pt idx="49">
                  <c:v>2125005.3473499999</c:v>
                </c:pt>
                <c:pt idx="50">
                  <c:v>2206166.1286666663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98-45B2-AF75-B5A731262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89967"/>
        <c:axId val="1117990927"/>
      </c:scatterChart>
      <c:valAx>
        <c:axId val="1117989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90927"/>
        <c:crosses val="autoZero"/>
        <c:crossBetween val="midCat"/>
      </c:valAx>
      <c:valAx>
        <c:axId val="1117990927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8996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Modelo_1_Ø28mm!$AR$18:$AR$68</c:f>
              <c:numCache>
                <c:formatCode>0.00</c:formatCode>
                <c:ptCount val="51"/>
                <c:pt idx="0">
                  <c:v>3.9098620873413148E-2</c:v>
                </c:pt>
                <c:pt idx="1">
                  <c:v>7.8197241746826296E-2</c:v>
                </c:pt>
                <c:pt idx="2">
                  <c:v>0.15639448349365259</c:v>
                </c:pt>
                <c:pt idx="3">
                  <c:v>0.23459172524047883</c:v>
                </c:pt>
                <c:pt idx="4">
                  <c:v>0.31278896698730518</c:v>
                </c:pt>
                <c:pt idx="5">
                  <c:v>0.39098620873413148</c:v>
                </c:pt>
                <c:pt idx="6">
                  <c:v>0.46918345048095766</c:v>
                </c:pt>
                <c:pt idx="7">
                  <c:v>0.54738069222778407</c:v>
                </c:pt>
                <c:pt idx="8">
                  <c:v>0.62557793397461037</c:v>
                </c:pt>
                <c:pt idx="9">
                  <c:v>0.70377517572143655</c:v>
                </c:pt>
                <c:pt idx="10">
                  <c:v>0.78197241746826296</c:v>
                </c:pt>
                <c:pt idx="11">
                  <c:v>0.86016965921508903</c:v>
                </c:pt>
                <c:pt idx="12">
                  <c:v>0.93836690096191533</c:v>
                </c:pt>
                <c:pt idx="13">
                  <c:v>1.0165641427087417</c:v>
                </c:pt>
                <c:pt idx="14">
                  <c:v>1.0947613844555681</c:v>
                </c:pt>
                <c:pt idx="15">
                  <c:v>1.1729586262023943</c:v>
                </c:pt>
                <c:pt idx="16">
                  <c:v>1.2511558679492207</c:v>
                </c:pt>
                <c:pt idx="17">
                  <c:v>1.3293531096960469</c:v>
                </c:pt>
                <c:pt idx="18">
                  <c:v>1.4075503514428731</c:v>
                </c:pt>
                <c:pt idx="19">
                  <c:v>1.4857475931896995</c:v>
                </c:pt>
                <c:pt idx="20">
                  <c:v>1.5639448349365259</c:v>
                </c:pt>
                <c:pt idx="21">
                  <c:v>1.6421420766833521</c:v>
                </c:pt>
                <c:pt idx="22">
                  <c:v>1.7203393184301781</c:v>
                </c:pt>
                <c:pt idx="23">
                  <c:v>1.7985365601770047</c:v>
                </c:pt>
                <c:pt idx="24">
                  <c:v>1.8767338019238307</c:v>
                </c:pt>
                <c:pt idx="25">
                  <c:v>1.9549310436706571</c:v>
                </c:pt>
                <c:pt idx="26">
                  <c:v>2.0331282854174835</c:v>
                </c:pt>
                <c:pt idx="27">
                  <c:v>2.1113255271643099</c:v>
                </c:pt>
                <c:pt idx="28">
                  <c:v>2.1895227689111363</c:v>
                </c:pt>
                <c:pt idx="29">
                  <c:v>2.2677200106579618</c:v>
                </c:pt>
                <c:pt idx="30">
                  <c:v>2.3459172524047887</c:v>
                </c:pt>
                <c:pt idx="31">
                  <c:v>2.4241144941516151</c:v>
                </c:pt>
                <c:pt idx="32">
                  <c:v>2.5023117358984415</c:v>
                </c:pt>
                <c:pt idx="33">
                  <c:v>2.5805089776452674</c:v>
                </c:pt>
                <c:pt idx="34">
                  <c:v>2.6587062193920938</c:v>
                </c:pt>
                <c:pt idx="35">
                  <c:v>2.7369034611389202</c:v>
                </c:pt>
                <c:pt idx="36">
                  <c:v>2.8151007028857462</c:v>
                </c:pt>
                <c:pt idx="37">
                  <c:v>2.8932979446325722</c:v>
                </c:pt>
                <c:pt idx="38">
                  <c:v>2.971495186379399</c:v>
                </c:pt>
                <c:pt idx="39">
                  <c:v>3.0496924281262254</c:v>
                </c:pt>
                <c:pt idx="40">
                  <c:v>3.1278896698730518</c:v>
                </c:pt>
                <c:pt idx="41">
                  <c:v>3.2060869116198774</c:v>
                </c:pt>
                <c:pt idx="42">
                  <c:v>3.2842841533667042</c:v>
                </c:pt>
                <c:pt idx="43">
                  <c:v>3.3624813951135306</c:v>
                </c:pt>
                <c:pt idx="44">
                  <c:v>3.4406786368603561</c:v>
                </c:pt>
                <c:pt idx="45">
                  <c:v>3.518875878607183</c:v>
                </c:pt>
                <c:pt idx="46">
                  <c:v>3.5970731203540094</c:v>
                </c:pt>
                <c:pt idx="47">
                  <c:v>3.6752703621008314</c:v>
                </c:pt>
                <c:pt idx="48">
                  <c:v>3.7534676038476613</c:v>
                </c:pt>
                <c:pt idx="49">
                  <c:v>3.8316648455944882</c:v>
                </c:pt>
                <c:pt idx="50">
                  <c:v>3.9098620873413141</c:v>
                </c:pt>
              </c:numCache>
            </c:numRef>
          </c:xVal>
          <c:yVal>
            <c:numRef>
              <c:f>Modelo_1_Ø28mm!$AV$18:$AV$68</c:f>
              <c:numCache>
                <c:formatCode>0.00E+00</c:formatCode>
                <c:ptCount val="51"/>
                <c:pt idx="0">
                  <c:v>474.72885833333333</c:v>
                </c:pt>
                <c:pt idx="1">
                  <c:v>1525.0422833333334</c:v>
                </c:pt>
                <c:pt idx="2">
                  <c:v>5235.8461749999997</c:v>
                </c:pt>
                <c:pt idx="3">
                  <c:v>11025.395691666668</c:v>
                </c:pt>
                <c:pt idx="4">
                  <c:v>18829.669041666668</c:v>
                </c:pt>
                <c:pt idx="5">
                  <c:v>28603.59334166667</c:v>
                </c:pt>
                <c:pt idx="6">
                  <c:v>40315.766799999998</c:v>
                </c:pt>
                <c:pt idx="7">
                  <c:v>53933.742750000005</c:v>
                </c:pt>
                <c:pt idx="8">
                  <c:v>69435.987541666662</c:v>
                </c:pt>
                <c:pt idx="9">
                  <c:v>86791.833591666669</c:v>
                </c:pt>
                <c:pt idx="10">
                  <c:v>105975.15005</c:v>
                </c:pt>
                <c:pt idx="11">
                  <c:v>126939.03226666666</c:v>
                </c:pt>
                <c:pt idx="12">
                  <c:v>149677.55590000001</c:v>
                </c:pt>
                <c:pt idx="13">
                  <c:v>174160.47090000001</c:v>
                </c:pt>
                <c:pt idx="14">
                  <c:v>200391.9276</c:v>
                </c:pt>
                <c:pt idx="15">
                  <c:v>228286.39064166669</c:v>
                </c:pt>
                <c:pt idx="16">
                  <c:v>257898.97955833335</c:v>
                </c:pt>
                <c:pt idx="17">
                  <c:v>289151.72770000005</c:v>
                </c:pt>
                <c:pt idx="18">
                  <c:v>322074.32504999998</c:v>
                </c:pt>
                <c:pt idx="19">
                  <c:v>356709.47573333333</c:v>
                </c:pt>
                <c:pt idx="20">
                  <c:v>392988.27828333335</c:v>
                </c:pt>
                <c:pt idx="21">
                  <c:v>430909.7566416667</c:v>
                </c:pt>
                <c:pt idx="22">
                  <c:v>470545.35434166668</c:v>
                </c:pt>
                <c:pt idx="23">
                  <c:v>511812.55766666669</c:v>
                </c:pt>
                <c:pt idx="24">
                  <c:v>554789.838475</c:v>
                </c:pt>
                <c:pt idx="25">
                  <c:v>599386.41234166676</c:v>
                </c:pt>
                <c:pt idx="26">
                  <c:v>645560.4789000001</c:v>
                </c:pt>
                <c:pt idx="27">
                  <c:v>693364.53246666666</c:v>
                </c:pt>
                <c:pt idx="28">
                  <c:v>742864.24958333257</c:v>
                </c:pt>
                <c:pt idx="29">
                  <c:v>793834.33356666588</c:v>
                </c:pt>
                <c:pt idx="30">
                  <c:v>846356.97885833343</c:v>
                </c:pt>
                <c:pt idx="31">
                  <c:v>900416.95714166679</c:v>
                </c:pt>
                <c:pt idx="32">
                  <c:v>956081.04043333337</c:v>
                </c:pt>
                <c:pt idx="33">
                  <c:v>1013286.1008250001</c:v>
                </c:pt>
                <c:pt idx="34">
                  <c:v>1071948.1965583335</c:v>
                </c:pt>
                <c:pt idx="35">
                  <c:v>1132206.5033666666</c:v>
                </c:pt>
                <c:pt idx="36">
                  <c:v>1194011.8006083334</c:v>
                </c:pt>
                <c:pt idx="37">
                  <c:v>1257217.1995833335</c:v>
                </c:pt>
                <c:pt idx="38">
                  <c:v>1321856.1445583336</c:v>
                </c:pt>
                <c:pt idx="39">
                  <c:v>1387869.8999333335</c:v>
                </c:pt>
                <c:pt idx="40">
                  <c:v>1455460.2850250001</c:v>
                </c:pt>
                <c:pt idx="41">
                  <c:v>1524410.8387166669</c:v>
                </c:pt>
                <c:pt idx="42">
                  <c:v>1594828.7395083334</c:v>
                </c:pt>
                <c:pt idx="43">
                  <c:v>1666473.6834166669</c:v>
                </c:pt>
                <c:pt idx="44">
                  <c:v>1739435.6503166666</c:v>
                </c:pt>
                <c:pt idx="45">
                  <c:v>1814121.442275</c:v>
                </c:pt>
                <c:pt idx="46">
                  <c:v>1889686.8431916668</c:v>
                </c:pt>
                <c:pt idx="47">
                  <c:v>1967069.5462583334</c:v>
                </c:pt>
                <c:pt idx="48">
                  <c:v>2045169.4645833333</c:v>
                </c:pt>
                <c:pt idx="49">
                  <c:v>2125005.3473499999</c:v>
                </c:pt>
                <c:pt idx="50">
                  <c:v>2206166.1286666663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0-4B9E-A818-6A454EA0B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89967"/>
        <c:axId val="1117990927"/>
      </c:scatterChart>
      <c:valAx>
        <c:axId val="111798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90927"/>
        <c:crosses val="autoZero"/>
        <c:crossBetween val="midCat"/>
      </c:valAx>
      <c:valAx>
        <c:axId val="11179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Modelo_1_Ø28mm!$E$18:$E$68</c:f>
              <c:numCache>
                <c:formatCode>0.000</c:formatCode>
                <c:ptCount val="51"/>
                <c:pt idx="0">
                  <c:v>4.8926175608883196E-2</c:v>
                </c:pt>
                <c:pt idx="1">
                  <c:v>9.7852351217766392E-2</c:v>
                </c:pt>
                <c:pt idx="2">
                  <c:v>0.19570470243553278</c:v>
                </c:pt>
                <c:pt idx="3">
                  <c:v>0.29355705365329915</c:v>
                </c:pt>
                <c:pt idx="4">
                  <c:v>0.39140940487106557</c:v>
                </c:pt>
                <c:pt idx="5">
                  <c:v>0.48926175608883199</c:v>
                </c:pt>
                <c:pt idx="6">
                  <c:v>0.5871141073065983</c:v>
                </c:pt>
                <c:pt idx="7">
                  <c:v>0.68496645852436489</c:v>
                </c:pt>
                <c:pt idx="8">
                  <c:v>0.78281880974213114</c:v>
                </c:pt>
                <c:pt idx="9">
                  <c:v>0.88067116095989739</c:v>
                </c:pt>
                <c:pt idx="10">
                  <c:v>0.97852351217766398</c:v>
                </c:pt>
                <c:pt idx="11">
                  <c:v>1.0763758633954301</c:v>
                </c:pt>
                <c:pt idx="12">
                  <c:v>1.1742282146131966</c:v>
                </c:pt>
                <c:pt idx="13">
                  <c:v>1.2720805658309631</c:v>
                </c:pt>
                <c:pt idx="14">
                  <c:v>1.3699329170487298</c:v>
                </c:pt>
                <c:pt idx="15">
                  <c:v>1.4677852682664958</c:v>
                </c:pt>
                <c:pt idx="16">
                  <c:v>1.5656376194842623</c:v>
                </c:pt>
                <c:pt idx="17">
                  <c:v>1.6634899707020288</c:v>
                </c:pt>
                <c:pt idx="18">
                  <c:v>1.7613423219197948</c:v>
                </c:pt>
                <c:pt idx="19">
                  <c:v>1.8591946731375615</c:v>
                </c:pt>
                <c:pt idx="20">
                  <c:v>1.957047024355328</c:v>
                </c:pt>
                <c:pt idx="21">
                  <c:v>2.0548993755730942</c:v>
                </c:pt>
                <c:pt idx="22">
                  <c:v>2.1527517267908602</c:v>
                </c:pt>
                <c:pt idx="23">
                  <c:v>2.2506040780086272</c:v>
                </c:pt>
                <c:pt idx="24">
                  <c:v>2.3484564292263932</c:v>
                </c:pt>
                <c:pt idx="25">
                  <c:v>2.4463087804441597</c:v>
                </c:pt>
                <c:pt idx="26">
                  <c:v>2.5441611316619261</c:v>
                </c:pt>
                <c:pt idx="27">
                  <c:v>2.6420134828796926</c:v>
                </c:pt>
                <c:pt idx="28">
                  <c:v>2.7398658340974595</c:v>
                </c:pt>
                <c:pt idx="29">
                  <c:v>2.8377181853152247</c:v>
                </c:pt>
                <c:pt idx="30">
                  <c:v>2.9355705365329916</c:v>
                </c:pt>
                <c:pt idx="31">
                  <c:v>3.0334228877507581</c:v>
                </c:pt>
                <c:pt idx="32">
                  <c:v>3.1312752389685246</c:v>
                </c:pt>
                <c:pt idx="33">
                  <c:v>3.229127590186291</c:v>
                </c:pt>
                <c:pt idx="34">
                  <c:v>3.3269799414040575</c:v>
                </c:pt>
                <c:pt idx="35">
                  <c:v>3.424832292621824</c:v>
                </c:pt>
                <c:pt idx="36">
                  <c:v>3.5226846438395896</c:v>
                </c:pt>
                <c:pt idx="37">
                  <c:v>3.620536995057356</c:v>
                </c:pt>
                <c:pt idx="38">
                  <c:v>3.718389346275123</c:v>
                </c:pt>
                <c:pt idx="39">
                  <c:v>3.8162416974928894</c:v>
                </c:pt>
                <c:pt idx="40">
                  <c:v>3.9140940487106559</c:v>
                </c:pt>
                <c:pt idx="41">
                  <c:v>4.0119463999284219</c:v>
                </c:pt>
                <c:pt idx="42">
                  <c:v>4.1097987511461884</c:v>
                </c:pt>
                <c:pt idx="43">
                  <c:v>4.2076511023639549</c:v>
                </c:pt>
                <c:pt idx="44">
                  <c:v>4.3055034535817205</c:v>
                </c:pt>
                <c:pt idx="45">
                  <c:v>4.4033558047994878</c:v>
                </c:pt>
                <c:pt idx="46">
                  <c:v>4.5012081560172543</c:v>
                </c:pt>
                <c:pt idx="47">
                  <c:v>4.5990605072350155</c:v>
                </c:pt>
                <c:pt idx="48">
                  <c:v>4.6969128584527864</c:v>
                </c:pt>
                <c:pt idx="49">
                  <c:v>4.7947652096705538</c:v>
                </c:pt>
                <c:pt idx="50">
                  <c:v>4.8926175608883193</c:v>
                </c:pt>
              </c:numCache>
            </c:numRef>
          </c:xVal>
          <c:yVal>
            <c:numRef>
              <c:f>Modelo_1_Ø28mm!$I$18:$I$68</c:f>
              <c:numCache>
                <c:formatCode>0.00</c:formatCode>
                <c:ptCount val="51"/>
                <c:pt idx="0">
                  <c:v>1836.918275</c:v>
                </c:pt>
                <c:pt idx="1">
                  <c:v>5780.3298916666672</c:v>
                </c:pt>
                <c:pt idx="2">
                  <c:v>19503.770350000003</c:v>
                </c:pt>
                <c:pt idx="3">
                  <c:v>40481.522308333333</c:v>
                </c:pt>
                <c:pt idx="4">
                  <c:v>68329.136050000001</c:v>
                </c:pt>
                <c:pt idx="5">
                  <c:v>102817.89666666667</c:v>
                </c:pt>
                <c:pt idx="6">
                  <c:v>143771.035225</c:v>
                </c:pt>
                <c:pt idx="7">
                  <c:v>191056.20479999998</c:v>
                </c:pt>
                <c:pt idx="8">
                  <c:v>244556.76516666668</c:v>
                </c:pt>
                <c:pt idx="9">
                  <c:v>304176.63734166668</c:v>
                </c:pt>
                <c:pt idx="10">
                  <c:v>369823.82933333336</c:v>
                </c:pt>
                <c:pt idx="11">
                  <c:v>441374.89851666673</c:v>
                </c:pt>
                <c:pt idx="12">
                  <c:v>518769.09008333331</c:v>
                </c:pt>
                <c:pt idx="13">
                  <c:v>601929.09085000004</c:v>
                </c:pt>
                <c:pt idx="14">
                  <c:v>690804.93270833336</c:v>
                </c:pt>
                <c:pt idx="15">
                  <c:v>785186.87252500001</c:v>
                </c:pt>
                <c:pt idx="16">
                  <c:v>885195.62353333342</c:v>
                </c:pt>
                <c:pt idx="17">
                  <c:v>990681.28654999996</c:v>
                </c:pt>
                <c:pt idx="18">
                  <c:v>1101567.7464416667</c:v>
                </c:pt>
                <c:pt idx="19">
                  <c:v>1217811.2384083334</c:v>
                </c:pt>
                <c:pt idx="20">
                  <c:v>1339363.2953666665</c:v>
                </c:pt>
                <c:pt idx="21">
                  <c:v>1466131.1643083333</c:v>
                </c:pt>
                <c:pt idx="22">
                  <c:v>1598122.7503583333</c:v>
                </c:pt>
                <c:pt idx="23">
                  <c:v>1735313.1666166668</c:v>
                </c:pt>
                <c:pt idx="24">
                  <c:v>1877535.8736916666</c:v>
                </c:pt>
                <c:pt idx="25">
                  <c:v>2024827.9445833333</c:v>
                </c:pt>
                <c:pt idx="26">
                  <c:v>2176969.9038833333</c:v>
                </c:pt>
                <c:pt idx="27">
                  <c:v>2334257.0048916666</c:v>
                </c:pt>
                <c:pt idx="28">
                  <c:v>2496540.5498833335</c:v>
                </c:pt>
                <c:pt idx="29">
                  <c:v>2663788.9818833331</c:v>
                </c:pt>
                <c:pt idx="30">
                  <c:v>2835833.0804749997</c:v>
                </c:pt>
                <c:pt idx="31">
                  <c:v>3012828.0304583339</c:v>
                </c:pt>
                <c:pt idx="32">
                  <c:v>3194530.2909749998</c:v>
                </c:pt>
                <c:pt idx="33">
                  <c:v>3381124.6513833334</c:v>
                </c:pt>
                <c:pt idx="34">
                  <c:v>3572470.4180833339</c:v>
                </c:pt>
                <c:pt idx="35">
                  <c:v>3768484.6218083338</c:v>
                </c:pt>
                <c:pt idx="36">
                  <c:v>3969331.703125</c:v>
                </c:pt>
                <c:pt idx="37">
                  <c:v>4174698.1943000001</c:v>
                </c:pt>
                <c:pt idx="38">
                  <c:v>4385061.7036000006</c:v>
                </c:pt>
                <c:pt idx="39">
                  <c:v>4599919.8470916664</c:v>
                </c:pt>
                <c:pt idx="40">
                  <c:v>4819257.5550166667</c:v>
                </c:pt>
                <c:pt idx="41">
                  <c:v>5043310.633733334</c:v>
                </c:pt>
                <c:pt idx="42">
                  <c:v>5271944.5796833336</c:v>
                </c:pt>
                <c:pt idx="43">
                  <c:v>5505061.3990166672</c:v>
                </c:pt>
                <c:pt idx="44">
                  <c:v>5742823.3989499919</c:v>
                </c:pt>
                <c:pt idx="45">
                  <c:v>5985001.7407250004</c:v>
                </c:pt>
                <c:pt idx="46">
                  <c:v>6231769.1010416672</c:v>
                </c:pt>
                <c:pt idx="47">
                  <c:v>6483092.3732083328</c:v>
                </c:pt>
                <c:pt idx="48">
                  <c:v>6738661.4556083344</c:v>
                </c:pt>
                <c:pt idx="49">
                  <c:v>6998894.0160416672</c:v>
                </c:pt>
                <c:pt idx="50">
                  <c:v>7263639.7324500009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3-4EA7-A1EF-73C2AA8E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48975"/>
        <c:axId val="260249455"/>
      </c:scatterChart>
      <c:valAx>
        <c:axId val="26024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249455"/>
        <c:crosses val="autoZero"/>
        <c:crossBetween val="midCat"/>
      </c:valAx>
      <c:valAx>
        <c:axId val="2602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24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Modelo_1_Ø28mm!$R$18:$R$68</c:f>
              <c:numCache>
                <c:formatCode>0.00</c:formatCode>
                <c:ptCount val="51"/>
                <c:pt idx="0">
                  <c:v>4.3452192276407349E-2</c:v>
                </c:pt>
                <c:pt idx="1">
                  <c:v>8.6904384552814698E-2</c:v>
                </c:pt>
                <c:pt idx="2">
                  <c:v>0.1738087691056294</c:v>
                </c:pt>
                <c:pt idx="3">
                  <c:v>0.26071315365844405</c:v>
                </c:pt>
                <c:pt idx="4">
                  <c:v>0.34761753821125879</c:v>
                </c:pt>
                <c:pt idx="5">
                  <c:v>0.43452192276407348</c:v>
                </c:pt>
                <c:pt idx="6">
                  <c:v>0.5214263073168881</c:v>
                </c:pt>
                <c:pt idx="7">
                  <c:v>0.6083306918697029</c:v>
                </c:pt>
                <c:pt idx="8">
                  <c:v>0.69523507642251758</c:v>
                </c:pt>
                <c:pt idx="9">
                  <c:v>0.78213946097533216</c:v>
                </c:pt>
                <c:pt idx="10">
                  <c:v>0.86904384552814695</c:v>
                </c:pt>
                <c:pt idx="11">
                  <c:v>0.95594823008096153</c:v>
                </c:pt>
                <c:pt idx="12">
                  <c:v>1.0428526146337762</c:v>
                </c:pt>
                <c:pt idx="13">
                  <c:v>1.129756999186591</c:v>
                </c:pt>
                <c:pt idx="14">
                  <c:v>1.2166613837394058</c:v>
                </c:pt>
                <c:pt idx="15">
                  <c:v>1.3035657682922204</c:v>
                </c:pt>
                <c:pt idx="16">
                  <c:v>1.3904701528450352</c:v>
                </c:pt>
                <c:pt idx="17">
                  <c:v>1.4773745373978497</c:v>
                </c:pt>
                <c:pt idx="18">
                  <c:v>1.5642789219506643</c:v>
                </c:pt>
                <c:pt idx="19">
                  <c:v>1.6511833065034793</c:v>
                </c:pt>
                <c:pt idx="20">
                  <c:v>1.7380876910562939</c:v>
                </c:pt>
                <c:pt idx="21">
                  <c:v>1.8249920756091087</c:v>
                </c:pt>
                <c:pt idx="22">
                  <c:v>1.9118964601619231</c:v>
                </c:pt>
                <c:pt idx="23">
                  <c:v>1.9988008447147381</c:v>
                </c:pt>
                <c:pt idx="24">
                  <c:v>2.0857052292675524</c:v>
                </c:pt>
                <c:pt idx="25">
                  <c:v>2.172609613820367</c:v>
                </c:pt>
                <c:pt idx="26">
                  <c:v>2.259513998373182</c:v>
                </c:pt>
                <c:pt idx="27">
                  <c:v>2.346418382925997</c:v>
                </c:pt>
                <c:pt idx="28">
                  <c:v>2.4333227674788116</c:v>
                </c:pt>
                <c:pt idx="29">
                  <c:v>2.5202271520316257</c:v>
                </c:pt>
                <c:pt idx="30">
                  <c:v>2.6071315365844407</c:v>
                </c:pt>
                <c:pt idx="31">
                  <c:v>2.6940359211372558</c:v>
                </c:pt>
                <c:pt idx="32">
                  <c:v>2.7809403056900703</c:v>
                </c:pt>
                <c:pt idx="33">
                  <c:v>2.8678446902428849</c:v>
                </c:pt>
                <c:pt idx="34">
                  <c:v>2.9547490747956995</c:v>
                </c:pt>
                <c:pt idx="35">
                  <c:v>3.0416534593485145</c:v>
                </c:pt>
                <c:pt idx="36">
                  <c:v>3.1285578439013286</c:v>
                </c:pt>
                <c:pt idx="37">
                  <c:v>3.2154622284541432</c:v>
                </c:pt>
                <c:pt idx="38">
                  <c:v>3.3023666130069587</c:v>
                </c:pt>
                <c:pt idx="39">
                  <c:v>3.3892709975597732</c:v>
                </c:pt>
                <c:pt idx="40">
                  <c:v>3.4761753821125878</c:v>
                </c:pt>
                <c:pt idx="41">
                  <c:v>3.5630797666654019</c:v>
                </c:pt>
                <c:pt idx="42">
                  <c:v>3.6499841512182174</c:v>
                </c:pt>
                <c:pt idx="43">
                  <c:v>3.736888535771032</c:v>
                </c:pt>
                <c:pt idx="44">
                  <c:v>3.8237929203238461</c:v>
                </c:pt>
                <c:pt idx="45">
                  <c:v>3.9106973048766616</c:v>
                </c:pt>
                <c:pt idx="46">
                  <c:v>3.9976016894294761</c:v>
                </c:pt>
                <c:pt idx="47">
                  <c:v>4.0845060739822863</c:v>
                </c:pt>
                <c:pt idx="48">
                  <c:v>4.1714104585351048</c:v>
                </c:pt>
                <c:pt idx="49">
                  <c:v>4.2583148430879199</c:v>
                </c:pt>
                <c:pt idx="50">
                  <c:v>4.345219227640734</c:v>
                </c:pt>
              </c:numCache>
            </c:numRef>
          </c:xVal>
          <c:yVal>
            <c:numRef>
              <c:f>Modelo_1_Ø28mm!$V$18:$V$68</c:f>
              <c:numCache>
                <c:formatCode>0.00</c:formatCode>
                <c:ptCount val="51"/>
                <c:pt idx="0">
                  <c:v>963.7859666666667</c:v>
                </c:pt>
                <c:pt idx="1">
                  <c:v>3053.5523083333333</c:v>
                </c:pt>
                <c:pt idx="2">
                  <c:v>10438.577933333336</c:v>
                </c:pt>
                <c:pt idx="3">
                  <c:v>21952.160233333332</c:v>
                </c:pt>
                <c:pt idx="4">
                  <c:v>37443.403375000002</c:v>
                </c:pt>
                <c:pt idx="5">
                  <c:v>56812.694233333335</c:v>
                </c:pt>
                <c:pt idx="6">
                  <c:v>79973.085800000001</c:v>
                </c:pt>
                <c:pt idx="7">
                  <c:v>106863.00700833333</c:v>
                </c:pt>
                <c:pt idx="8">
                  <c:v>137403.98786666669</c:v>
                </c:pt>
                <c:pt idx="9">
                  <c:v>171556.69227500001</c:v>
                </c:pt>
                <c:pt idx="10">
                  <c:v>209271.42245000001</c:v>
                </c:pt>
                <c:pt idx="11">
                  <c:v>250452.17702500001</c:v>
                </c:pt>
                <c:pt idx="12">
                  <c:v>295081.78008333337</c:v>
                </c:pt>
                <c:pt idx="13">
                  <c:v>343021.42108333332</c:v>
                </c:pt>
                <c:pt idx="14">
                  <c:v>394323.81987500004</c:v>
                </c:pt>
                <c:pt idx="15">
                  <c:v>448888.69812500005</c:v>
                </c:pt>
                <c:pt idx="16">
                  <c:v>506636.78173333331</c:v>
                </c:pt>
                <c:pt idx="17">
                  <c:v>567651.97088333336</c:v>
                </c:pt>
                <c:pt idx="18">
                  <c:v>631615.72971666674</c:v>
                </c:pt>
                <c:pt idx="19">
                  <c:v>698854.75940833334</c:v>
                </c:pt>
                <c:pt idx="20">
                  <c:v>768975.0505916659</c:v>
                </c:pt>
                <c:pt idx="21">
                  <c:v>842323.89351666672</c:v>
                </c:pt>
                <c:pt idx="22">
                  <c:v>918559.19302499993</c:v>
                </c:pt>
                <c:pt idx="23">
                  <c:v>997734.86123333347</c:v>
                </c:pt>
                <c:pt idx="24">
                  <c:v>1079992.4568083333</c:v>
                </c:pt>
                <c:pt idx="25">
                  <c:v>1165203.3520249999</c:v>
                </c:pt>
                <c:pt idx="26">
                  <c:v>1253363.1970833335</c:v>
                </c:pt>
                <c:pt idx="27">
                  <c:v>1344154.9055083334</c:v>
                </c:pt>
                <c:pt idx="28">
                  <c:v>1437936.4765666667</c:v>
                </c:pt>
                <c:pt idx="29">
                  <c:v>1534366.2159416664</c:v>
                </c:pt>
                <c:pt idx="30">
                  <c:v>1633573.4883416668</c:v>
                </c:pt>
                <c:pt idx="31">
                  <c:v>1735772.5395916668</c:v>
                </c:pt>
                <c:pt idx="32">
                  <c:v>1840915.9765999999</c:v>
                </c:pt>
                <c:pt idx="33">
                  <c:v>1948010.6033000003</c:v>
                </c:pt>
                <c:pt idx="34">
                  <c:v>2058384.70985</c:v>
                </c:pt>
                <c:pt idx="35">
                  <c:v>2170580.0117666665</c:v>
                </c:pt>
                <c:pt idx="36">
                  <c:v>2286439.050416667</c:v>
                </c:pt>
                <c:pt idx="37">
                  <c:v>2404653.8972916664</c:v>
                </c:pt>
                <c:pt idx="38">
                  <c:v>2525272.5472916667</c:v>
                </c:pt>
                <c:pt idx="39">
                  <c:v>2648969.8205000004</c:v>
                </c:pt>
                <c:pt idx="40">
                  <c:v>2774843.8891083337</c:v>
                </c:pt>
                <c:pt idx="41">
                  <c:v>2903450.5328500001</c:v>
                </c:pt>
                <c:pt idx="42">
                  <c:v>3034291.6678916663</c:v>
                </c:pt>
                <c:pt idx="43">
                  <c:v>3167926.6157583334</c:v>
                </c:pt>
                <c:pt idx="44">
                  <c:v>3304331.1397166667</c:v>
                </c:pt>
                <c:pt idx="45">
                  <c:v>3443300.7624833337</c:v>
                </c:pt>
                <c:pt idx="46">
                  <c:v>3584076.1373083335</c:v>
                </c:pt>
                <c:pt idx="47">
                  <c:v>3727368.2486416665</c:v>
                </c:pt>
                <c:pt idx="48">
                  <c:v>3873318.6135833338</c:v>
                </c:pt>
                <c:pt idx="49">
                  <c:v>4021533.1211916669</c:v>
                </c:pt>
                <c:pt idx="50">
                  <c:v>4172611.9527500002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4-4C90-AD31-D8FC8E1A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03359"/>
        <c:axId val="171004319"/>
      </c:scatterChart>
      <c:valAx>
        <c:axId val="17100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04319"/>
        <c:crosses val="autoZero"/>
        <c:crossBetween val="midCat"/>
      </c:valAx>
      <c:valAx>
        <c:axId val="1710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0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Modelo_2_Ø26mm!$E$3:$E$16</c:f>
              <c:numCache>
                <c:formatCode>0.00</c:formatCode>
                <c:ptCount val="14"/>
                <c:pt idx="0">
                  <c:v>0.62658396052307574</c:v>
                </c:pt>
                <c:pt idx="1">
                  <c:v>0.73163229898538185</c:v>
                </c:pt>
                <c:pt idx="2">
                  <c:v>0.83824466761957206</c:v>
                </c:pt>
                <c:pt idx="3">
                  <c:v>0.94755604626326762</c:v>
                </c:pt>
                <c:pt idx="4">
                  <c:v>1.0541892568724833</c:v>
                </c:pt>
                <c:pt idx="5">
                  <c:v>1.1626312634739036</c:v>
                </c:pt>
                <c:pt idx="6">
                  <c:v>1.282303685399373</c:v>
                </c:pt>
                <c:pt idx="7">
                  <c:v>1.3898961788452722</c:v>
                </c:pt>
                <c:pt idx="8">
                  <c:v>1.5004748617375887</c:v>
                </c:pt>
                <c:pt idx="9">
                  <c:v>1.6100608299473498</c:v>
                </c:pt>
                <c:pt idx="10">
                  <c:v>1.7252734857900667</c:v>
                </c:pt>
                <c:pt idx="11">
                  <c:v>1.8353233688597443</c:v>
                </c:pt>
                <c:pt idx="12">
                  <c:v>1.9487192457462876</c:v>
                </c:pt>
                <c:pt idx="13">
                  <c:v>2.0644623768988306</c:v>
                </c:pt>
              </c:numCache>
            </c:numRef>
          </c:xVal>
          <c:yVal>
            <c:numRef>
              <c:f>Modelo_2_Ø26mm!$H$3:$H$16</c:f>
              <c:numCache>
                <c:formatCode>0.00</c:formatCode>
                <c:ptCount val="14"/>
                <c:pt idx="0">
                  <c:v>218880.72916666666</c:v>
                </c:pt>
                <c:pt idx="1">
                  <c:v>294716.129032258</c:v>
                </c:pt>
                <c:pt idx="2">
                  <c:v>380900.00000000006</c:v>
                </c:pt>
                <c:pt idx="3">
                  <c:v>478523.1707317073</c:v>
                </c:pt>
                <c:pt idx="4">
                  <c:v>584220.94017094013</c:v>
                </c:pt>
                <c:pt idx="5">
                  <c:v>701896.9444444445</c:v>
                </c:pt>
                <c:pt idx="6">
                  <c:v>836177.50000000035</c:v>
                </c:pt>
                <c:pt idx="7">
                  <c:v>972236.82795698917</c:v>
                </c:pt>
                <c:pt idx="8">
                  <c:v>1118811.7816091953</c:v>
                </c:pt>
                <c:pt idx="9">
                  <c:v>1274856.3218390807</c:v>
                </c:pt>
                <c:pt idx="10">
                  <c:v>1441843.2795698924</c:v>
                </c:pt>
                <c:pt idx="11">
                  <c:v>1618838.9784946239</c:v>
                </c:pt>
                <c:pt idx="12">
                  <c:v>1802918.2795698924</c:v>
                </c:pt>
                <c:pt idx="13">
                  <c:v>1998640.4040404044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A-45ED-BF78-4B1444C3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38911"/>
        <c:axId val="641237471"/>
      </c:scatterChart>
      <c:valAx>
        <c:axId val="64123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37471"/>
        <c:crosses val="autoZero"/>
        <c:crossBetween val="midCat"/>
      </c:valAx>
      <c:valAx>
        <c:axId val="6412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3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Modelo_2_Ø26mm!$Q$3:$Q$16</c:f>
              <c:numCache>
                <c:formatCode>0.00</c:formatCode>
                <c:ptCount val="14"/>
                <c:pt idx="0">
                  <c:v>0.84784560353635463</c:v>
                </c:pt>
                <c:pt idx="1">
                  <c:v>0.98900032799479254</c:v>
                </c:pt>
                <c:pt idx="2">
                  <c:v>1.1344300299140473</c:v>
                </c:pt>
                <c:pt idx="3">
                  <c:v>1.2802440896556782</c:v>
                </c:pt>
                <c:pt idx="4">
                  <c:v>1.4231745005168801</c:v>
                </c:pt>
                <c:pt idx="5">
                  <c:v>1.5704362775757263</c:v>
                </c:pt>
                <c:pt idx="6">
                  <c:v>1.7169340668382669</c:v>
                </c:pt>
                <c:pt idx="7">
                  <c:v>1.8648687969038755</c:v>
                </c:pt>
                <c:pt idx="8">
                  <c:v>2.010247824285107</c:v>
                </c:pt>
                <c:pt idx="9">
                  <c:v>2.1550322666831478</c:v>
                </c:pt>
                <c:pt idx="10">
                  <c:v>2.3056803809565318</c:v>
                </c:pt>
                <c:pt idx="11">
                  <c:v>2.4533095484160419</c:v>
                </c:pt>
                <c:pt idx="12">
                  <c:v>2.5997666429601614</c:v>
                </c:pt>
                <c:pt idx="13">
                  <c:v>2.7466016205511421</c:v>
                </c:pt>
              </c:numCache>
            </c:numRef>
          </c:xVal>
          <c:yVal>
            <c:numRef>
              <c:f>Modelo_2_Ø26mm!$T$3:$T$16</c:f>
              <c:numCache>
                <c:formatCode>0.00</c:formatCode>
                <c:ptCount val="14"/>
                <c:pt idx="0">
                  <c:v>216349.21875</c:v>
                </c:pt>
                <c:pt idx="1">
                  <c:v>288463.17204301071</c:v>
                </c:pt>
                <c:pt idx="2">
                  <c:v>370059.94623655913</c:v>
                </c:pt>
                <c:pt idx="3">
                  <c:v>462339.84375000017</c:v>
                </c:pt>
                <c:pt idx="4">
                  <c:v>561922.84946236573</c:v>
                </c:pt>
                <c:pt idx="5">
                  <c:v>672923.05555555562</c:v>
                </c:pt>
                <c:pt idx="6">
                  <c:v>792148.33333333349</c:v>
                </c:pt>
                <c:pt idx="7">
                  <c:v>921529.83870967745</c:v>
                </c:pt>
                <c:pt idx="8">
                  <c:v>1059852.298850575</c:v>
                </c:pt>
                <c:pt idx="9">
                  <c:v>1207202.0114942526</c:v>
                </c:pt>
                <c:pt idx="10">
                  <c:v>1363446.5053763438</c:v>
                </c:pt>
                <c:pt idx="11">
                  <c:v>1530015.0537634408</c:v>
                </c:pt>
                <c:pt idx="12">
                  <c:v>1703579.301075269</c:v>
                </c:pt>
                <c:pt idx="13">
                  <c:v>1885512.8787878787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C-4501-8E63-8A59A36E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44863"/>
        <c:axId val="696443903"/>
      </c:scatterChart>
      <c:valAx>
        <c:axId val="69644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443903"/>
        <c:crosses val="autoZero"/>
        <c:crossBetween val="midCat"/>
      </c:valAx>
      <c:valAx>
        <c:axId val="6964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44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224116</xdr:colOff>
      <xdr:row>72</xdr:row>
      <xdr:rowOff>112059</xdr:rowOff>
    </xdr:from>
    <xdr:to>
      <xdr:col>11</xdr:col>
      <xdr:colOff>761999</xdr:colOff>
      <xdr:row>98</xdr:row>
      <xdr:rowOff>44823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255BA0-65F2-4CE8-BF57-F0A6D6C7B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11204</xdr:colOff>
      <xdr:row>72</xdr:row>
      <xdr:rowOff>123264</xdr:rowOff>
    </xdr:from>
    <xdr:to>
      <xdr:col>24</xdr:col>
      <xdr:colOff>235323</xdr:colOff>
      <xdr:row>97</xdr:row>
      <xdr:rowOff>78441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61A50E8-7CB6-44EC-B08A-B92B6224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336175</xdr:colOff>
      <xdr:row>72</xdr:row>
      <xdr:rowOff>100853</xdr:rowOff>
    </xdr:from>
    <xdr:to>
      <xdr:col>37</xdr:col>
      <xdr:colOff>313763</xdr:colOff>
      <xdr:row>98</xdr:row>
      <xdr:rowOff>44823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093CE24-19AD-4E55-A535-8CD12BF12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89645</xdr:colOff>
      <xdr:row>72</xdr:row>
      <xdr:rowOff>212911</xdr:rowOff>
    </xdr:from>
    <xdr:to>
      <xdr:col>49</xdr:col>
      <xdr:colOff>493057</xdr:colOff>
      <xdr:row>97</xdr:row>
      <xdr:rowOff>134469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58FB2B6-D519-44A3-9F0C-1EBDF93DA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190501</xdr:colOff>
      <xdr:row>100</xdr:row>
      <xdr:rowOff>135591</xdr:rowOff>
    </xdr:from>
    <xdr:to>
      <xdr:col>45</xdr:col>
      <xdr:colOff>78442</xdr:colOff>
      <xdr:row>115</xdr:row>
      <xdr:rowOff>21291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E6C51F-8E41-4EB7-99C9-C430196AB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627529</xdr:colOff>
      <xdr:row>85</xdr:row>
      <xdr:rowOff>22412</xdr:rowOff>
    </xdr:from>
    <xdr:to>
      <xdr:col>13</xdr:col>
      <xdr:colOff>100852</xdr:colOff>
      <xdr:row>99</xdr:row>
      <xdr:rowOff>98612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8565A2-C36A-4B3C-B895-1B4359785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638736</xdr:colOff>
      <xdr:row>42</xdr:row>
      <xdr:rowOff>124384</xdr:rowOff>
    </xdr:from>
    <xdr:to>
      <xdr:col>23</xdr:col>
      <xdr:colOff>190500</xdr:colOff>
      <xdr:row>57</xdr:row>
      <xdr:rowOff>10084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EA91C4-8837-62D2-6911-23F458DF5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75</xdr:row>
      <xdr:rowOff>0</xdr:rowOff>
    </xdr:from>
    <xdr:to>
      <xdr:col>7</xdr:col>
      <xdr:colOff>268941</xdr:colOff>
      <xdr:row>89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A5CAE9-D248-4A79-9103-E8377B6AE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302558</xdr:colOff>
      <xdr:row>72</xdr:row>
      <xdr:rowOff>179293</xdr:rowOff>
    </xdr:from>
    <xdr:to>
      <xdr:col>22</xdr:col>
      <xdr:colOff>437029</xdr:colOff>
      <xdr:row>94</xdr:row>
      <xdr:rowOff>168088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8C3382-F0D0-4788-9720-31426631A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56029</xdr:colOff>
      <xdr:row>73</xdr:row>
      <xdr:rowOff>44824</xdr:rowOff>
    </xdr:from>
    <xdr:to>
      <xdr:col>34</xdr:col>
      <xdr:colOff>336176</xdr:colOff>
      <xdr:row>95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DB32656-D867-4ED6-94AA-4779A5E2D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257735</xdr:colOff>
      <xdr:row>73</xdr:row>
      <xdr:rowOff>145675</xdr:rowOff>
    </xdr:from>
    <xdr:to>
      <xdr:col>47</xdr:col>
      <xdr:colOff>44823</xdr:colOff>
      <xdr:row>94</xdr:row>
      <xdr:rowOff>112058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1DFE781-E07C-455D-9D69-9F74681C3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29882</xdr:colOff>
      <xdr:row>90</xdr:row>
      <xdr:rowOff>171823</xdr:rowOff>
    </xdr:from>
    <xdr:to>
      <xdr:col>7</xdr:col>
      <xdr:colOff>119529</xdr:colOff>
      <xdr:row>105</xdr:row>
      <xdr:rowOff>113553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049BA5-9346-47A2-8EFD-4C036C169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612588</xdr:colOff>
      <xdr:row>95</xdr:row>
      <xdr:rowOff>52294</xdr:rowOff>
    </xdr:from>
    <xdr:to>
      <xdr:col>18</xdr:col>
      <xdr:colOff>702235</xdr:colOff>
      <xdr:row>109</xdr:row>
      <xdr:rowOff>180788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4EDA13-CFF6-428C-B771-99DA2A7E5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590176</xdr:colOff>
      <xdr:row>95</xdr:row>
      <xdr:rowOff>127000</xdr:rowOff>
    </xdr:from>
    <xdr:to>
      <xdr:col>32</xdr:col>
      <xdr:colOff>679824</xdr:colOff>
      <xdr:row>110</xdr:row>
      <xdr:rowOff>68729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FC06B-F375-4D81-9C3F-5E4583168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590177</xdr:colOff>
      <xdr:row>95</xdr:row>
      <xdr:rowOff>0</xdr:rowOff>
    </xdr:from>
    <xdr:to>
      <xdr:col>44</xdr:col>
      <xdr:colOff>679824</xdr:colOff>
      <xdr:row>109</xdr:row>
      <xdr:rowOff>128494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8EF8B30-3686-42AB-ACAF-3F108D2CC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76</xdr:row>
      <xdr:rowOff>0</xdr:rowOff>
    </xdr:from>
    <xdr:to>
      <xdr:col>9</xdr:col>
      <xdr:colOff>200025</xdr:colOff>
      <xdr:row>90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58A430-EE2D-4589-BF28-4340D0273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74</xdr:row>
      <xdr:rowOff>9525</xdr:rowOff>
    </xdr:from>
    <xdr:to>
      <xdr:col>19</xdr:col>
      <xdr:colOff>352425</xdr:colOff>
      <xdr:row>88</xdr:row>
      <xdr:rowOff>85725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38BEB5D-6978-4712-A493-A73C205DF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581025</xdr:colOff>
      <xdr:row>72</xdr:row>
      <xdr:rowOff>28575</xdr:rowOff>
    </xdr:from>
    <xdr:to>
      <xdr:col>31</xdr:col>
      <xdr:colOff>152400</xdr:colOff>
      <xdr:row>86</xdr:row>
      <xdr:rowOff>104775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BBC250E-3CCB-4680-AF1E-B0347EDF9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371475</xdr:colOff>
      <xdr:row>73</xdr:row>
      <xdr:rowOff>161925</xdr:rowOff>
    </xdr:from>
    <xdr:to>
      <xdr:col>43</xdr:col>
      <xdr:colOff>657225</xdr:colOff>
      <xdr:row>88</xdr:row>
      <xdr:rowOff>47625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3CDD0C5-457C-4186-AF29-C047FEE05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414337</xdr:colOff>
      <xdr:row>48</xdr:row>
      <xdr:rowOff>52387</xdr:rowOff>
    </xdr:from>
    <xdr:to>
      <xdr:col>14</xdr:col>
      <xdr:colOff>147637</xdr:colOff>
      <xdr:row>62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27EEF6-5FCF-CC76-0F82-20D9161FD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104775</xdr:colOff>
      <xdr:row>52</xdr:row>
      <xdr:rowOff>19050</xdr:rowOff>
    </xdr:from>
    <xdr:to>
      <xdr:col>22</xdr:col>
      <xdr:colOff>390525</xdr:colOff>
      <xdr:row>66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D6C962-C3AA-48A6-956E-27A84AC44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523875</xdr:colOff>
      <xdr:row>73</xdr:row>
      <xdr:rowOff>171450</xdr:rowOff>
    </xdr:from>
    <xdr:to>
      <xdr:col>35</xdr:col>
      <xdr:colOff>95250</xdr:colOff>
      <xdr:row>88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BD6F5B9-C5A7-4E7C-BE3E-67CBC1F84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657225</xdr:colOff>
      <xdr:row>73</xdr:row>
      <xdr:rowOff>152400</xdr:rowOff>
    </xdr:from>
    <xdr:to>
      <xdr:col>46</xdr:col>
      <xdr:colOff>228600</xdr:colOff>
      <xdr:row>88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2B45023-DC99-4487-BE8A-47CAAA306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437030</xdr:colOff>
      <xdr:row>75</xdr:row>
      <xdr:rowOff>89647</xdr:rowOff>
    </xdr:from>
    <xdr:to>
      <xdr:col>9</xdr:col>
      <xdr:colOff>268942</xdr:colOff>
      <xdr:row>89</xdr:row>
      <xdr:rowOff>165847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8DCFC4-8DE0-4B33-B00F-0A4DFE162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75</xdr:row>
      <xdr:rowOff>0</xdr:rowOff>
    </xdr:from>
    <xdr:to>
      <xdr:col>20</xdr:col>
      <xdr:colOff>0</xdr:colOff>
      <xdr:row>89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A26DE7-AC58-4C54-B57C-21D968BFC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76</xdr:row>
      <xdr:rowOff>0</xdr:rowOff>
    </xdr:from>
    <xdr:to>
      <xdr:col>32</xdr:col>
      <xdr:colOff>0</xdr:colOff>
      <xdr:row>90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E3F5496-14E6-48D5-9F40-BED3232DA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76</xdr:row>
      <xdr:rowOff>0</xdr:rowOff>
    </xdr:from>
    <xdr:to>
      <xdr:col>45</xdr:col>
      <xdr:colOff>582706</xdr:colOff>
      <xdr:row>90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0B37B47-6425-4320-83FA-58D3871F6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504264</xdr:colOff>
      <xdr:row>90</xdr:row>
      <xdr:rowOff>45943</xdr:rowOff>
    </xdr:from>
    <xdr:to>
      <xdr:col>43</xdr:col>
      <xdr:colOff>67235</xdr:colOff>
      <xdr:row>104</xdr:row>
      <xdr:rowOff>122143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6F90F09-0551-C87D-6D1D-5B7760DB6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FCA-AD05-489C-9418-E8190D4FADE5}">
  <dimension ref="A1:J46"/>
  <sheetViews>
    <sheetView workbookViewId="0">
      <selection activeCell="B6" sqref="B6:E6"/>
    </sheetView>
  </sheetViews>
  <sheetFormatPr defaultRowHeight="15" x14ac:dyDescent="0.25"/>
  <cols>
    <col min="1" max="5" width="20.7109375" customWidth="1"/>
    <col min="6" max="6" width="13.7109375" bestFit="1" customWidth="1"/>
    <col min="7" max="8" width="20.7109375" customWidth="1"/>
  </cols>
  <sheetData>
    <row r="1" spans="1:10" ht="24.95" customHeight="1" x14ac:dyDescent="0.25">
      <c r="A1" s="75" t="s">
        <v>19</v>
      </c>
      <c r="B1" s="75"/>
      <c r="C1" s="75"/>
      <c r="D1" s="75"/>
      <c r="E1" s="75"/>
      <c r="F1" s="8"/>
      <c r="G1" s="73" t="s">
        <v>10</v>
      </c>
      <c r="H1" s="74"/>
      <c r="I1" s="8"/>
    </row>
    <row r="2" spans="1:10" ht="24.95" customHeight="1" x14ac:dyDescent="0.25">
      <c r="A2" s="75"/>
      <c r="B2" s="75"/>
      <c r="C2" s="75"/>
      <c r="D2" s="75"/>
      <c r="E2" s="75"/>
      <c r="F2" s="9"/>
      <c r="G2" s="11" t="s">
        <v>9</v>
      </c>
      <c r="H2" s="12" t="s">
        <v>8</v>
      </c>
      <c r="I2" s="9"/>
      <c r="J2" s="1"/>
    </row>
    <row r="3" spans="1:10" ht="24.75" customHeight="1" thickBot="1" x14ac:dyDescent="0.3">
      <c r="A3" s="75"/>
      <c r="B3" s="75"/>
      <c r="C3" s="75"/>
      <c r="D3" s="75"/>
      <c r="E3" s="75"/>
      <c r="F3" s="10"/>
      <c r="G3" s="13">
        <v>998</v>
      </c>
      <c r="H3" s="14">
        <v>8.5374248628593903E-4</v>
      </c>
      <c r="I3" s="10"/>
    </row>
    <row r="4" spans="1:10" ht="59.25" customHeight="1" thickBot="1" x14ac:dyDescent="0.3">
      <c r="A4" s="7"/>
      <c r="B4" s="7"/>
      <c r="C4" s="7"/>
      <c r="D4" s="7"/>
      <c r="E4" s="7"/>
      <c r="F4" s="10"/>
      <c r="G4" s="8"/>
      <c r="H4" s="8"/>
      <c r="I4" s="10"/>
    </row>
    <row r="5" spans="1:10" ht="18.75" customHeight="1" x14ac:dyDescent="0.25">
      <c r="A5" s="70" t="s">
        <v>29</v>
      </c>
      <c r="B5" s="71"/>
      <c r="C5" s="71"/>
      <c r="D5" s="71"/>
      <c r="E5" s="72"/>
      <c r="F5" s="8"/>
      <c r="G5" s="8"/>
      <c r="H5" s="8"/>
      <c r="I5" s="8"/>
    </row>
    <row r="6" spans="1:10" x14ac:dyDescent="0.25">
      <c r="A6" s="2" t="s">
        <v>18</v>
      </c>
      <c r="B6" s="32">
        <v>0.33260000000000001</v>
      </c>
      <c r="C6" s="32">
        <v>0.3745</v>
      </c>
      <c r="D6" s="32">
        <v>0.39960000000000001</v>
      </c>
      <c r="E6" s="33">
        <v>0.41620000000000001</v>
      </c>
      <c r="F6" s="8"/>
      <c r="G6" s="8"/>
      <c r="H6" s="8"/>
      <c r="I6" s="8"/>
    </row>
    <row r="7" spans="1:10" ht="15.75" x14ac:dyDescent="0.25">
      <c r="A7" s="3" t="s">
        <v>13</v>
      </c>
      <c r="B7" s="4">
        <v>2.5231944199999998E-5</v>
      </c>
      <c r="C7" s="4">
        <v>2.8035676000000001E-5</v>
      </c>
      <c r="D7" s="4">
        <v>2.9252E-5</v>
      </c>
      <c r="E7" s="5">
        <v>3.1075999999999999E-5</v>
      </c>
      <c r="F7" s="8"/>
      <c r="G7" s="8"/>
      <c r="H7" s="8"/>
      <c r="I7" s="8"/>
    </row>
    <row r="8" spans="1:10" ht="15.75" x14ac:dyDescent="0.25">
      <c r="A8" s="3" t="s">
        <v>14</v>
      </c>
      <c r="B8" s="4">
        <v>3.5111000000000003E-2</v>
      </c>
      <c r="C8" s="4">
        <v>2.7592999999999999E-2</v>
      </c>
      <c r="D8" s="4">
        <v>2.2227E-2</v>
      </c>
      <c r="E8" s="5">
        <v>1.8765E-2</v>
      </c>
      <c r="F8" s="8"/>
      <c r="G8" s="8"/>
      <c r="H8" s="8"/>
      <c r="I8" s="8"/>
    </row>
    <row r="9" spans="1:10" ht="15.75" x14ac:dyDescent="0.25">
      <c r="A9" s="3" t="s">
        <v>15</v>
      </c>
      <c r="B9" s="4">
        <f>B7/B11</f>
        <v>2.1026620166666665E-4</v>
      </c>
      <c r="C9" s="4">
        <f>C7/B11</f>
        <v>2.3363063333333334E-4</v>
      </c>
      <c r="D9" s="4">
        <f>D7/B11</f>
        <v>2.4376666666666669E-4</v>
      </c>
      <c r="E9" s="5">
        <f>E7/B11</f>
        <v>2.5896666666666665E-4</v>
      </c>
      <c r="F9" s="8"/>
      <c r="G9" s="8"/>
      <c r="H9" s="8"/>
      <c r="I9" s="8"/>
    </row>
    <row r="10" spans="1:10" ht="15.75" x14ac:dyDescent="0.25">
      <c r="A10" s="3" t="s">
        <v>16</v>
      </c>
      <c r="B10" s="4">
        <f>(4*B7)/B8</f>
        <v>2.8745343852353959E-3</v>
      </c>
      <c r="C10" s="4">
        <f t="shared" ref="C10:E10" si="0">(4*C7)/C8</f>
        <v>4.0641722175914184E-3</v>
      </c>
      <c r="D10" s="4">
        <f t="shared" si="0"/>
        <v>5.2642281909389479E-3</v>
      </c>
      <c r="E10" s="4">
        <f t="shared" si="0"/>
        <v>6.6242472688515849E-3</v>
      </c>
      <c r="F10" s="8"/>
      <c r="G10" s="8"/>
      <c r="H10" s="8"/>
      <c r="I10" s="8"/>
    </row>
    <row r="11" spans="1:10" ht="15.75" x14ac:dyDescent="0.25">
      <c r="A11" s="3" t="s">
        <v>17</v>
      </c>
      <c r="B11" s="63">
        <f t="shared" ref="B11" si="1">120/1000</f>
        <v>0.12</v>
      </c>
      <c r="C11" s="63"/>
      <c r="D11" s="63"/>
      <c r="E11" s="64"/>
      <c r="F11" s="8"/>
      <c r="G11" s="8"/>
      <c r="H11" s="8"/>
      <c r="I11" s="8"/>
    </row>
    <row r="12" spans="1:10" ht="15.75" x14ac:dyDescent="0.25">
      <c r="A12" s="3" t="s">
        <v>11</v>
      </c>
      <c r="B12" s="63">
        <f>14/1000</f>
        <v>1.4E-2</v>
      </c>
      <c r="C12" s="63"/>
      <c r="D12" s="63"/>
      <c r="E12" s="64"/>
      <c r="F12" s="8"/>
      <c r="G12" s="8"/>
      <c r="H12" s="8"/>
      <c r="I12" s="8"/>
    </row>
    <row r="13" spans="1:10" ht="16.5" thickBot="1" x14ac:dyDescent="0.3">
      <c r="A13" s="6" t="s">
        <v>12</v>
      </c>
      <c r="B13" s="65">
        <f>PI()*B12^2</f>
        <v>6.1575216010359955E-4</v>
      </c>
      <c r="C13" s="65"/>
      <c r="D13" s="65"/>
      <c r="E13" s="66"/>
      <c r="F13" s="8"/>
      <c r="G13" s="8"/>
      <c r="H13" s="8"/>
      <c r="I13" s="8"/>
    </row>
    <row r="14" spans="1:10" ht="15.75" thickBot="1" x14ac:dyDescent="0.3">
      <c r="A14" s="8"/>
      <c r="B14" s="8"/>
      <c r="C14" s="8"/>
      <c r="D14" s="8"/>
      <c r="E14" s="8"/>
      <c r="F14" s="8"/>
      <c r="G14" s="8"/>
      <c r="H14" s="8"/>
      <c r="I14" s="8"/>
    </row>
    <row r="15" spans="1:10" ht="15.75" x14ac:dyDescent="0.25">
      <c r="A15" s="70" t="s">
        <v>26</v>
      </c>
      <c r="B15" s="71"/>
      <c r="C15" s="71"/>
      <c r="D15" s="71"/>
      <c r="E15" s="72"/>
      <c r="F15" s="8"/>
      <c r="G15" s="8"/>
      <c r="H15" s="8"/>
      <c r="I15" s="8"/>
    </row>
    <row r="16" spans="1:10" x14ac:dyDescent="0.25">
      <c r="A16" s="2" t="s">
        <v>18</v>
      </c>
      <c r="B16" s="32">
        <v>0.33260000000000001</v>
      </c>
      <c r="C16" s="32">
        <v>0.3745</v>
      </c>
      <c r="D16" s="32">
        <v>0.39960000000000001</v>
      </c>
      <c r="E16" s="33">
        <v>0.41620000000000001</v>
      </c>
      <c r="F16" s="8"/>
      <c r="G16" s="8"/>
      <c r="H16" s="8"/>
      <c r="I16" s="8"/>
    </row>
    <row r="17" spans="1:9" ht="15.75" x14ac:dyDescent="0.25">
      <c r="A17" s="3" t="s">
        <v>13</v>
      </c>
      <c r="B17" s="4">
        <v>2.1636000000000001E-5</v>
      </c>
      <c r="C17" s="4">
        <v>2.3748999999999999E-5</v>
      </c>
      <c r="D17" s="4">
        <v>2.5333999999999998E-5</v>
      </c>
      <c r="E17" s="5">
        <v>2.6407E-5</v>
      </c>
      <c r="F17" s="8"/>
      <c r="G17" s="8"/>
      <c r="H17" s="8"/>
      <c r="I17" s="8"/>
    </row>
    <row r="18" spans="1:9" ht="15.75" x14ac:dyDescent="0.25">
      <c r="A18" s="3" t="s">
        <v>14</v>
      </c>
      <c r="B18" s="4">
        <v>3.1195000000000001E-2</v>
      </c>
      <c r="C18" s="4">
        <v>2.3768000000000001E-2</v>
      </c>
      <c r="D18" s="4">
        <v>1.9172000000000002E-2</v>
      </c>
      <c r="E18" s="5">
        <v>1.6167999999999998E-2</v>
      </c>
      <c r="F18" s="8"/>
      <c r="G18" s="8"/>
      <c r="H18" s="8"/>
      <c r="I18" s="8"/>
    </row>
    <row r="19" spans="1:9" ht="15.75" x14ac:dyDescent="0.25">
      <c r="A19" s="3" t="s">
        <v>15</v>
      </c>
      <c r="B19" s="4">
        <f>B17/$B$21</f>
        <v>1.8030000000000002E-4</v>
      </c>
      <c r="C19" s="4">
        <f t="shared" ref="C19:E19" si="2">C17/$B$21</f>
        <v>1.9790833333333332E-4</v>
      </c>
      <c r="D19" s="4">
        <f t="shared" si="2"/>
        <v>2.1111666666666666E-4</v>
      </c>
      <c r="E19" s="4">
        <f t="shared" si="2"/>
        <v>2.2005833333333335E-4</v>
      </c>
      <c r="F19" s="8"/>
      <c r="G19" s="8"/>
      <c r="H19" s="8"/>
      <c r="I19" s="8"/>
    </row>
    <row r="20" spans="1:9" ht="15.75" x14ac:dyDescent="0.25">
      <c r="A20" s="3" t="s">
        <v>16</v>
      </c>
      <c r="B20" s="4">
        <f>(4*B17)/B18</f>
        <v>2.7742907517230328E-3</v>
      </c>
      <c r="C20" s="4">
        <f t="shared" ref="C20:E20" si="3">(4*C17)/C18</f>
        <v>3.9968024234264552E-3</v>
      </c>
      <c r="D20" s="4">
        <f t="shared" si="3"/>
        <v>5.2856248696015011E-3</v>
      </c>
      <c r="E20" s="4">
        <f t="shared" si="3"/>
        <v>6.5331519049975266E-3</v>
      </c>
      <c r="F20" s="8"/>
      <c r="G20" s="8"/>
      <c r="H20" s="8"/>
      <c r="I20" s="8"/>
    </row>
    <row r="21" spans="1:9" ht="15.75" x14ac:dyDescent="0.25">
      <c r="A21" s="3" t="s">
        <v>17</v>
      </c>
      <c r="B21" s="63">
        <f t="shared" ref="B21" si="4">120/1000</f>
        <v>0.12</v>
      </c>
      <c r="C21" s="63"/>
      <c r="D21" s="63"/>
      <c r="E21" s="64"/>
      <c r="F21" s="8"/>
      <c r="G21" s="8"/>
      <c r="H21" s="8"/>
      <c r="I21" s="8"/>
    </row>
    <row r="22" spans="1:9" ht="15.75" x14ac:dyDescent="0.25">
      <c r="A22" s="3" t="s">
        <v>11</v>
      </c>
      <c r="B22" s="63">
        <f>13/1000</f>
        <v>1.2999999999999999E-2</v>
      </c>
      <c r="C22" s="63"/>
      <c r="D22" s="63"/>
      <c r="E22" s="64"/>
      <c r="F22" s="8"/>
      <c r="G22" s="8"/>
      <c r="H22" s="8"/>
      <c r="I22" s="8"/>
    </row>
    <row r="23" spans="1:9" ht="16.5" thickBot="1" x14ac:dyDescent="0.3">
      <c r="A23" s="6" t="s">
        <v>12</v>
      </c>
      <c r="B23" s="65">
        <f>PI()*B22^2</f>
        <v>5.3092915845667494E-4</v>
      </c>
      <c r="C23" s="65"/>
      <c r="D23" s="65"/>
      <c r="E23" s="66"/>
      <c r="F23" s="8"/>
      <c r="G23" s="8"/>
      <c r="H23" s="8"/>
      <c r="I23" s="8"/>
    </row>
    <row r="24" spans="1:9" ht="15.75" thickBot="1" x14ac:dyDescent="0.3">
      <c r="A24" s="8"/>
      <c r="B24" s="8"/>
      <c r="C24" s="8"/>
      <c r="D24" s="8"/>
      <c r="E24" s="8"/>
      <c r="F24" s="8"/>
      <c r="G24" s="8"/>
      <c r="H24" s="8"/>
      <c r="I24" s="8"/>
    </row>
    <row r="25" spans="1:9" ht="15.75" x14ac:dyDescent="0.25">
      <c r="A25" s="67" t="s">
        <v>28</v>
      </c>
      <c r="B25" s="68"/>
      <c r="C25" s="68"/>
      <c r="D25" s="68"/>
      <c r="E25" s="69"/>
      <c r="F25" s="8"/>
      <c r="G25" s="8"/>
      <c r="H25" s="8"/>
      <c r="I25" s="8"/>
    </row>
    <row r="26" spans="1:9" x14ac:dyDescent="0.25">
      <c r="A26" s="34" t="s">
        <v>18</v>
      </c>
      <c r="B26" s="32">
        <v>0.33260000000000001</v>
      </c>
      <c r="C26" s="32">
        <v>0.3745</v>
      </c>
      <c r="D26" s="32">
        <v>0.39960000000000001</v>
      </c>
      <c r="E26" s="33">
        <v>0.41620000000000001</v>
      </c>
      <c r="F26" s="8"/>
      <c r="G26" s="8"/>
      <c r="H26" s="8"/>
      <c r="I26" s="8"/>
    </row>
    <row r="27" spans="1:9" ht="15.75" x14ac:dyDescent="0.25">
      <c r="A27" s="3" t="s">
        <v>13</v>
      </c>
      <c r="B27" s="4">
        <v>1.836E-5</v>
      </c>
      <c r="C27" s="4">
        <v>2.0534E-5</v>
      </c>
      <c r="D27" s="4">
        <v>2.1997999999999998E-5</v>
      </c>
      <c r="E27" s="5">
        <v>2.2818000000000001E-5</v>
      </c>
      <c r="F27" s="8"/>
      <c r="G27" s="8"/>
      <c r="H27" s="8"/>
      <c r="I27" s="8"/>
    </row>
    <row r="28" spans="1:9" ht="15.75" x14ac:dyDescent="0.25">
      <c r="A28" s="3" t="s">
        <v>14</v>
      </c>
      <c r="B28" s="4">
        <v>2.5704999999999999E-2</v>
      </c>
      <c r="C28" s="4">
        <v>2.0399E-2</v>
      </c>
      <c r="D28" s="4">
        <v>1.6528999999999999E-2</v>
      </c>
      <c r="E28" s="5">
        <v>1.3662000000000001E-2</v>
      </c>
      <c r="F28" s="8"/>
      <c r="G28" s="8"/>
      <c r="H28" s="8"/>
      <c r="I28" s="8"/>
    </row>
    <row r="29" spans="1:9" ht="15.75" x14ac:dyDescent="0.25">
      <c r="A29" s="3" t="s">
        <v>15</v>
      </c>
      <c r="B29" s="4">
        <f>B27/$B$21</f>
        <v>1.5300000000000001E-4</v>
      </c>
      <c r="C29" s="4">
        <f t="shared" ref="C29:E29" si="5">C27/$B$21</f>
        <v>1.7111666666666669E-4</v>
      </c>
      <c r="D29" s="4">
        <f t="shared" si="5"/>
        <v>1.8331666666666666E-4</v>
      </c>
      <c r="E29" s="4">
        <f t="shared" si="5"/>
        <v>1.9015000000000001E-4</v>
      </c>
      <c r="F29" s="8"/>
      <c r="G29" s="8"/>
      <c r="H29" s="8"/>
      <c r="I29" s="8"/>
    </row>
    <row r="30" spans="1:9" ht="15.75" x14ac:dyDescent="0.25">
      <c r="A30" s="3" t="s">
        <v>16</v>
      </c>
      <c r="B30" s="4">
        <f>(4*B27)/B28</f>
        <v>2.8570317058937951E-3</v>
      </c>
      <c r="C30" s="4">
        <f t="shared" ref="C30:E30" si="6">(4*C27)/C28</f>
        <v>4.0264718858767585E-3</v>
      </c>
      <c r="D30" s="4">
        <f t="shared" si="6"/>
        <v>5.3234920442858007E-3</v>
      </c>
      <c r="E30" s="4">
        <f t="shared" si="6"/>
        <v>6.6807202459376368E-3</v>
      </c>
      <c r="F30" s="8"/>
      <c r="G30" s="8"/>
      <c r="H30" s="8"/>
      <c r="I30" s="8"/>
    </row>
    <row r="31" spans="1:9" ht="15.75" x14ac:dyDescent="0.25">
      <c r="A31" s="3" t="s">
        <v>17</v>
      </c>
      <c r="B31" s="63">
        <f t="shared" ref="B31" si="7">120/1000</f>
        <v>0.12</v>
      </c>
      <c r="C31" s="63"/>
      <c r="D31" s="63"/>
      <c r="E31" s="64"/>
      <c r="F31" s="8"/>
      <c r="G31" s="8"/>
      <c r="H31" s="8"/>
      <c r="I31" s="8"/>
    </row>
    <row r="32" spans="1:9" ht="15.75" x14ac:dyDescent="0.25">
      <c r="A32" s="3" t="s">
        <v>11</v>
      </c>
      <c r="B32" s="63">
        <f>12/1000</f>
        <v>1.2E-2</v>
      </c>
      <c r="C32" s="63"/>
      <c r="D32" s="63"/>
      <c r="E32" s="64"/>
      <c r="F32" s="8"/>
      <c r="G32" s="8"/>
      <c r="H32" s="8"/>
      <c r="I32" s="8"/>
    </row>
    <row r="33" spans="1:9" ht="16.5" thickBot="1" x14ac:dyDescent="0.3">
      <c r="A33" s="6" t="s">
        <v>12</v>
      </c>
      <c r="B33" s="65">
        <f>PI()*B32^2</f>
        <v>4.523893421169302E-4</v>
      </c>
      <c r="C33" s="65"/>
      <c r="D33" s="65"/>
      <c r="E33" s="66"/>
      <c r="F33" s="8"/>
      <c r="G33" s="8"/>
      <c r="H33" s="8"/>
      <c r="I33" s="8"/>
    </row>
    <row r="34" spans="1:9" ht="15.75" thickBot="1" x14ac:dyDescent="0.3">
      <c r="A34" s="8"/>
      <c r="B34" s="8"/>
      <c r="C34" s="8"/>
      <c r="D34" s="8"/>
      <c r="E34" s="8"/>
      <c r="F34" s="8"/>
      <c r="G34" s="8"/>
      <c r="H34" s="8"/>
      <c r="I34" s="8"/>
    </row>
    <row r="35" spans="1:9" ht="15.75" x14ac:dyDescent="0.25">
      <c r="A35" s="70" t="s">
        <v>27</v>
      </c>
      <c r="B35" s="71"/>
      <c r="C35" s="71"/>
      <c r="D35" s="71"/>
      <c r="E35" s="72"/>
      <c r="F35" s="8"/>
      <c r="G35" s="8"/>
      <c r="H35" s="8"/>
      <c r="I35" s="8"/>
    </row>
    <row r="36" spans="1:9" x14ac:dyDescent="0.25">
      <c r="A36" s="2" t="s">
        <v>18</v>
      </c>
      <c r="B36" s="32">
        <v>0.33260000000000001</v>
      </c>
      <c r="C36" s="32">
        <v>0.3745</v>
      </c>
      <c r="D36" s="32">
        <v>0.39960000000000001</v>
      </c>
      <c r="E36" s="33">
        <v>0.41620000000000001</v>
      </c>
      <c r="F36" s="8"/>
      <c r="G36" s="8"/>
      <c r="H36" s="8"/>
      <c r="I36" s="8"/>
    </row>
    <row r="37" spans="1:9" ht="15.75" x14ac:dyDescent="0.25">
      <c r="A37" s="3" t="s">
        <v>13</v>
      </c>
      <c r="B37" s="4">
        <v>1.2554999999999999E-5</v>
      </c>
      <c r="C37" s="4">
        <v>1.4252E-5</v>
      </c>
      <c r="D37" s="4">
        <v>1.5238E-5</v>
      </c>
      <c r="E37" s="5">
        <v>1.6030999999999999E-5</v>
      </c>
      <c r="F37" s="8"/>
      <c r="G37" s="8"/>
      <c r="H37" s="8"/>
      <c r="I37" s="8"/>
    </row>
    <row r="38" spans="1:9" ht="15.75" x14ac:dyDescent="0.25">
      <c r="A38" s="3" t="s">
        <v>14</v>
      </c>
      <c r="B38" s="4">
        <v>1.8339999999999999E-2</v>
      </c>
      <c r="C38" s="4">
        <v>1.4218E-2</v>
      </c>
      <c r="D38" s="4">
        <v>1.1363E-2</v>
      </c>
      <c r="E38" s="5">
        <v>9.7018118999999993E-3</v>
      </c>
      <c r="F38" s="8"/>
      <c r="G38" s="8"/>
      <c r="H38" s="8"/>
      <c r="I38" s="8"/>
    </row>
    <row r="39" spans="1:9" ht="15.75" x14ac:dyDescent="0.25">
      <c r="A39" s="3" t="s">
        <v>15</v>
      </c>
      <c r="B39" s="4">
        <f>B37/$B$21</f>
        <v>1.04625E-4</v>
      </c>
      <c r="C39" s="4">
        <f t="shared" ref="C39:E39" si="8">C37/$B$21</f>
        <v>1.1876666666666668E-4</v>
      </c>
      <c r="D39" s="4">
        <f t="shared" si="8"/>
        <v>1.2698333333333335E-4</v>
      </c>
      <c r="E39" s="4">
        <f t="shared" si="8"/>
        <v>1.3359166666666666E-4</v>
      </c>
      <c r="F39" s="8"/>
      <c r="G39" s="8"/>
      <c r="H39" s="8"/>
      <c r="I39" s="8"/>
    </row>
    <row r="40" spans="1:9" ht="15.75" x14ac:dyDescent="0.25">
      <c r="A40" s="3" t="s">
        <v>16</v>
      </c>
      <c r="B40" s="4">
        <f>(4*B37)/B38</f>
        <v>2.7382769901853872E-3</v>
      </c>
      <c r="C40" s="4">
        <f t="shared" ref="C40:E40" si="9">(4*C37)/C38</f>
        <v>4.0095653397102266E-3</v>
      </c>
      <c r="D40" s="4">
        <f t="shared" si="9"/>
        <v>5.3640763882777439E-3</v>
      </c>
      <c r="E40" s="4">
        <f t="shared" si="9"/>
        <v>6.6094870381892276E-3</v>
      </c>
      <c r="F40" s="8"/>
      <c r="G40" s="8"/>
      <c r="H40" s="8"/>
      <c r="I40" s="8"/>
    </row>
    <row r="41" spans="1:9" ht="15.75" x14ac:dyDescent="0.25">
      <c r="A41" s="3" t="s">
        <v>17</v>
      </c>
      <c r="B41" s="63">
        <f t="shared" ref="B41" si="10">120/1000</f>
        <v>0.12</v>
      </c>
      <c r="C41" s="63"/>
      <c r="D41" s="63"/>
      <c r="E41" s="64"/>
      <c r="F41" s="8"/>
      <c r="G41" s="8"/>
      <c r="H41" s="8"/>
      <c r="I41" s="8"/>
    </row>
    <row r="42" spans="1:9" ht="15.75" x14ac:dyDescent="0.25">
      <c r="A42" s="3" t="s">
        <v>11</v>
      </c>
      <c r="B42" s="63">
        <f>10/1000</f>
        <v>0.01</v>
      </c>
      <c r="C42" s="63"/>
      <c r="D42" s="63"/>
      <c r="E42" s="64"/>
      <c r="F42" s="8"/>
      <c r="G42" s="8"/>
      <c r="H42" s="8"/>
      <c r="I42" s="8"/>
    </row>
    <row r="43" spans="1:9" ht="16.5" thickBot="1" x14ac:dyDescent="0.3">
      <c r="A43" s="6" t="s">
        <v>12</v>
      </c>
      <c r="B43" s="65">
        <f>PI()*B42^2</f>
        <v>3.1415926535897931E-4</v>
      </c>
      <c r="C43" s="65"/>
      <c r="D43" s="65"/>
      <c r="E43" s="66"/>
      <c r="F43" s="8"/>
      <c r="G43" s="8"/>
      <c r="H43" s="8"/>
      <c r="I43" s="8"/>
    </row>
    <row r="44" spans="1:9" x14ac:dyDescent="0.25">
      <c r="A44" s="8"/>
      <c r="B44" s="8"/>
      <c r="C44" s="8"/>
      <c r="D44" s="8"/>
      <c r="E44" s="8"/>
      <c r="F44" s="8"/>
      <c r="G44" s="8"/>
      <c r="H44" s="8"/>
      <c r="I44" s="8"/>
    </row>
    <row r="45" spans="1:9" x14ac:dyDescent="0.25">
      <c r="A45" s="8"/>
      <c r="B45" s="8"/>
      <c r="C45" s="8"/>
      <c r="D45" s="8"/>
      <c r="E45" s="8"/>
      <c r="F45" s="8"/>
      <c r="G45" s="8"/>
      <c r="H45" s="8"/>
      <c r="I45" s="8"/>
    </row>
    <row r="46" spans="1:9" x14ac:dyDescent="0.25">
      <c r="A46" s="8"/>
      <c r="B46" s="8"/>
      <c r="C46" s="8"/>
      <c r="D46" s="8"/>
      <c r="E46" s="8"/>
      <c r="F46" s="8"/>
      <c r="G46" s="8"/>
      <c r="H46" s="8"/>
      <c r="I46" s="8"/>
    </row>
  </sheetData>
  <mergeCells count="18">
    <mergeCell ref="G1:H1"/>
    <mergeCell ref="B22:E22"/>
    <mergeCell ref="B23:E23"/>
    <mergeCell ref="A1:E3"/>
    <mergeCell ref="B11:E11"/>
    <mergeCell ref="B12:E12"/>
    <mergeCell ref="B13:E13"/>
    <mergeCell ref="A5:E5"/>
    <mergeCell ref="A15:E15"/>
    <mergeCell ref="B21:E21"/>
    <mergeCell ref="B41:E41"/>
    <mergeCell ref="B42:E42"/>
    <mergeCell ref="B43:E43"/>
    <mergeCell ref="A25:E25"/>
    <mergeCell ref="B31:E31"/>
    <mergeCell ref="B32:E32"/>
    <mergeCell ref="B33:E33"/>
    <mergeCell ref="A35:E3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0F22-8C87-48C3-BE2D-4394EB61E7C2}">
  <dimension ref="A1:O24"/>
  <sheetViews>
    <sheetView workbookViewId="0">
      <selection activeCell="L2" sqref="E2:L13"/>
    </sheetView>
  </sheetViews>
  <sheetFormatPr defaultRowHeight="15.75" x14ac:dyDescent="0.25"/>
  <cols>
    <col min="1" max="1" width="9.5703125" style="48" bestFit="1" customWidth="1"/>
    <col min="2" max="2" width="19.140625" style="48" bestFit="1" customWidth="1"/>
    <col min="3" max="3" width="9.5703125" style="48" bestFit="1" customWidth="1"/>
  </cols>
  <sheetData>
    <row r="1" spans="1:15" ht="16.5" thickBot="1" x14ac:dyDescent="0.3">
      <c r="A1" s="76">
        <v>20</v>
      </c>
      <c r="B1" s="77"/>
      <c r="C1" s="78"/>
      <c r="I1" s="79"/>
      <c r="J1" s="79"/>
      <c r="K1" s="79"/>
      <c r="M1" s="79"/>
      <c r="N1" s="79"/>
      <c r="O1" s="79"/>
    </row>
    <row r="2" spans="1:15" x14ac:dyDescent="0.25">
      <c r="A2" s="49" t="s">
        <v>18</v>
      </c>
      <c r="B2" s="50" t="s">
        <v>37</v>
      </c>
      <c r="C2" s="51" t="s">
        <v>35</v>
      </c>
    </row>
    <row r="3" spans="1:15" x14ac:dyDescent="0.25">
      <c r="A3" s="52">
        <v>0.33260000000000001</v>
      </c>
      <c r="B3" s="53">
        <v>7.1944389449968319E-9</v>
      </c>
      <c r="C3" s="54">
        <v>3.7689588666724456E-2</v>
      </c>
    </row>
    <row r="4" spans="1:15" x14ac:dyDescent="0.25">
      <c r="A4" s="52">
        <v>0.3745</v>
      </c>
      <c r="B4" s="53">
        <v>1.1347375444075907E-8</v>
      </c>
      <c r="C4" s="54">
        <v>2.8470636523807883E-2</v>
      </c>
    </row>
    <row r="5" spans="1:15" x14ac:dyDescent="0.25">
      <c r="A5" s="52">
        <v>0.39960000000000001</v>
      </c>
      <c r="B5" s="53">
        <v>1.350302860035332E-8</v>
      </c>
      <c r="C5" s="54">
        <v>2.123013285869178E-2</v>
      </c>
    </row>
    <row r="6" spans="1:15" ht="16.5" thickBot="1" x14ac:dyDescent="0.3">
      <c r="A6" s="52">
        <v>0.41620000000000001</v>
      </c>
      <c r="B6" s="53">
        <v>3.9492204935051303E-8</v>
      </c>
      <c r="C6" s="54">
        <v>3.9778147089005664E-2</v>
      </c>
    </row>
    <row r="7" spans="1:15" ht="16.5" thickBot="1" x14ac:dyDescent="0.3">
      <c r="A7" s="76">
        <v>24</v>
      </c>
      <c r="B7" s="77"/>
      <c r="C7" s="78"/>
    </row>
    <row r="8" spans="1:15" x14ac:dyDescent="0.25">
      <c r="A8" s="49" t="s">
        <v>18</v>
      </c>
      <c r="B8" s="50" t="s">
        <v>37</v>
      </c>
      <c r="C8" s="51" t="s">
        <v>35</v>
      </c>
    </row>
    <row r="9" spans="1:15" x14ac:dyDescent="0.25">
      <c r="A9" s="52">
        <v>0.33260000000000001</v>
      </c>
      <c r="B9" s="53">
        <v>7.5689074637925014E-9</v>
      </c>
      <c r="C9" s="54">
        <v>3.1866475544153963E-2</v>
      </c>
    </row>
    <row r="10" spans="1:15" ht="15.75" customHeight="1" x14ac:dyDescent="0.25">
      <c r="A10" s="52">
        <v>0.3745</v>
      </c>
      <c r="B10" s="53">
        <v>1.1654551100089266E-8</v>
      </c>
      <c r="C10" s="54">
        <v>2.622655296064998E-2</v>
      </c>
    </row>
    <row r="11" spans="1:15" ht="15.75" customHeight="1" x14ac:dyDescent="0.25">
      <c r="A11" s="52">
        <v>0.39960000000000001</v>
      </c>
      <c r="B11" s="53">
        <v>1.1900010959758291E-8</v>
      </c>
      <c r="C11" s="54">
        <v>2.0524565475375324E-2</v>
      </c>
    </row>
    <row r="12" spans="1:15" ht="15.75" customHeight="1" thickBot="1" x14ac:dyDescent="0.3">
      <c r="A12" s="52">
        <v>0.41620000000000001</v>
      </c>
      <c r="B12" s="53">
        <v>1.833166894885208E-8</v>
      </c>
      <c r="C12" s="54">
        <v>1.9212451535741627E-2</v>
      </c>
    </row>
    <row r="13" spans="1:15" ht="15.75" customHeight="1" thickBot="1" x14ac:dyDescent="0.3">
      <c r="A13" s="76">
        <v>26</v>
      </c>
      <c r="B13" s="77"/>
      <c r="C13" s="78"/>
    </row>
    <row r="14" spans="1:15" ht="16.5" customHeight="1" x14ac:dyDescent="0.25">
      <c r="A14" s="49" t="s">
        <v>18</v>
      </c>
      <c r="B14" s="50" t="s">
        <v>37</v>
      </c>
      <c r="C14" s="51" t="s">
        <v>35</v>
      </c>
    </row>
    <row r="15" spans="1:15" x14ac:dyDescent="0.25">
      <c r="A15" s="52">
        <v>0.33260000000000001</v>
      </c>
      <c r="B15" s="53">
        <v>7.5751531572889716E-9</v>
      </c>
      <c r="C15" s="54">
        <v>3.6450284910678324E-2</v>
      </c>
    </row>
    <row r="16" spans="1:15" x14ac:dyDescent="0.25">
      <c r="A16" s="52">
        <v>0.3745</v>
      </c>
      <c r="B16" s="53">
        <v>1.1107616167964755E-8</v>
      </c>
      <c r="C16" s="54">
        <v>2.3534775946876165E-2</v>
      </c>
    </row>
    <row r="17" spans="1:3" x14ac:dyDescent="0.25">
      <c r="A17" s="52">
        <v>0.39960000000000001</v>
      </c>
      <c r="B17" s="53">
        <v>1.2712825157632065E-8</v>
      </c>
      <c r="C17" s="54">
        <v>0.02</v>
      </c>
    </row>
    <row r="18" spans="1:3" ht="16.5" thickBot="1" x14ac:dyDescent="0.3">
      <c r="A18" s="52">
        <v>0.41620000000000001</v>
      </c>
      <c r="B18" s="53">
        <v>1.7228875876050673E-8</v>
      </c>
      <c r="C18" s="54">
        <v>1.8017573657071302E-2</v>
      </c>
    </row>
    <row r="19" spans="1:3" ht="16.5" thickBot="1" x14ac:dyDescent="0.3">
      <c r="A19" s="76">
        <v>28</v>
      </c>
      <c r="B19" s="77"/>
      <c r="C19" s="78"/>
    </row>
    <row r="20" spans="1:3" x14ac:dyDescent="0.25">
      <c r="A20" s="49" t="s">
        <v>18</v>
      </c>
      <c r="B20" s="50" t="s">
        <v>37</v>
      </c>
      <c r="C20" s="51" t="s">
        <v>35</v>
      </c>
    </row>
    <row r="21" spans="1:3" x14ac:dyDescent="0.25">
      <c r="A21" s="52">
        <v>0.33260000000000001</v>
      </c>
      <c r="B21" s="53"/>
      <c r="C21" s="54"/>
    </row>
    <row r="22" spans="1:3" x14ac:dyDescent="0.25">
      <c r="A22" s="52">
        <v>0.3745</v>
      </c>
      <c r="B22" s="53">
        <v>8.8100000000000008E-9</v>
      </c>
      <c r="C22" s="54">
        <v>1.89E-2</v>
      </c>
    </row>
    <row r="23" spans="1:3" x14ac:dyDescent="0.25">
      <c r="A23" s="52">
        <v>0.39960000000000001</v>
      </c>
      <c r="B23" s="53"/>
      <c r="C23" s="54"/>
    </row>
    <row r="24" spans="1:3" ht="16.5" thickBot="1" x14ac:dyDescent="0.3">
      <c r="A24" s="55">
        <v>0.41620000000000001</v>
      </c>
      <c r="B24" s="56"/>
      <c r="C24" s="57"/>
    </row>
  </sheetData>
  <mergeCells count="6">
    <mergeCell ref="A19:C19"/>
    <mergeCell ref="A1:C1"/>
    <mergeCell ref="A7:C7"/>
    <mergeCell ref="I1:K1"/>
    <mergeCell ref="M1:O1"/>
    <mergeCell ref="A13:C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3A0B-AC37-40BE-81EB-FCE066D46965}">
  <dimension ref="A1:BC73"/>
  <sheetViews>
    <sheetView topLeftCell="J1" zoomScale="85" zoomScaleNormal="85" workbookViewId="0">
      <selection activeCell="AH42" sqref="AH42"/>
    </sheetView>
  </sheetViews>
  <sheetFormatPr defaultRowHeight="15" x14ac:dyDescent="0.25"/>
  <cols>
    <col min="1" max="1" width="8.5703125" style="15" customWidth="1"/>
    <col min="2" max="2" width="10.7109375" style="15" customWidth="1"/>
    <col min="3" max="3" width="10.7109375" style="47" customWidth="1"/>
    <col min="4" max="4" width="10.7109375" style="15" customWidth="1"/>
    <col min="5" max="5" width="10.7109375" style="47" customWidth="1"/>
    <col min="6" max="10" width="10.7109375" style="15" customWidth="1"/>
    <col min="11" max="11" width="15.140625" style="15" customWidth="1"/>
    <col min="12" max="12" width="12.5703125" style="15" customWidth="1"/>
    <col min="13" max="13" width="5.7109375" style="15" customWidth="1"/>
    <col min="14" max="23" width="10.7109375" style="15" customWidth="1"/>
    <col min="24" max="24" width="14.85546875" style="15" customWidth="1"/>
    <col min="25" max="25" width="10.7109375" style="15" customWidth="1"/>
    <col min="26" max="26" width="5.7109375" style="15" customWidth="1"/>
    <col min="27" max="36" width="10.7109375" style="15" customWidth="1"/>
    <col min="37" max="37" width="13.85546875" style="15" customWidth="1"/>
    <col min="38" max="38" width="10.7109375" style="15" customWidth="1"/>
    <col min="39" max="39" width="5.7109375" style="15" customWidth="1"/>
    <col min="40" max="47" width="10.7109375" style="15" customWidth="1"/>
    <col min="48" max="48" width="10.7109375" style="61" customWidth="1"/>
    <col min="49" max="49" width="10.7109375" style="15" customWidth="1"/>
    <col min="50" max="50" width="14.42578125" style="15" customWidth="1"/>
    <col min="51" max="51" width="10.7109375" style="15" customWidth="1"/>
    <col min="52" max="52" width="16.5703125" customWidth="1"/>
    <col min="53" max="53" width="47.85546875" customWidth="1"/>
  </cols>
  <sheetData>
    <row r="1" spans="1:55" ht="15.75" x14ac:dyDescent="0.25">
      <c r="A1" s="80" t="s">
        <v>21</v>
      </c>
      <c r="B1" s="81"/>
      <c r="C1" s="81"/>
      <c r="D1" s="81"/>
      <c r="E1" s="81"/>
      <c r="F1" s="81"/>
      <c r="G1" s="81"/>
      <c r="H1" s="81"/>
      <c r="I1" s="82"/>
      <c r="J1" s="37"/>
      <c r="K1" s="37"/>
      <c r="L1" s="37"/>
      <c r="N1" s="80" t="s">
        <v>22</v>
      </c>
      <c r="O1" s="81"/>
      <c r="P1" s="81"/>
      <c r="Q1" s="81"/>
      <c r="R1" s="81"/>
      <c r="S1" s="81"/>
      <c r="T1" s="81"/>
      <c r="U1" s="81"/>
      <c r="V1" s="82"/>
      <c r="W1" s="37"/>
      <c r="X1" s="37"/>
      <c r="Y1" s="37"/>
      <c r="AA1" s="80" t="s">
        <v>23</v>
      </c>
      <c r="AB1" s="81"/>
      <c r="AC1" s="81"/>
      <c r="AD1" s="81"/>
      <c r="AE1" s="81"/>
      <c r="AF1" s="81"/>
      <c r="AG1" s="81"/>
      <c r="AH1" s="81"/>
      <c r="AI1" s="82"/>
      <c r="AJ1" s="37"/>
      <c r="AK1" s="37"/>
      <c r="AL1" s="37"/>
      <c r="AN1" s="80" t="s">
        <v>24</v>
      </c>
      <c r="AO1" s="81"/>
      <c r="AP1" s="81"/>
      <c r="AQ1" s="81"/>
      <c r="AR1" s="81"/>
      <c r="AS1" s="81"/>
      <c r="AT1" s="81"/>
      <c r="AU1" s="81"/>
      <c r="AV1" s="82"/>
      <c r="AW1" s="37"/>
      <c r="AX1" s="37"/>
      <c r="AY1" s="37"/>
    </row>
    <row r="2" spans="1:55" x14ac:dyDescent="0.25">
      <c r="A2" s="19" t="s">
        <v>0</v>
      </c>
      <c r="B2" s="20" t="s">
        <v>1</v>
      </c>
      <c r="C2" s="44" t="s">
        <v>33</v>
      </c>
      <c r="D2" s="20" t="s">
        <v>3</v>
      </c>
      <c r="E2" s="44" t="s">
        <v>4</v>
      </c>
      <c r="F2" s="20" t="s">
        <v>7</v>
      </c>
      <c r="G2" s="20" t="s">
        <v>34</v>
      </c>
      <c r="H2" s="20" t="s">
        <v>2</v>
      </c>
      <c r="I2" s="21" t="s">
        <v>5</v>
      </c>
      <c r="J2" s="40" t="s">
        <v>30</v>
      </c>
      <c r="K2" s="40" t="s">
        <v>32</v>
      </c>
      <c r="L2" s="40" t="s">
        <v>31</v>
      </c>
      <c r="N2" s="19" t="s">
        <v>0</v>
      </c>
      <c r="O2" s="20" t="s">
        <v>1</v>
      </c>
      <c r="P2" s="20" t="s">
        <v>33</v>
      </c>
      <c r="Q2" s="20" t="s">
        <v>3</v>
      </c>
      <c r="R2" s="20" t="s">
        <v>4</v>
      </c>
      <c r="S2" s="20" t="s">
        <v>7</v>
      </c>
      <c r="T2" s="20" t="s">
        <v>34</v>
      </c>
      <c r="U2" s="20" t="s">
        <v>2</v>
      </c>
      <c r="V2" s="21" t="s">
        <v>5</v>
      </c>
      <c r="W2" s="40" t="s">
        <v>30</v>
      </c>
      <c r="X2" s="40" t="s">
        <v>32</v>
      </c>
      <c r="Y2" s="40" t="s">
        <v>31</v>
      </c>
      <c r="AA2" s="19" t="s">
        <v>0</v>
      </c>
      <c r="AB2" s="20" t="s">
        <v>1</v>
      </c>
      <c r="AC2" s="20" t="s">
        <v>33</v>
      </c>
      <c r="AD2" s="20" t="s">
        <v>3</v>
      </c>
      <c r="AE2" s="20" t="s">
        <v>4</v>
      </c>
      <c r="AF2" s="20" t="s">
        <v>7</v>
      </c>
      <c r="AG2" s="20" t="s">
        <v>34</v>
      </c>
      <c r="AH2" s="20" t="s">
        <v>2</v>
      </c>
      <c r="AI2" s="21" t="s">
        <v>5</v>
      </c>
      <c r="AJ2" s="40" t="s">
        <v>30</v>
      </c>
      <c r="AK2" s="40" t="s">
        <v>32</v>
      </c>
      <c r="AL2" s="40" t="s">
        <v>31</v>
      </c>
      <c r="AN2" s="19" t="s">
        <v>0</v>
      </c>
      <c r="AO2" s="20" t="s">
        <v>1</v>
      </c>
      <c r="AP2" s="20" t="s">
        <v>33</v>
      </c>
      <c r="AQ2" s="20" t="s">
        <v>3</v>
      </c>
      <c r="AR2" s="20" t="s">
        <v>4</v>
      </c>
      <c r="AS2" s="20" t="s">
        <v>7</v>
      </c>
      <c r="AT2" s="20" t="s">
        <v>34</v>
      </c>
      <c r="AU2" s="20" t="s">
        <v>2</v>
      </c>
      <c r="AV2" s="58" t="s">
        <v>5</v>
      </c>
      <c r="AW2" s="40" t="s">
        <v>30</v>
      </c>
      <c r="AX2" s="40" t="s">
        <v>32</v>
      </c>
      <c r="AY2" s="40" t="s">
        <v>31</v>
      </c>
      <c r="AZ2" s="40"/>
    </row>
    <row r="3" spans="1:55" x14ac:dyDescent="0.25">
      <c r="A3" s="16">
        <v>5.223518518518519E-2</v>
      </c>
      <c r="B3" s="17">
        <f>A3/Parâmetros!$G$3</f>
        <v>5.233986491501522E-5</v>
      </c>
      <c r="C3" s="45">
        <f>A3/(Parâmetros!$G$3*Parâmetros!$B$9)</f>
        <v>0.24892191184386922</v>
      </c>
      <c r="D3" s="17">
        <f>B3/Parâmetros!$B$13</f>
        <v>8.5001512469252402E-2</v>
      </c>
      <c r="E3" s="45">
        <f>D3/Parâmetros!$B$6</f>
        <v>0.25556678433329044</v>
      </c>
      <c r="F3" s="17">
        <f>(Parâmetros!$G$3*Parâmetros!$B$10*Modelo_1_Ø28mm!E3)/Parâmetros!$H$3</f>
        <v>858.76742700368175</v>
      </c>
      <c r="G3" s="17">
        <f>(Parâmetros!$G$3*Parâmetros!$B$10*Modelo_1_Ø28mm!C3)/Parâmetros!$H$3</f>
        <v>836.43901658292089</v>
      </c>
      <c r="H3" s="17">
        <v>4610.5925925925931</v>
      </c>
      <c r="I3" s="18">
        <f>H3/0.12</f>
        <v>38421.604938271608</v>
      </c>
      <c r="J3" s="41">
        <f>((H3*Parâmetros!$B$10)/(2*Parâmetros!$B$11*Parâmetros!$G$3*Modelo_1_Ø28mm!E3^2))</f>
        <v>0.847176023999477</v>
      </c>
      <c r="K3" s="41">
        <f>((H3*Parâmetros!$B$10)/(2*Parâmetros!$B$11*Parâmetros!$G$3*C3^2))</f>
        <v>0.89300978456065738</v>
      </c>
      <c r="L3" s="41">
        <f>((I3)*(((Parâmetros!$B$6^2)*Parâmetros!$B$10)/(2*Parâmetros!$G$3*Modelo_1_Ø28mm!E3^2)))</f>
        <v>9.3716949980648376E-2</v>
      </c>
      <c r="N3" s="16">
        <v>5.4386296296296287E-2</v>
      </c>
      <c r="O3" s="17">
        <f>N3/Parâmetros!$G$3</f>
        <v>5.4495286870036358E-5</v>
      </c>
      <c r="P3" s="17">
        <f>N3/(Parâmetros!$G$3*Parâmetros!$C$9)</f>
        <v>0.23325403048616922</v>
      </c>
      <c r="Q3" s="17">
        <f>O3/Parâmetros!$B$13</f>
        <v>8.8501982454868844E-2</v>
      </c>
      <c r="R3" s="17">
        <f>Q3/Parâmetros!$C$6</f>
        <v>0.2363203803868327</v>
      </c>
      <c r="S3" s="17">
        <f>(Parâmetros!$G$3*Parâmetros!$C$10*Modelo_1_Ø28mm!R3)/Parâmetros!$H$3</f>
        <v>1122.7341339656957</v>
      </c>
      <c r="T3" s="17">
        <f>(Parâmetros!$G$3*Parâmetros!$C$10*Modelo_1_Ø28mm!P3)/Parâmetros!$H$3</f>
        <v>1108.1662169095289</v>
      </c>
      <c r="U3" s="17">
        <v>2318.0740740740744</v>
      </c>
      <c r="V3" s="18">
        <f>U3/0.12</f>
        <v>19317.283950617286</v>
      </c>
      <c r="W3" s="41">
        <f>((U3*Parâmetros!$C$10)/(2*Parâmetros!$B$11*Parâmetros!$G$3*Modelo_1_Ø28mm!R3^2))</f>
        <v>0.70429608684801526</v>
      </c>
      <c r="X3" s="41">
        <f>((U3*Parâmetros!$C$10)/(2*Parâmetros!$B$11*Parâmetros!$G$3*P3^2))</f>
        <v>0.72293510772125613</v>
      </c>
      <c r="Y3" s="41">
        <f>((V3)*(((Parâmetros!$C$6^2)*Parâmetros!$C$10)/(2*Parâmetros!$G$3*Modelo_1_Ø28mm!R3^2)))</f>
        <v>9.877770225445584E-2</v>
      </c>
      <c r="AA3" s="16">
        <v>5.5077499999999995E-2</v>
      </c>
      <c r="AB3" s="17">
        <f>AA3/Parâmetros!$G$3</f>
        <v>5.5187875751502998E-5</v>
      </c>
      <c r="AC3" s="17">
        <f>AA3/(Parâmetros!$G$3*Parâmetros!$D$9)</f>
        <v>0.22639631786477366</v>
      </c>
      <c r="AD3" s="17">
        <f>AB3/Parâmetros!$B$13</f>
        <v>8.9626767597888263E-2</v>
      </c>
      <c r="AE3" s="17">
        <f>AD3/Parâmetros!$D$6</f>
        <v>0.22429121020492557</v>
      </c>
      <c r="AF3" s="17">
        <f>(Parâmetros!$G$3*Parâmetros!$D$10*Modelo_1_Ø28mm!AE3)/Parâmetros!$H$3</f>
        <v>1380.2272821671904</v>
      </c>
      <c r="AG3" s="17">
        <f>(Parâmetros!$G$3*Parâmetros!$D$10*Modelo_1_Ø28mm!AC3)/Parâmetros!$H$3</f>
        <v>1393.181543822682</v>
      </c>
      <c r="AH3" s="17">
        <v>1700.25</v>
      </c>
      <c r="AI3" s="18">
        <f>AH3/0.12</f>
        <v>14168.75</v>
      </c>
      <c r="AJ3" s="41">
        <f>((AH3*Parâmetros!$D$10)/(2*Parâmetros!$B$11*Parâmetros!$G$3*Modelo_1_Ø28mm!AE3^2))</f>
        <v>0.74281591252540247</v>
      </c>
      <c r="AK3" s="41">
        <f>((AH3*Parâmetros!$D$10)/(2*Parâmetros!$B$11*Parâmetros!$G$3*AC3^2))</f>
        <v>0.72906624072847392</v>
      </c>
      <c r="AL3" s="41">
        <f>((AI3)*(((Parâmetros!$D$6^2)*Parâmetros!$D$10)/(2*Parâmetros!$G$3*Modelo_1_Ø28mm!AE3^2)))</f>
        <v>0.11861296376260229</v>
      </c>
      <c r="AN3" s="16">
        <v>6.3462499999999991E-2</v>
      </c>
      <c r="AO3" s="17">
        <f>AN3/Parâmetros!$G$3</f>
        <v>6.3589679358717424E-5</v>
      </c>
      <c r="AP3" s="17">
        <f>AN3/(Parâmetros!$G$3*Parâmetros!$E$9)</f>
        <v>0.24555160004653401</v>
      </c>
      <c r="AQ3" s="17">
        <f>AO3/Parâmetros!$B$13</f>
        <v>0.1032715489751892</v>
      </c>
      <c r="AR3" s="17">
        <f>AQ3/Parâmetros!$E$6</f>
        <v>0.24812962271789812</v>
      </c>
      <c r="AS3" s="17">
        <f>(Parâmetros!$G$3*Parâmetros!$E$10*Modelo_1_Ø28mm!AR3)/Parâmetros!$H$3</f>
        <v>1921.4044726709149</v>
      </c>
      <c r="AT3" s="17">
        <f>(Parâmetros!$G$3*Parâmetros!$E$10*Modelo_1_Ø28mm!AP3)/Parâmetros!$H$3</f>
        <v>1901.4414217576523</v>
      </c>
      <c r="AU3" s="62">
        <v>1701.6666666666665</v>
      </c>
      <c r="AV3" s="59">
        <f>AU3/0.12</f>
        <v>14180.555555555555</v>
      </c>
      <c r="AW3" s="41">
        <f>((AU3*Parâmetros!$E$10)/(2*Parâmetros!$B$11*Parâmetros!$G$3*Modelo_1_Ø28mm!AR3^2))</f>
        <v>0.76438474940941781</v>
      </c>
      <c r="AX3" s="41">
        <f>((AU3*Parâmetros!$E$10)/(2*Parâmetros!$B$11*Parâmetros!$G$3*AP3^2))</f>
        <v>0.78051940941334996</v>
      </c>
      <c r="AY3" s="41">
        <f>((AV3)*(((Parâmetros!$E$6^2)*Parâmetros!$E$10)/(2*Parâmetros!$G$3*Modelo_1_Ø28mm!AR3^2)))</f>
        <v>0.13240859139148792</v>
      </c>
      <c r="BA3" s="28">
        <f>((Parâmetros!$H$3/Modelo_1_Ø28mm!$AZ$4)*Modelo_1_Ø28mm!AR3) + (Modelo_1_Ø28mm!$AZ$8)*998*Modelo_1_Ø28mm!AR3^2</f>
        <v>20749.480301325388</v>
      </c>
      <c r="BB3" s="28">
        <f>BA3*0.12</f>
        <v>2489.9376361590466</v>
      </c>
      <c r="BC3" s="36">
        <f>AU3-BB3</f>
        <v>-788.27096949238012</v>
      </c>
    </row>
    <row r="4" spans="1:55" x14ac:dyDescent="0.25">
      <c r="A4" s="16">
        <v>6.6125238095238084E-2</v>
      </c>
      <c r="B4" s="17">
        <f>A4/Parâmetros!$G$3</f>
        <v>6.6257753602442967E-5</v>
      </c>
      <c r="C4" s="45">
        <f>A4/(Parâmetros!$G$3*Parâmetros!$B$9)</f>
        <v>0.31511366580674183</v>
      </c>
      <c r="D4" s="17">
        <f>B4/Parâmetros!$B$13</f>
        <v>0.10760458167340441</v>
      </c>
      <c r="E4" s="45">
        <f>D4/Parâmetros!$B$6</f>
        <v>0.32352550112268313</v>
      </c>
      <c r="F4" s="17">
        <f>(Parâmetros!$G$3*Parâmetros!$B$10*Modelo_1_Ø28mm!E4)/Parâmetros!$H$3</f>
        <v>1087.1254763955351</v>
      </c>
      <c r="G4" s="17">
        <f>(Parâmetros!$G$3*Parâmetros!$B$10*Modelo_1_Ø28mm!C4)/Parâmetros!$H$3</f>
        <v>1058.859635083274</v>
      </c>
      <c r="H4" s="17">
        <v>7269.1428571428578</v>
      </c>
      <c r="I4" s="18">
        <f t="shared" ref="I4:I16" si="0">H4/0.12</f>
        <v>60576.190476190481</v>
      </c>
      <c r="J4" s="41">
        <f>((H4*Parâmetros!$B$10)/(2*Parâmetros!$B$11*Parâmetros!$G$3*Modelo_1_Ø28mm!E4^2))</f>
        <v>0.83347368364497498</v>
      </c>
      <c r="K4" s="41">
        <f>((H4*Parâmetros!$B$10)/(2*Parâmetros!$B$11*Parâmetros!$G$3*C4^2))</f>
        <v>0.87856612272260903</v>
      </c>
      <c r="L4" s="41">
        <f>((I4)*(((Parâmetros!$B$6^2)*Parâmetros!$B$10)/(2*Parâmetros!$G$3*Modelo_1_Ø28mm!E4^2)))</f>
        <v>9.2201159272173983E-2</v>
      </c>
      <c r="N4" s="16">
        <v>6.9251666666666656E-2</v>
      </c>
      <c r="O4" s="17">
        <f>N4/Parâmetros!$G$3</f>
        <v>6.9390447561790239E-5</v>
      </c>
      <c r="P4" s="17">
        <f>N4/(Parâmetros!$G$3*Parâmetros!$C$9)</f>
        <v>0.29700920025665967</v>
      </c>
      <c r="Q4" s="17">
        <f>O4/Parâmetros!$B$13</f>
        <v>0.11269217074303951</v>
      </c>
      <c r="R4" s="17">
        <f>Q4/Parâmetros!$C$6</f>
        <v>0.30091367354616694</v>
      </c>
      <c r="S4" s="17">
        <f>(Parâmetros!$G$3*Parâmetros!$C$10*Modelo_1_Ø28mm!R4)/Parâmetros!$H$3</f>
        <v>1429.6103117059638</v>
      </c>
      <c r="T4" s="17">
        <f>(Parâmetros!$G$3*Parâmetros!$C$10*Modelo_1_Ø28mm!P4)/Parâmetros!$H$3</f>
        <v>1411.0605555228049</v>
      </c>
      <c r="U4" s="17">
        <v>3616.8333333333335</v>
      </c>
      <c r="V4" s="18">
        <f t="shared" ref="V4:V68" si="1">U4/0.12</f>
        <v>30140.277777777781</v>
      </c>
      <c r="W4" s="41">
        <f>((U4*Parâmetros!$C$10)/(2*Parâmetros!$B$11*Parâmetros!$G$3*Modelo_1_Ø28mm!R4^2))</f>
        <v>0.67775849722719239</v>
      </c>
      <c r="X4" s="41">
        <f>((U4*Parâmetros!$C$10)/(2*Parâmetros!$B$11*Parâmetros!$G$3*P4^2))</f>
        <v>0.69569520738750357</v>
      </c>
      <c r="Y4" s="41">
        <f>((V4)*(((Parâmetros!$C$6^2)*Parâmetros!$C$10)/(2*Parâmetros!$G$3*Modelo_1_Ø28mm!R4^2)))</f>
        <v>9.5055798675738032E-2</v>
      </c>
      <c r="AA4" s="16">
        <v>6.9934166666666672E-2</v>
      </c>
      <c r="AB4" s="17">
        <f>AA4/Parâmetros!$G$3</f>
        <v>7.0074315297261194E-5</v>
      </c>
      <c r="AC4" s="17">
        <f>AA4/(Parâmetros!$G$3*Parâmetros!$D$9)</f>
        <v>0.28746471474331131</v>
      </c>
      <c r="AD4" s="17">
        <f>AB4/Parâmetros!$B$13</f>
        <v>0.11380279248305239</v>
      </c>
      <c r="AE4" s="17">
        <f>AD4/Parâmetros!$D$6</f>
        <v>0.28479177298061159</v>
      </c>
      <c r="AF4" s="17">
        <f>(Parâmetros!$G$3*Parâmetros!$D$10*Modelo_1_Ø28mm!AE4)/Parâmetros!$H$3</f>
        <v>1752.5313383679484</v>
      </c>
      <c r="AG4" s="17">
        <f>(Parâmetros!$G$3*Parâmetros!$D$10*Modelo_1_Ø28mm!AC4)/Parâmetros!$H$3</f>
        <v>1768.9798971017103</v>
      </c>
      <c r="AH4" s="17">
        <v>2739.3333333333335</v>
      </c>
      <c r="AI4" s="18">
        <f t="shared" ref="AI4:AI68" si="2">AH4/0.12</f>
        <v>22827.777777777781</v>
      </c>
      <c r="AJ4" s="41">
        <f>((AH4*Parâmetros!$D$10)/(2*Parâmetros!$B$11*Parâmetros!$G$3*Modelo_1_Ø28mm!AE4^2))</f>
        <v>0.74230592516769789</v>
      </c>
      <c r="AK4" s="41">
        <f>((AH4*Parâmetros!$D$10)/(2*Parâmetros!$B$11*Parâmetros!$G$3*AC4^2))</f>
        <v>0.7285656933392336</v>
      </c>
      <c r="AL4" s="41">
        <f>((AI4)*(((Parâmetros!$D$6^2)*Parâmetros!$D$10)/(2*Parâmetros!$G$3*Modelo_1_Ø28mm!AE4^2)))</f>
        <v>0.11853152889972605</v>
      </c>
      <c r="AN4" s="16">
        <v>7.6547500000000004E-2</v>
      </c>
      <c r="AO4" s="17">
        <f>AN4/Parâmetros!$G$3</f>
        <v>7.670090180360722E-5</v>
      </c>
      <c r="AP4" s="17">
        <f>AN4/(Parâmetros!$G$3*Parâmetros!$E$9)</f>
        <v>0.29618059648709183</v>
      </c>
      <c r="AQ4" s="17">
        <f>AO4/Parâmetros!$B$13</f>
        <v>0.12456456797602201</v>
      </c>
      <c r="AR4" s="17">
        <f>AQ4/Parâmetros!$E$6</f>
        <v>0.29929016813075926</v>
      </c>
      <c r="AS4" s="17">
        <f>(Parâmetros!$G$3*Parâmetros!$E$10*Modelo_1_Ø28mm!AR4)/Parâmetros!$H$3</f>
        <v>2317.5687826949279</v>
      </c>
      <c r="AT4" s="17">
        <f>(Parâmetros!$G$3*Parâmetros!$E$10*Modelo_1_Ø28mm!AP4)/Parâmetros!$H$3</f>
        <v>2293.4896550245248</v>
      </c>
      <c r="AU4" s="62">
        <v>2476.166666666667</v>
      </c>
      <c r="AV4" s="59">
        <f t="shared" ref="AV4:AV16" si="3">AU4/0.12</f>
        <v>20634.722222222226</v>
      </c>
      <c r="AW4" s="41">
        <f>((AU4*Parâmetros!$E$10)/(2*Parâmetros!$B$11*Parâmetros!$G$3*Modelo_1_Ø28mm!AR4^2))</f>
        <v>0.76452153810995382</v>
      </c>
      <c r="AX4" s="41">
        <f>((AU4*Parâmetros!$E$10)/(2*Parâmetros!$B$11*Parâmetros!$G$3*AP4^2))</f>
        <v>0.78065908545455731</v>
      </c>
      <c r="AY4" s="41">
        <f>((AV4)*(((Parâmetros!$E$6^2)*Parâmetros!$E$10)/(2*Parâmetros!$G$3*Modelo_1_Ø28mm!AR4^2)))</f>
        <v>0.1324322862639592</v>
      </c>
      <c r="AZ4" s="28">
        <v>1.7199999999999999E-8</v>
      </c>
      <c r="BA4" s="28">
        <f>((Parâmetros!$H$3/Modelo_1_Ø28mm!$AZ$4)*Modelo_1_Ø28mm!AR4) + (Modelo_1_Ø28mm!$AZ$8)*998*Modelo_1_Ø28mm!AR4^2</f>
        <v>27125.035214993208</v>
      </c>
      <c r="BB4" s="28">
        <f t="shared" ref="BB4:BB67" si="4">BA4*0.12</f>
        <v>3255.004225799185</v>
      </c>
      <c r="BC4" s="36">
        <f t="shared" ref="BC4:BC16" si="5">AU4-BB4</f>
        <v>-778.83755913251798</v>
      </c>
    </row>
    <row r="5" spans="1:55" x14ac:dyDescent="0.25">
      <c r="A5" s="16">
        <v>7.877045454545456E-2</v>
      </c>
      <c r="B5" s="17">
        <f>A5/Parâmetros!$G$3</f>
        <v>7.8928311167790144E-5</v>
      </c>
      <c r="C5" s="45">
        <f>A5/(Parâmetros!$G$3*Parâmetros!$B$9)</f>
        <v>0.37537326751597755</v>
      </c>
      <c r="D5" s="17">
        <f>B5/Parâmetros!$B$13</f>
        <v>0.12818194767601068</v>
      </c>
      <c r="E5" s="45">
        <f>D5/Parâmetros!$B$6</f>
        <v>0.38539370918824617</v>
      </c>
      <c r="F5" s="17">
        <f>(Parâmetros!$G$3*Parâmetros!$B$10*Modelo_1_Ø28mm!E5)/Parâmetros!$H$3</f>
        <v>1295.0179143443706</v>
      </c>
      <c r="G5" s="17">
        <f>(Parâmetros!$G$3*Parâmetros!$B$10*Modelo_1_Ø28mm!C5)/Parâmetros!$H$3</f>
        <v>1261.3467589366619</v>
      </c>
      <c r="H5" s="17">
        <v>10185.818181818184</v>
      </c>
      <c r="I5" s="18">
        <f t="shared" si="0"/>
        <v>84881.818181818206</v>
      </c>
      <c r="J5" s="41">
        <f>((H5*Parâmetros!$B$10)/(2*Parâmetros!$B$11*Parâmetros!$G$3*Modelo_1_Ø28mm!E5^2))</f>
        <v>0.82302381483000109</v>
      </c>
      <c r="K5" s="41">
        <f>((H5*Parâmetros!$B$10)/(2*Parâmetros!$B$11*Parâmetros!$G$3*C5^2))</f>
        <v>0.86755089703776078</v>
      </c>
      <c r="L5" s="41">
        <f>((I5)*(((Parâmetros!$B$6^2)*Parâmetros!$B$10)/(2*Parâmetros!$G$3*Modelo_1_Ø28mm!E5^2)))</f>
        <v>9.1045165942223671E-2</v>
      </c>
      <c r="N5" s="16">
        <v>8.2537727272727249E-2</v>
      </c>
      <c r="O5" s="17">
        <f>N5/Parâmetros!$G$3</f>
        <v>8.2703133539806868E-5</v>
      </c>
      <c r="P5" s="17">
        <f>N5/(Parâmetros!$G$3*Parâmetros!$C$9)</f>
        <v>0.35399096582428841</v>
      </c>
      <c r="Q5" s="17">
        <f>O5/Parâmetros!$B$13</f>
        <v>0.13431237257193246</v>
      </c>
      <c r="R5" s="17">
        <f>Q5/Parâmetros!$C$6</f>
        <v>0.35864451955122151</v>
      </c>
      <c r="S5" s="17">
        <f>(Parâmetros!$G$3*Parâmetros!$C$10*Modelo_1_Ø28mm!R5)/Parâmetros!$H$3</f>
        <v>1703.8836997501689</v>
      </c>
      <c r="T5" s="17">
        <f>(Parâmetros!$G$3*Parâmetros!$C$10*Modelo_1_Ø28mm!P5)/Parâmetros!$H$3</f>
        <v>1681.775138461808</v>
      </c>
      <c r="U5" s="17">
        <v>5045.272727272727</v>
      </c>
      <c r="V5" s="18">
        <f t="shared" si="1"/>
        <v>42043.939393939392</v>
      </c>
      <c r="W5" s="41">
        <f>((U5*Parâmetros!$C$10)/(2*Parâmetros!$B$11*Parâmetros!$G$3*Modelo_1_Ø28mm!R5^2))</f>
        <v>0.66555901389551209</v>
      </c>
      <c r="X5" s="41">
        <f>((U5*Parâmetros!$C$10)/(2*Parâmetros!$B$11*Parâmetros!$G$3*P5^2))</f>
        <v>0.68317286776184638</v>
      </c>
      <c r="Y5" s="41">
        <f>((V5)*(((Parâmetros!$C$6^2)*Parâmetros!$C$10)/(2*Parâmetros!$G$3*Modelo_1_Ø28mm!R5^2)))</f>
        <v>9.3344818088599041E-2</v>
      </c>
      <c r="AA5" s="16">
        <v>8.36861111111111E-2</v>
      </c>
      <c r="AB5" s="17">
        <f>AA5/Parâmetros!$G$3</f>
        <v>8.3853818748608311E-5</v>
      </c>
      <c r="AC5" s="17">
        <f>AA5/(Parâmetros!$G$3*Parâmetros!$D$9)</f>
        <v>0.343992145830473</v>
      </c>
      <c r="AD5" s="17">
        <f>AB5/Parâmetros!$B$13</f>
        <v>0.13618111990788634</v>
      </c>
      <c r="AE5" s="17">
        <f>AD5/Parâmetros!$D$6</f>
        <v>0.34079359336307891</v>
      </c>
      <c r="AF5" s="17">
        <f>(Parâmetros!$G$3*Parâmetros!$D$10*Modelo_1_Ø28mm!AE5)/Parâmetros!$H$3</f>
        <v>2097.1513538927948</v>
      </c>
      <c r="AG5" s="17">
        <f>(Parâmetros!$G$3*Parâmetros!$D$10*Modelo_1_Ø28mm!AC5)/Parâmetros!$H$3</f>
        <v>2116.8343783631117</v>
      </c>
      <c r="AH5" s="17">
        <v>3868.9999999999995</v>
      </c>
      <c r="AI5" s="18">
        <f t="shared" si="2"/>
        <v>32241.666666666664</v>
      </c>
      <c r="AJ5" s="41">
        <f>((AH5*Parâmetros!$D$10)/(2*Parâmetros!$B$11*Parâmetros!$G$3*Modelo_1_Ø28mm!AE5^2))</f>
        <v>0.73216473942298388</v>
      </c>
      <c r="AK5" s="41">
        <f>((AH5*Parâmetros!$D$10)/(2*Parâmetros!$B$11*Parâmetros!$G$3*AC5^2))</f>
        <v>0.7186122229803511</v>
      </c>
      <c r="AL5" s="41">
        <f>((AI5)*(((Parâmetros!$D$6^2)*Parâmetros!$D$10)/(2*Parâmetros!$G$3*Modelo_1_Ø28mm!AE5^2)))</f>
        <v>0.11691218273742039</v>
      </c>
      <c r="AN5" s="16">
        <v>8.9482727272727269E-2</v>
      </c>
      <c r="AO5" s="17">
        <f>AN5/Parâmetros!$G$3</f>
        <v>8.9662051375478222E-5</v>
      </c>
      <c r="AP5" s="17">
        <f>AN5/(Parâmetros!$G$3*Parâmetros!$E$9)</f>
        <v>0.34623008640292785</v>
      </c>
      <c r="AQ5" s="17">
        <f>AO5/Parâmetros!$B$13</f>
        <v>0.14561386412415134</v>
      </c>
      <c r="AR5" s="17">
        <f>AQ5/Parâmetros!$E$6</f>
        <v>0.349865122835539</v>
      </c>
      <c r="AS5" s="17">
        <f>(Parâmetros!$G$3*Parâmetros!$E$10*Modelo_1_Ø28mm!AR5)/Parâmetros!$H$3</f>
        <v>2709.1985410062616</v>
      </c>
      <c r="AT5" s="17">
        <f>(Parâmetros!$G$3*Parâmetros!$E$10*Modelo_1_Ø28mm!AP5)/Parâmetros!$H$3</f>
        <v>2681.050449764929</v>
      </c>
      <c r="AU5" s="62">
        <v>3366.636363636364</v>
      </c>
      <c r="AV5" s="59">
        <f t="shared" si="3"/>
        <v>28055.303030303035</v>
      </c>
      <c r="AW5" s="41">
        <f>((AU5*Parâmetros!$E$10)/(2*Parâmetros!$B$11*Parâmetros!$G$3*Modelo_1_Ø28mm!AR5^2))</f>
        <v>0.76065839112309408</v>
      </c>
      <c r="AX5" s="41">
        <f>((AU5*Parâmetros!$E$10)/(2*Parâmetros!$B$11*Parâmetros!$G$3*AP5^2))</f>
        <v>0.7767143950260913</v>
      </c>
      <c r="AY5" s="41">
        <f>((AV5)*(((Parâmetros!$E$6^2)*Parâmetros!$E$10)/(2*Parâmetros!$G$3*Modelo_1_Ø28mm!AR5^2)))</f>
        <v>0.13176310251681669</v>
      </c>
      <c r="AZ5">
        <f>SQRT(AZ4)</f>
        <v>1.3114877048604E-4</v>
      </c>
      <c r="BA5" s="28">
        <f>((Parâmetros!$H$3/Modelo_1_Ø28mm!$AZ$4)*Modelo_1_Ø28mm!AR5) + (Modelo_1_Ø28mm!$AZ$8)*998*Modelo_1_Ø28mm!AR5^2</f>
        <v>34132.383733929171</v>
      </c>
      <c r="BB5" s="28">
        <f t="shared" si="4"/>
        <v>4095.8860480715002</v>
      </c>
      <c r="BC5" s="36">
        <f t="shared" si="5"/>
        <v>-729.24968443513626</v>
      </c>
    </row>
    <row r="6" spans="1:55" x14ac:dyDescent="0.25">
      <c r="A6" s="16">
        <v>9.1548333333333343E-2</v>
      </c>
      <c r="B6" s="17">
        <f>A6/Parâmetros!$G$3</f>
        <v>9.1731796927187713E-5</v>
      </c>
      <c r="C6" s="45">
        <f>A6/(Parâmetros!$G$3*Parâmetros!$B$9)</f>
        <v>0.43626505924432596</v>
      </c>
      <c r="D6" s="17">
        <f>B6/Parâmetros!$B$13</f>
        <v>0.14897519305779447</v>
      </c>
      <c r="E6" s="45">
        <f>D6/Parâmetros!$B$6</f>
        <v>0.44791098333672419</v>
      </c>
      <c r="F6" s="17">
        <f>(Parâmetros!$G$3*Parâmetros!$B$10*Modelo_1_Ø28mm!E6)/Parâmetros!$H$3</f>
        <v>1505.091374414036</v>
      </c>
      <c r="G6" s="17">
        <f>(Parâmetros!$G$3*Parâmetros!$B$10*Modelo_1_Ø28mm!C6)/Parâmetros!$H$3</f>
        <v>1465.9581971742805</v>
      </c>
      <c r="H6" s="17">
        <v>13427.583333333332</v>
      </c>
      <c r="I6" s="18">
        <f t="shared" si="0"/>
        <v>111896.52777777777</v>
      </c>
      <c r="J6" s="41">
        <f>((H6*Parâmetros!$B$10)/(2*Parâmetros!$B$11*Parâmetros!$G$3*Modelo_1_Ø28mm!E6^2))</f>
        <v>0.80323043778530223</v>
      </c>
      <c r="K6" s="41">
        <f>((H6*Parâmetros!$B$10)/(2*Parâmetros!$B$11*Parâmetros!$G$3*C6^2))</f>
        <v>0.84668666236906875</v>
      </c>
      <c r="L6" s="41">
        <f>((I6)*(((Parâmetros!$B$6^2)*Parâmetros!$B$10)/(2*Parâmetros!$G$3*Modelo_1_Ø28mm!E6^2)))</f>
        <v>8.8855567943818395E-2</v>
      </c>
      <c r="N6" s="16">
        <v>9.5538333333333322E-2</v>
      </c>
      <c r="O6" s="17">
        <f>N6/Parâmetros!$G$3</f>
        <v>9.5729792919171665E-5</v>
      </c>
      <c r="P6" s="17">
        <f>N6/(Parâmetros!$G$3*Parâmetros!$C$9)</f>
        <v>0.40974846300480144</v>
      </c>
      <c r="Q6" s="17">
        <f>O6/Parâmetros!$B$13</f>
        <v>0.15546805861479274</v>
      </c>
      <c r="R6" s="17">
        <f>Q6/Parâmetros!$C$6</f>
        <v>0.41513500297674966</v>
      </c>
      <c r="S6" s="17">
        <f>(Parâmetros!$G$3*Parâmetros!$C$10*Modelo_1_Ø28mm!R6)/Parâmetros!$H$3</f>
        <v>1972.2642511111876</v>
      </c>
      <c r="T6" s="17">
        <f>(Parâmetros!$G$3*Parâmetros!$C$10*Modelo_1_Ø28mm!P6)/Parâmetros!$H$3</f>
        <v>1946.6733465917489</v>
      </c>
      <c r="U6" s="17">
        <v>6611.666666666667</v>
      </c>
      <c r="V6" s="18">
        <f t="shared" si="1"/>
        <v>55097.222222222226</v>
      </c>
      <c r="W6" s="41">
        <f>((U6*Parâmetros!$C$10)/(2*Parâmetros!$B$11*Parâmetros!$G$3*Modelo_1_Ø28mm!R6^2))</f>
        <v>0.65097238106761923</v>
      </c>
      <c r="X6" s="41">
        <f>((U6*Parâmetros!$C$10)/(2*Parâmetros!$B$11*Parâmetros!$G$3*P6^2))</f>
        <v>0.66820020332192764</v>
      </c>
      <c r="Y6" s="41">
        <f>((V6)*(((Parâmetros!$C$6^2)*Parâmetros!$C$10)/(2*Parâmetros!$G$3*Modelo_1_Ø28mm!R6^2)))</f>
        <v>9.1299039187828848E-2</v>
      </c>
      <c r="AA6" s="16">
        <v>9.7630833333333319E-2</v>
      </c>
      <c r="AB6" s="17">
        <f>AA6/Parâmetros!$G$3</f>
        <v>9.7826486305945215E-5</v>
      </c>
      <c r="AC6" s="17">
        <f>AA6/(Parâmetros!$G$3*Parâmetros!$D$9)</f>
        <v>0.40131199086262215</v>
      </c>
      <c r="AD6" s="17">
        <f>AB6/Parâmetros!$B$13</f>
        <v>0.15887315164186516</v>
      </c>
      <c r="AE6" s="17">
        <f>AD6/Parâmetros!$D$6</f>
        <v>0.39758045956422711</v>
      </c>
      <c r="AF6" s="17">
        <f>(Parâmetros!$G$3*Parâmetros!$D$10*Modelo_1_Ø28mm!AE6)/Parâmetros!$H$3</f>
        <v>2446.6023284895755</v>
      </c>
      <c r="AG6" s="17">
        <f>(Parâmetros!$G$3*Parâmetros!$D$10*Modelo_1_Ø28mm!AC6)/Parâmetros!$H$3</f>
        <v>2469.5651601475793</v>
      </c>
      <c r="AH6" s="17">
        <v>5087.9166666666661</v>
      </c>
      <c r="AI6" s="18">
        <f t="shared" si="2"/>
        <v>42399.305555555555</v>
      </c>
      <c r="AJ6" s="41">
        <f>((AH6*Parâmetros!$D$10)/(2*Parâmetros!$B$11*Parâmetros!$G$3*Modelo_1_Ø28mm!AE6^2))</f>
        <v>0.70742898574834112</v>
      </c>
      <c r="AK6" s="41">
        <f>((AH6*Parâmetros!$D$10)/(2*Parâmetros!$B$11*Parâmetros!$G$3*AC6^2))</f>
        <v>0.69433433307645032</v>
      </c>
      <c r="AL6" s="41">
        <f>((AI6)*(((Parâmetros!$D$6^2)*Parâmetros!$D$10)/(2*Parâmetros!$G$3*Modelo_1_Ø28mm!AE6^2)))</f>
        <v>0.11296237363293285</v>
      </c>
      <c r="AN6" s="16">
        <v>0.10228909090909093</v>
      </c>
      <c r="AO6" s="17">
        <f>AN6/Parâmetros!$G$3</f>
        <v>1.0249407906722538E-4</v>
      </c>
      <c r="AP6" s="17">
        <f>AN6/(Parâmetros!$G$3*Parâmetros!$E$9)</f>
        <v>0.39578097207063473</v>
      </c>
      <c r="AQ6" s="17">
        <f>AO6/Parâmetros!$B$13</f>
        <v>0.16645346246122933</v>
      </c>
      <c r="AR6" s="17">
        <f>AQ6/Parâmetros!$E$6</f>
        <v>0.39993623849406373</v>
      </c>
      <c r="AS6" s="17">
        <f>(Parâmetros!$G$3*Parâmetros!$E$10*Modelo_1_Ø28mm!AR6)/Parâmetros!$H$3</f>
        <v>3096.9267957954562</v>
      </c>
      <c r="AT6" s="17">
        <f>(Parâmetros!$G$3*Parâmetros!$E$10*Modelo_1_Ø28mm!AP6)/Parâmetros!$H$3</f>
        <v>3064.7502769112407</v>
      </c>
      <c r="AU6" s="62">
        <v>4342.272727272727</v>
      </c>
      <c r="AV6" s="59">
        <f t="shared" si="3"/>
        <v>36185.606060606056</v>
      </c>
      <c r="AW6" s="41">
        <f>((AU6*Parâmetros!$E$10)/(2*Parâmetros!$B$11*Parâmetros!$G$3*Modelo_1_Ø28mm!AR6^2))</f>
        <v>0.75081049387985155</v>
      </c>
      <c r="AX6" s="41">
        <f>((AU6*Parâmetros!$E$10)/(2*Parâmetros!$B$11*Parâmetros!$G$3*AP6^2))</f>
        <v>0.76665862802367835</v>
      </c>
      <c r="AY6" s="41">
        <f>((AV6)*(((Parâmetros!$E$6^2)*Parâmetros!$E$10)/(2*Parâmetros!$G$3*Modelo_1_Ø28mm!AR6^2)))</f>
        <v>0.13005722572747294</v>
      </c>
      <c r="AZ6">
        <v>1.7999999999999999E-2</v>
      </c>
      <c r="BA6" s="28">
        <f>((Parâmetros!$H$3/Modelo_1_Ø28mm!$AZ$4)*Modelo_1_Ø28mm!AR6) + (Modelo_1_Ø28mm!$AZ$8)*998*Modelo_1_Ø28mm!AR6^2</f>
        <v>41760.199697652497</v>
      </c>
      <c r="BB6" s="28">
        <f t="shared" si="4"/>
        <v>5011.2239637182993</v>
      </c>
      <c r="BC6" s="36">
        <f t="shared" si="5"/>
        <v>-668.95123644557225</v>
      </c>
    </row>
    <row r="7" spans="1:55" x14ac:dyDescent="0.25">
      <c r="A7" s="16">
        <v>0.10299750000000001</v>
      </c>
      <c r="B7" s="17">
        <f>A7/Parâmetros!$G$3</f>
        <v>1.0320390781563127E-4</v>
      </c>
      <c r="C7" s="45">
        <f>A7/(Parâmetros!$G$3*Parâmetros!$B$9)</f>
        <v>0.49082499706367272</v>
      </c>
      <c r="D7" s="17">
        <f>B7/Parâmetros!$B$13</f>
        <v>0.16760624566589802</v>
      </c>
      <c r="E7" s="45">
        <f>D7/Parâmetros!$B$6</f>
        <v>0.50392737722759473</v>
      </c>
      <c r="F7" s="17">
        <f>(Parâmetros!$G$3*Parâmetros!$B$10*Modelo_1_Ø28mm!E7)/Parâmetros!$H$3</f>
        <v>1693.320273475319</v>
      </c>
      <c r="G7" s="17">
        <f>(Parâmetros!$G$3*Parâmetros!$B$10*Modelo_1_Ø28mm!C7)/Parâmetros!$H$3</f>
        <v>1649.2930446225996</v>
      </c>
      <c r="H7" s="17">
        <v>16876.166666666661</v>
      </c>
      <c r="I7" s="18">
        <f t="shared" si="0"/>
        <v>140634.72222222219</v>
      </c>
      <c r="J7" s="41">
        <f>((H7*Parâmetros!$B$10)/(2*Parâmetros!$B$11*Parâmetros!$G$3*Modelo_1_Ø28mm!E7^2))</f>
        <v>0.7975604768663539</v>
      </c>
      <c r="K7" s="41">
        <f>((H7*Parâmetros!$B$10)/(2*Parâmetros!$B$11*Parâmetros!$G$3*C7^2))</f>
        <v>0.84070994627316975</v>
      </c>
      <c r="L7" s="41">
        <f>((I7)*(((Parâmetros!$B$6^2)*Parâmetros!$B$10)/(2*Parâmetros!$G$3*Modelo_1_Ø28mm!E7^2)))</f>
        <v>8.8228341217872222E-2</v>
      </c>
      <c r="N7" s="16">
        <v>0.10785</v>
      </c>
      <c r="O7" s="17">
        <f>N7/Parâmetros!$G$3</f>
        <v>1.0806613226452906E-4</v>
      </c>
      <c r="P7" s="17">
        <f>N7/(Parâmetros!$G$3*Parâmetros!$C$9)</f>
        <v>0.46255121052702586</v>
      </c>
      <c r="Q7" s="17">
        <f>O7/Parâmetros!$B$13</f>
        <v>0.17550264419104444</v>
      </c>
      <c r="R7" s="17">
        <f>Q7/Parâmetros!$C$6</f>
        <v>0.46863189370105324</v>
      </c>
      <c r="S7" s="17">
        <f>(Parâmetros!$G$3*Parâmetros!$C$10*Modelo_1_Ø28mm!R7)/Parâmetros!$H$3</f>
        <v>2226.4225474836448</v>
      </c>
      <c r="T7" s="17">
        <f>(Parâmetros!$G$3*Parâmetros!$C$10*Modelo_1_Ø28mm!P7)/Parâmetros!$H$3</f>
        <v>2197.5338390864413</v>
      </c>
      <c r="U7" s="17">
        <v>8318.0833333333321</v>
      </c>
      <c r="V7" s="18">
        <f t="shared" si="1"/>
        <v>69317.361111111109</v>
      </c>
      <c r="W7" s="41">
        <f>((U7*Parâmetros!$C$10)/(2*Parâmetros!$B$11*Parâmetros!$G$3*Modelo_1_Ø28mm!R7^2))</f>
        <v>0.64267277483458374</v>
      </c>
      <c r="X7" s="41">
        <f>((U7*Parâmetros!$C$10)/(2*Parâmetros!$B$11*Parâmetros!$G$3*P7^2))</f>
        <v>0.65968095007294825</v>
      </c>
      <c r="Y7" s="41">
        <f>((V7)*(((Parâmetros!$C$6^2)*Parâmetros!$C$10)/(2*Parâmetros!$G$3*Modelo_1_Ø28mm!R7^2)))</f>
        <v>9.0135017338744072E-2</v>
      </c>
      <c r="AA7" s="16">
        <v>0.11044</v>
      </c>
      <c r="AB7" s="17">
        <f>AA7/Parâmetros!$G$3</f>
        <v>1.1066132264529057E-4</v>
      </c>
      <c r="AC7" s="17">
        <f>AA7/(Parâmetros!$G$3*Parâmetros!$D$9)</f>
        <v>0.45396412954447107</v>
      </c>
      <c r="AD7" s="17">
        <f>AB7/Parâmetros!$B$13</f>
        <v>0.1797173113069907</v>
      </c>
      <c r="AE7" s="17">
        <f>AD7/Parâmetros!$D$6</f>
        <v>0.44974302128876553</v>
      </c>
      <c r="AF7" s="17">
        <f>(Parâmetros!$G$3*Parâmetros!$D$10*Modelo_1_Ø28mm!AE7)/Parâmetros!$H$3</f>
        <v>2767.5965874003818</v>
      </c>
      <c r="AG7" s="17">
        <f>(Parâmetros!$G$3*Parâmetros!$D$10*Modelo_1_Ø28mm!AC7)/Parâmetros!$H$3</f>
        <v>2793.5721428855159</v>
      </c>
      <c r="AH7" s="17">
        <v>6389.8333333333321</v>
      </c>
      <c r="AI7" s="18">
        <f t="shared" si="2"/>
        <v>53248.611111111102</v>
      </c>
      <c r="AJ7" s="41">
        <f>((AH7*Parâmetros!$D$10)/(2*Parâmetros!$B$11*Parâmetros!$G$3*Modelo_1_Ø28mm!AE7^2))</f>
        <v>0.6943102679991312</v>
      </c>
      <c r="AK7" s="41">
        <f>((AH7*Parâmetros!$D$10)/(2*Parâmetros!$B$11*Parâmetros!$G$3*AC7^2))</f>
        <v>0.68145844542875911</v>
      </c>
      <c r="AL7" s="41">
        <f>((AI7)*(((Parâmetros!$D$6^2)*Parâmetros!$D$10)/(2*Parâmetros!$G$3*Modelo_1_Ø28mm!AE7^2)))</f>
        <v>0.11086757468374417</v>
      </c>
      <c r="AN7" s="16">
        <v>0.11519583333333333</v>
      </c>
      <c r="AO7" s="17">
        <f>AN7/Parâmetros!$G$3</f>
        <v>1.1542668670674682E-4</v>
      </c>
      <c r="AP7" s="17">
        <f>AN7/(Parâmetros!$G$3*Parâmetros!$E$9)</f>
        <v>0.4457202472908231</v>
      </c>
      <c r="AQ7" s="17">
        <f>AO7/Parâmetros!$B$13</f>
        <v>0.18745640565406449</v>
      </c>
      <c r="AR7" s="17">
        <f>AQ7/Parâmetros!$E$6</f>
        <v>0.45039982136968881</v>
      </c>
      <c r="AS7" s="17">
        <f>(Parâmetros!$G$3*Parâmetros!$E$10*Modelo_1_Ø28mm!AR7)/Parâmetros!$H$3</f>
        <v>3487.6941406298201</v>
      </c>
      <c r="AT7" s="17">
        <f>(Parâmetros!$G$3*Parâmetros!$E$10*Modelo_1_Ø28mm!AP7)/Parâmetros!$H$3</f>
        <v>3451.4576184973948</v>
      </c>
      <c r="AU7" s="62">
        <v>5429.75</v>
      </c>
      <c r="AV7" s="59">
        <f t="shared" si="3"/>
        <v>45247.916666666672</v>
      </c>
      <c r="AW7" s="41">
        <f>((AU7*Parâmetros!$E$10)/(2*Parâmetros!$B$11*Parâmetros!$G$3*Modelo_1_Ø28mm!AR7^2))</f>
        <v>0.74024957571945549</v>
      </c>
      <c r="AX7" s="41">
        <f>((AU7*Parâmetros!$E$10)/(2*Parâmetros!$B$11*Parâmetros!$G$3*AP7^2))</f>
        <v>0.75587478963367394</v>
      </c>
      <c r="AY7" s="41">
        <f>((AV7)*(((Parâmetros!$E$6^2)*Parâmetros!$E$10)/(2*Parâmetros!$G$3*Modelo_1_Ø28mm!AR7^2)))</f>
        <v>0.12822783771508883</v>
      </c>
      <c r="BA7" s="28">
        <f>((Parâmetros!$H$3/Modelo_1_Ø28mm!$AZ$4)*Modelo_1_Ø28mm!AR7) + (Modelo_1_Ø28mm!$AZ$8)*998*Modelo_1_Ø28mm!AR7^2</f>
        <v>50142.720895585939</v>
      </c>
      <c r="BB7" s="28">
        <f t="shared" si="4"/>
        <v>6017.1265074703124</v>
      </c>
      <c r="BC7" s="36">
        <f t="shared" si="5"/>
        <v>-587.37650747031239</v>
      </c>
    </row>
    <row r="8" spans="1:55" x14ac:dyDescent="0.25">
      <c r="A8" s="16">
        <v>0.1149957894736842</v>
      </c>
      <c r="B8" s="17">
        <f>A8/Parâmetros!$G$3</f>
        <v>1.1522624195759941E-4</v>
      </c>
      <c r="C8" s="45">
        <f>A8/(Parâmetros!$G$3*Parâmetros!$B$9)</f>
        <v>0.54800172849589335</v>
      </c>
      <c r="D8" s="17">
        <f>B8/Parâmetros!$B$13</f>
        <v>0.1871308773617826</v>
      </c>
      <c r="E8" s="45">
        <f>D8/Parâmetros!$B$6</f>
        <v>0.5626304190071636</v>
      </c>
      <c r="F8" s="17">
        <f>(Parâmetros!$G$3*Parâmetros!$B$10*Modelo_1_Ø28mm!E8)/Parâmetros!$H$3</f>
        <v>1890.5769720632943</v>
      </c>
      <c r="G8" s="17">
        <f>(Parâmetros!$G$3*Parâmetros!$B$10*Modelo_1_Ø28mm!C8)/Parâmetros!$H$3</f>
        <v>1841.4209640023507</v>
      </c>
      <c r="H8" s="17">
        <v>20635.368421052633</v>
      </c>
      <c r="I8" s="18">
        <f t="shared" si="0"/>
        <v>171961.40350877194</v>
      </c>
      <c r="J8" s="41">
        <f>((H8*Parâmetros!$B$10)/(2*Parâmetros!$B$11*Parâmetros!$G$3*Modelo_1_Ø28mm!E8^2))</f>
        <v>0.78233279200413508</v>
      </c>
      <c r="K8" s="41">
        <f>((H8*Parâmetros!$B$10)/(2*Parâmetros!$B$11*Parâmetros!$G$3*C8^2))</f>
        <v>0.82465841602096834</v>
      </c>
      <c r="L8" s="41">
        <f>((I8)*(((Parâmetros!$B$6^2)*Parâmetros!$B$10)/(2*Parâmetros!$G$3*Modelo_1_Ø28mm!E8^2)))</f>
        <v>8.6543812690003358E-2</v>
      </c>
      <c r="N8" s="16">
        <v>0.12068294117647058</v>
      </c>
      <c r="O8" s="17">
        <f>N8/Parâmetros!$G$3</f>
        <v>1.2092479075798655E-4</v>
      </c>
      <c r="P8" s="17">
        <f>N8/(Parâmetros!$G$3*Parâmetros!$C$9)</f>
        <v>0.51758962013109244</v>
      </c>
      <c r="Q8" s="17">
        <f>O8/Parâmetros!$B$13</f>
        <v>0.19638549174986428</v>
      </c>
      <c r="R8" s="17">
        <f>Q8/Parâmetros!$C$6</f>
        <v>0.52439383644823567</v>
      </c>
      <c r="S8" s="17">
        <f>(Parâmetros!$G$3*Parâmetros!$C$10*Modelo_1_Ø28mm!R8)/Parâmetros!$H$3</f>
        <v>2491.3418760494801</v>
      </c>
      <c r="T8" s="17">
        <f>(Parâmetros!$G$3*Parâmetros!$C$10*Modelo_1_Ø28mm!P8)/Parâmetros!$H$3</f>
        <v>2459.0157351485636</v>
      </c>
      <c r="U8" s="17">
        <v>10124.588235294119</v>
      </c>
      <c r="V8" s="18">
        <f t="shared" si="1"/>
        <v>84371.568627450994</v>
      </c>
      <c r="W8" s="41">
        <f>((U8*Parâmetros!$C$10)/(2*Parâmetros!$B$11*Parâmetros!$G$3*Modelo_1_Ø28mm!R8^2))</f>
        <v>0.62473024558125168</v>
      </c>
      <c r="X8" s="41">
        <f>((U8*Parâmetros!$C$10)/(2*Parâmetros!$B$11*Parâmetros!$G$3*P8^2))</f>
        <v>0.64126357624285824</v>
      </c>
      <c r="Y8" s="41">
        <f>((V8)*(((Parâmetros!$C$6^2)*Parâmetros!$C$10)/(2*Parâmetros!$G$3*Modelo_1_Ø28mm!R8^2)))</f>
        <v>8.7618573125331931E-2</v>
      </c>
      <c r="AA8" s="16">
        <v>0.12319583333333334</v>
      </c>
      <c r="AB8" s="17">
        <f>AA8/Parâmetros!$G$3</f>
        <v>1.234427187708751E-4</v>
      </c>
      <c r="AC8" s="17">
        <f>AA8/(Parâmetros!$G$3*Parâmetros!$D$9)</f>
        <v>0.50639704131358565</v>
      </c>
      <c r="AD8" s="17">
        <f>AB8/Parâmetros!$B$13</f>
        <v>0.20047468246007616</v>
      </c>
      <c r="AE8" s="17">
        <f>AD8/Parâmetros!$D$6</f>
        <v>0.50168839454473513</v>
      </c>
      <c r="AF8" s="17">
        <f>(Parâmetros!$G$3*Parâmetros!$D$10*Modelo_1_Ø28mm!AE8)/Parâmetros!$H$3</f>
        <v>3087.2543273748602</v>
      </c>
      <c r="AG8" s="17">
        <f>(Parâmetros!$G$3*Parâmetros!$D$10*Modelo_1_Ø28mm!AC8)/Parâmetros!$H$3</f>
        <v>3116.2300626545357</v>
      </c>
      <c r="AH8" s="17">
        <v>7800.6666666666652</v>
      </c>
      <c r="AI8" s="18">
        <f t="shared" si="2"/>
        <v>65005.555555555547</v>
      </c>
      <c r="AJ8" s="41">
        <f>((AH8*Parâmetros!$D$10)/(2*Parâmetros!$B$11*Parâmetros!$G$3*Modelo_1_Ø28mm!AE8^2))</f>
        <v>0.68117160280639744</v>
      </c>
      <c r="AK8" s="41">
        <f>((AH8*Parâmetros!$D$10)/(2*Parâmetros!$B$11*Parâmetros!$G$3*AC8^2))</f>
        <v>0.66856297956873167</v>
      </c>
      <c r="AL8" s="41">
        <f>((AI8)*(((Parâmetros!$D$6^2)*Parâmetros!$D$10)/(2*Parâmetros!$G$3*Modelo_1_Ø28mm!AE8^2)))</f>
        <v>0.108769590523582</v>
      </c>
      <c r="AN8" s="16">
        <v>0.12755666666666665</v>
      </c>
      <c r="AO8" s="17">
        <f>AN8/Parâmetros!$G$3</f>
        <v>1.2781229124916499E-4</v>
      </c>
      <c r="AP8" s="17">
        <f>AN8/(Parâmetros!$G$3*Parâmetros!$E$9)</f>
        <v>0.49354726959389228</v>
      </c>
      <c r="AQ8" s="17">
        <f>AO8/Parâmetros!$B$13</f>
        <v>0.2075709993898531</v>
      </c>
      <c r="AR8" s="17">
        <f>AQ8/Parâmetros!$E$6</f>
        <v>0.49872897498763358</v>
      </c>
      <c r="AS8" s="17">
        <f>(Parâmetros!$G$3*Parâmetros!$E$10*Modelo_1_Ø28mm!AR8)/Parâmetros!$H$3</f>
        <v>3861.9334229241895</v>
      </c>
      <c r="AT8" s="17">
        <f>(Parâmetros!$G$3*Parâmetros!$E$10*Modelo_1_Ø28mm!AP8)/Parâmetros!$H$3</f>
        <v>3821.8086211752388</v>
      </c>
      <c r="AU8" s="62">
        <v>6623.3333333333339</v>
      </c>
      <c r="AV8" s="59">
        <f t="shared" si="3"/>
        <v>55194.444444444453</v>
      </c>
      <c r="AW8" s="41">
        <f>((AU8*Parâmetros!$E$10)/(2*Parâmetros!$B$11*Parâmetros!$G$3*Modelo_1_Ø28mm!AR8^2))</f>
        <v>0.7364481301939364</v>
      </c>
      <c r="AX8" s="41">
        <f>((AU8*Parâmetros!$E$10)/(2*Parâmetros!$B$11*Parâmetros!$G$3*AP8^2))</f>
        <v>0.75199310306315104</v>
      </c>
      <c r="AY8" s="41">
        <f>((AV8)*(((Parâmetros!$E$6^2)*Parâmetros!$E$10)/(2*Parâmetros!$G$3*Modelo_1_Ø28mm!AR8^2)))</f>
        <v>0.12756934204563133</v>
      </c>
      <c r="AZ8">
        <f>AZ6/AZ5</f>
        <v>137.24871329934422</v>
      </c>
      <c r="BA8" s="28">
        <f>((Parâmetros!$H$3/Modelo_1_Ø28mm!$AZ$4)*Modelo_1_Ø28mm!AR8) + (Modelo_1_Ø28mm!$AZ$8)*998*Modelo_1_Ø28mm!AR8^2</f>
        <v>58824.684287444361</v>
      </c>
      <c r="BB8" s="28">
        <f t="shared" si="4"/>
        <v>7058.9621144933235</v>
      </c>
      <c r="BC8" s="36">
        <f t="shared" si="5"/>
        <v>-435.62878115998956</v>
      </c>
    </row>
    <row r="9" spans="1:55" x14ac:dyDescent="0.25">
      <c r="A9" s="16">
        <v>0.12678692307692307</v>
      </c>
      <c r="B9" s="17">
        <f>A9/Parâmetros!$G$3</f>
        <v>1.2704100508709727E-4</v>
      </c>
      <c r="C9" s="45">
        <f>A9/(Parâmetros!$G$3*Parâmetros!$B$9)</f>
        <v>0.60419127791395777</v>
      </c>
      <c r="D9" s="17">
        <f>B9/Parâmetros!$B$13</f>
        <v>0.20631840749973621</v>
      </c>
      <c r="E9" s="45">
        <f>D9/Parâmetros!$B$6</f>
        <v>0.62031992633715038</v>
      </c>
      <c r="F9" s="17">
        <f>(Parâmetros!$G$3*Parâmetros!$B$10*Modelo_1_Ø28mm!E9)/Parâmetros!$H$3</f>
        <v>2084.4279449278829</v>
      </c>
      <c r="G9" s="17">
        <f>(Parâmetros!$G$3*Parâmetros!$B$10*Modelo_1_Ø28mm!C9)/Parâmetros!$H$3</f>
        <v>2030.2317083411713</v>
      </c>
      <c r="H9" s="17">
        <v>24663.461538461539</v>
      </c>
      <c r="I9" s="18">
        <f t="shared" si="0"/>
        <v>205528.84615384616</v>
      </c>
      <c r="J9" s="41">
        <f>((H9*Parâmetros!$B$10)/(2*Parâmetros!$B$11*Parâmetros!$G$3*Modelo_1_Ø28mm!E9^2))</f>
        <v>0.76921596787328927</v>
      </c>
      <c r="K9" s="41">
        <f>((H9*Parâmetros!$B$10)/(2*Parâmetros!$B$11*Parâmetros!$G$3*C9^2))</f>
        <v>0.81083194789701418</v>
      </c>
      <c r="L9" s="41">
        <f>((I9)*(((Parâmetros!$B$6^2)*Parâmetros!$B$10)/(2*Parâmetros!$G$3*Modelo_1_Ø28mm!E9^2)))</f>
        <v>8.5092793402214581E-2</v>
      </c>
      <c r="N9" s="16">
        <v>0.13321769230769229</v>
      </c>
      <c r="O9" s="17">
        <f>N9/Parâmetros!$G$3</f>
        <v>1.3348466163095419E-4</v>
      </c>
      <c r="P9" s="17">
        <f>N9/(Parâmetros!$G$3*Parâmetros!$C$9)</f>
        <v>0.57134914084877075</v>
      </c>
      <c r="Q9" s="17">
        <f>O9/Parâmetros!$B$13</f>
        <v>0.21678309923995323</v>
      </c>
      <c r="R9" s="17">
        <f>Q9/Parâmetros!$C$6</f>
        <v>0.57886007807731166</v>
      </c>
      <c r="S9" s="17">
        <f>(Parâmetros!$G$3*Parâmetros!$C$10*Modelo_1_Ø28mm!R9)/Parâmetros!$H$3</f>
        <v>2750.1054601537744</v>
      </c>
      <c r="T9" s="17">
        <f>(Parâmetros!$G$3*Parâmetros!$C$10*Modelo_1_Ø28mm!P9)/Parâmetros!$H$3</f>
        <v>2714.4217599551162</v>
      </c>
      <c r="U9" s="17">
        <v>12085.692307692307</v>
      </c>
      <c r="V9" s="18">
        <f t="shared" si="1"/>
        <v>100714.10256410256</v>
      </c>
      <c r="W9" s="41">
        <f>((U9*Parâmetros!$C$10)/(2*Parâmetros!$B$11*Parâmetros!$G$3*Modelo_1_Ø28mm!R9^2))</f>
        <v>0.61200455606742477</v>
      </c>
      <c r="X9" s="41">
        <f>((U9*Parâmetros!$C$10)/(2*Parâmetros!$B$11*Parâmetros!$G$3*P9^2))</f>
        <v>0.62820110451924194</v>
      </c>
      <c r="Y9" s="41">
        <f>((V9)*(((Parâmetros!$C$6^2)*Parâmetros!$C$10)/(2*Parâmetros!$G$3*Modelo_1_Ø28mm!R9^2)))</f>
        <v>8.5833791989595343E-2</v>
      </c>
      <c r="AA9" s="16">
        <v>0.13629749999999999</v>
      </c>
      <c r="AB9" s="17">
        <f>AA9/Parâmetros!$G$3</f>
        <v>1.3657064128256511E-4</v>
      </c>
      <c r="AC9" s="17">
        <f>AA9/(Parâmetros!$G$3*Parâmetros!$D$9)</f>
        <v>0.56025150259496148</v>
      </c>
      <c r="AD9" s="17">
        <f>AB9/Parâmetros!$B$13</f>
        <v>0.22179482287092142</v>
      </c>
      <c r="AE9" s="17">
        <f>AD9/Parâmetros!$D$6</f>
        <v>0.5550420992765801</v>
      </c>
      <c r="AF9" s="17">
        <f>(Parâmetros!$G$3*Parâmetros!$D$10*Modelo_1_Ø28mm!AE9)/Parâmetros!$H$3</f>
        <v>3415.5785573270869</v>
      </c>
      <c r="AG9" s="17">
        <f>(Parâmetros!$G$3*Parâmetros!$D$10*Modelo_1_Ø28mm!AC9)/Parâmetros!$H$3</f>
        <v>3447.6358126126283</v>
      </c>
      <c r="AH9" s="17">
        <v>9282.0833333333303</v>
      </c>
      <c r="AI9" s="18">
        <f t="shared" si="2"/>
        <v>77350.694444444423</v>
      </c>
      <c r="AJ9" s="41">
        <f>((AH9*Parâmetros!$D$10)/(2*Parâmetros!$B$11*Parâmetros!$G$3*Modelo_1_Ø28mm!AE9^2))</f>
        <v>0.66219597481146186</v>
      </c>
      <c r="AK9" s="41">
        <f>((AH9*Parâmetros!$D$10)/(2*Parâmetros!$B$11*Parâmetros!$G$3*AC9^2))</f>
        <v>0.64993859426080802</v>
      </c>
      <c r="AL9" s="41">
        <f>((AI9)*(((Parâmetros!$D$6^2)*Parâmetros!$D$10)/(2*Parâmetros!$G$3*Modelo_1_Ø28mm!AE9^2)))</f>
        <v>0.1057395592092502</v>
      </c>
      <c r="AN9" s="16">
        <v>0.14248333333333335</v>
      </c>
      <c r="AO9" s="17">
        <f>AN9/Parâmetros!$G$3</f>
        <v>1.4276887107548433E-4</v>
      </c>
      <c r="AP9" s="17">
        <f>AN9/(Parâmetros!$G$3*Parâmetros!$E$9)</f>
        <v>0.55130211510677429</v>
      </c>
      <c r="AQ9" s="17">
        <f>AO9/Parâmetros!$B$13</f>
        <v>0.23186093419706988</v>
      </c>
      <c r="AR9" s="17">
        <f>AQ9/Parâmetros!$E$6</f>
        <v>0.55709018307801506</v>
      </c>
      <c r="AS9" s="17">
        <f>(Parâmetros!$G$3*Parâmetros!$E$10*Modelo_1_Ø28mm!AR9)/Parâmetros!$H$3</f>
        <v>4313.856434078828</v>
      </c>
      <c r="AT9" s="17">
        <f>(Parâmetros!$G$3*Parâmetros!$E$10*Modelo_1_Ø28mm!AP9)/Parâmetros!$H$3</f>
        <v>4269.0362325799151</v>
      </c>
      <c r="AU9" s="62">
        <v>8161.166666666667</v>
      </c>
      <c r="AV9" s="59">
        <f t="shared" si="3"/>
        <v>68009.722222222234</v>
      </c>
      <c r="AW9" s="41">
        <f>((AU9*Parâmetros!$E$10)/(2*Parâmetros!$B$11*Parâmetros!$G$3*Modelo_1_Ø28mm!AR9^2))</f>
        <v>0.72727052789114444</v>
      </c>
      <c r="AX9" s="41">
        <f>((AU9*Parâmetros!$E$10)/(2*Parâmetros!$B$11*Parâmetros!$G$3*AP9^2))</f>
        <v>0.74262177961021669</v>
      </c>
      <c r="AY9" s="41">
        <f>((AV9)*(((Parâmetros!$E$6^2)*Parâmetros!$E$10)/(2*Parâmetros!$G$3*Modelo_1_Ø28mm!AR9^2)))</f>
        <v>0.12597957538139209</v>
      </c>
      <c r="BA9" s="28">
        <f>((Parâmetros!$H$3/Modelo_1_Ø28mm!$AZ$4)*Modelo_1_Ø28mm!AR9) + (Modelo_1_Ø28mm!$AZ$8)*998*Modelo_1_Ø28mm!AR9^2</f>
        <v>70161.710351596048</v>
      </c>
      <c r="BB9" s="28">
        <f t="shared" si="4"/>
        <v>8419.4052421915258</v>
      </c>
      <c r="BC9" s="36">
        <f t="shared" si="5"/>
        <v>-258.23857552485879</v>
      </c>
    </row>
    <row r="10" spans="1:55" x14ac:dyDescent="0.25">
      <c r="A10" s="16">
        <v>0.13850600000000002</v>
      </c>
      <c r="B10" s="17">
        <f>A10/Parâmetros!$G$3</f>
        <v>1.3878356713426855E-4</v>
      </c>
      <c r="C10" s="45">
        <f>A10/(Parâmetros!$G$3*Parâmetros!$B$9)</f>
        <v>0.66003744793127073</v>
      </c>
      <c r="D10" s="17">
        <f>B10/Parâmetros!$B$13</f>
        <v>0.22538868091168104</v>
      </c>
      <c r="E10" s="45">
        <f>D10/Parâmetros!$B$6</f>
        <v>0.67765688788839762</v>
      </c>
      <c r="F10" s="17">
        <f>(Parâmetros!$G$3*Parâmetros!$B$10*Modelo_1_Ø28mm!E10)/Parâmetros!$H$3</f>
        <v>2277.0942770258748</v>
      </c>
      <c r="G10" s="17">
        <f>(Parâmetros!$G$3*Parâmetros!$B$10*Modelo_1_Ø28mm!C10)/Parâmetros!$H$3</f>
        <v>2217.8886132041825</v>
      </c>
      <c r="H10" s="17">
        <v>28907.8</v>
      </c>
      <c r="I10" s="18">
        <f t="shared" si="0"/>
        <v>240898.33333333334</v>
      </c>
      <c r="J10" s="41">
        <f>((H10*Parâmetros!$B$10)/(2*Parâmetros!$B$11*Parâmetros!$G$3*Modelo_1_Ø28mm!E10^2))</f>
        <v>0.7554766615006927</v>
      </c>
      <c r="K10" s="41">
        <f>((H10*Parâmetros!$B$10)/(2*Parâmetros!$B$11*Parâmetros!$G$3*C10^2))</f>
        <v>0.7963493201121975</v>
      </c>
      <c r="L10" s="41">
        <f>((I10)*(((Parâmetros!$B$6^2)*Parâmetros!$B$10)/(2*Parâmetros!$G$3*Modelo_1_Ø28mm!E10^2)))</f>
        <v>8.3572913410792357E-2</v>
      </c>
      <c r="N10" s="16">
        <v>0.14332866666666669</v>
      </c>
      <c r="O10" s="17">
        <f>N10/Parâmetros!$G$3</f>
        <v>1.4361589846359387E-4</v>
      </c>
      <c r="P10" s="17">
        <f>N10/(Parâmetros!$G$3*Parâmetros!$C$9)</f>
        <v>0.61471347491786055</v>
      </c>
      <c r="Q10" s="17">
        <f>O10/Parâmetros!$B$13</f>
        <v>0.2332365321129051</v>
      </c>
      <c r="R10" s="17">
        <f>Q10/Parâmetros!$C$6</f>
        <v>0.62279447827210976</v>
      </c>
      <c r="S10" s="17">
        <f>(Parâmetros!$G$3*Parâmetros!$C$10*Modelo_1_Ø28mm!R10)/Parâmetros!$H$3</f>
        <v>2958.8333348858064</v>
      </c>
      <c r="T10" s="17">
        <f>(Parâmetros!$G$3*Parâmetros!$C$10*Modelo_1_Ø28mm!P10)/Parâmetros!$H$3</f>
        <v>2920.4413084018629</v>
      </c>
      <c r="U10" s="17">
        <v>13817.666666666668</v>
      </c>
      <c r="V10" s="18">
        <f t="shared" si="1"/>
        <v>115147.22222222223</v>
      </c>
      <c r="W10" s="41">
        <f>((U10*Parâmetros!$C$10)/(2*Parâmetros!$B$11*Parâmetros!$G$3*Modelo_1_Ø28mm!R10^2))</f>
        <v>0.60447107580843651</v>
      </c>
      <c r="X10" s="41">
        <f>((U10*Parâmetros!$C$10)/(2*Parâmetros!$B$11*Parâmetros!$G$3*P10^2))</f>
        <v>0.62046825257777882</v>
      </c>
      <c r="Y10" s="41">
        <f>((V10)*(((Parâmetros!$C$6^2)*Parâmetros!$C$10)/(2*Parâmetros!$G$3*Modelo_1_Ø28mm!R10^2)))</f>
        <v>8.4777219499902148E-2</v>
      </c>
      <c r="AA10" s="16">
        <v>0.14797466666666664</v>
      </c>
      <c r="AB10" s="17">
        <f>AA10/Parâmetros!$G$3</f>
        <v>1.4827120908483631E-4</v>
      </c>
      <c r="AC10" s="17">
        <f>AA10/(Parâmetros!$G$3*Parâmetros!$D$9)</f>
        <v>0.60825055005402551</v>
      </c>
      <c r="AD10" s="17">
        <f>AB10/Parâmetros!$B$13</f>
        <v>0.24079689636799628</v>
      </c>
      <c r="AE10" s="17">
        <f>AD10/Parâmetros!$D$6</f>
        <v>0.60259483575574646</v>
      </c>
      <c r="AF10" s="17">
        <f>(Parâmetros!$G$3*Parâmetros!$D$10*Modelo_1_Ø28mm!AE10)/Parâmetros!$H$3</f>
        <v>3708.2052018143395</v>
      </c>
      <c r="AG10" s="17">
        <f>(Parâmetros!$G$3*Parâmetros!$D$10*Modelo_1_Ø28mm!AC10)/Parâmetros!$H$3</f>
        <v>3743.0089338352941</v>
      </c>
      <c r="AH10" s="17">
        <v>10867.666666666666</v>
      </c>
      <c r="AI10" s="18">
        <f t="shared" si="2"/>
        <v>90563.888888888891</v>
      </c>
      <c r="AJ10" s="41">
        <f>((AH10*Parâmetros!$D$10)/(2*Parâmetros!$B$11*Parâmetros!$G$3*Modelo_1_Ø28mm!AE10^2))</f>
        <v>0.65777660346488132</v>
      </c>
      <c r="AK10" s="41">
        <f>((AH10*Parâmetros!$D$10)/(2*Parâmetros!$B$11*Parâmetros!$G$3*AC10^2))</f>
        <v>0.64560102636584993</v>
      </c>
      <c r="AL10" s="41">
        <f>((AI10)*(((Parâmetros!$D$6^2)*Parâmetros!$D$10)/(2*Parâmetros!$G$3*Modelo_1_Ø28mm!AE10^2)))</f>
        <v>0.10503387328552882</v>
      </c>
      <c r="AN10" s="16">
        <v>0.15645833333333334</v>
      </c>
      <c r="AO10" s="17">
        <f>AN10/Parâmetros!$G$3</f>
        <v>1.5677187708750836E-4</v>
      </c>
      <c r="AP10" s="17">
        <f>AN10/(Parâmetros!$G$3*Parâmetros!$E$9)</f>
        <v>0.60537473453793933</v>
      </c>
      <c r="AQ10" s="17">
        <f>AO10/Parâmetros!$B$13</f>
        <v>0.25460223649257141</v>
      </c>
      <c r="AR10" s="17">
        <f>AQ10/Parâmetros!$E$6</f>
        <v>0.61173050574860977</v>
      </c>
      <c r="AS10" s="17">
        <f>(Parâmetros!$G$3*Parâmetros!$E$10*Modelo_1_Ø28mm!AR10)/Parâmetros!$H$3</f>
        <v>4736.9665779523903</v>
      </c>
      <c r="AT10" s="17">
        <f>(Parâmetros!$G$3*Parâmetros!$E$10*Modelo_1_Ø28mm!AP10)/Parâmetros!$H$3</f>
        <v>4687.7503372726578</v>
      </c>
      <c r="AU10" s="62">
        <v>9671.6666666666661</v>
      </c>
      <c r="AV10" s="59">
        <f t="shared" si="3"/>
        <v>80597.222222222219</v>
      </c>
      <c r="AW10" s="41">
        <f>((AU10*Parâmetros!$E$10)/(2*Parâmetros!$B$11*Parâmetros!$G$3*Modelo_1_Ø28mm!AR10^2))</f>
        <v>0.71478560170973815</v>
      </c>
      <c r="AX10" s="41">
        <f>((AU10*Parâmetros!$E$10)/(2*Parâmetros!$B$11*Parâmetros!$G$3*AP10^2))</f>
        <v>0.72987332117065495</v>
      </c>
      <c r="AY10" s="41">
        <f>((AV10)*(((Parâmetros!$E$6^2)*Parâmetros!$E$10)/(2*Parâmetros!$G$3*Modelo_1_Ø28mm!AR10^2)))</f>
        <v>0.123816906005029</v>
      </c>
      <c r="BA10" s="28">
        <f>((Parâmetros!$H$3/Modelo_1_Ø28mm!$AZ$4)*Modelo_1_Ø28mm!AR10) + (Modelo_1_Ø28mm!$AZ$8)*998*Modelo_1_Ø28mm!AR10^2</f>
        <v>81621.670473525475</v>
      </c>
      <c r="BB10" s="28">
        <f t="shared" si="4"/>
        <v>9794.6004568230564</v>
      </c>
      <c r="BC10" s="36">
        <f t="shared" si="5"/>
        <v>-122.93379015639039</v>
      </c>
    </row>
    <row r="11" spans="1:55" x14ac:dyDescent="0.25">
      <c r="A11" s="16">
        <v>0.152580625</v>
      </c>
      <c r="B11" s="17">
        <f>A11/Parâmetros!$G$3</f>
        <v>1.5288639779559117E-4</v>
      </c>
      <c r="C11" s="45">
        <f>A11/(Parâmetros!$G$3*Parâmetros!$B$9)</f>
        <v>0.72710876300491123</v>
      </c>
      <c r="D11" s="17">
        <f>B11/Parâmetros!$B$13</f>
        <v>0.24829210143553249</v>
      </c>
      <c r="E11" s="45">
        <f>D11/Parâmetros!$B$6</f>
        <v>0.74651864532631529</v>
      </c>
      <c r="F11" s="17">
        <f>(Parâmetros!$G$3*Parâmetros!$B$10*Modelo_1_Ø28mm!E11)/Parâmetros!$H$3</f>
        <v>2508.4867657179552</v>
      </c>
      <c r="G11" s="17">
        <f>(Parâmetros!$G$3*Parâmetros!$B$10*Modelo_1_Ø28mm!C11)/Parâmetros!$H$3</f>
        <v>2443.2647739670297</v>
      </c>
      <c r="H11" s="17">
        <v>34514.000000000007</v>
      </c>
      <c r="I11" s="18">
        <f t="shared" si="0"/>
        <v>287616.66666666674</v>
      </c>
      <c r="J11" s="41">
        <f>((H11*Parâmetros!$B$10)/(2*Parâmetros!$B$11*Parâmetros!$G$3*Modelo_1_Ø28mm!E11^2))</f>
        <v>0.74325818625316686</v>
      </c>
      <c r="K11" s="41">
        <f>((H11*Parâmetros!$B$10)/(2*Parâmetros!$B$11*Parâmetros!$G$3*C11^2))</f>
        <v>0.78346980317669501</v>
      </c>
      <c r="L11" s="41">
        <f>((I11)*(((Parâmetros!$B$6^2)*Parâmetros!$B$10)/(2*Parâmetros!$G$3*Modelo_1_Ø28mm!E11^2)))</f>
        <v>8.2221271955919384E-2</v>
      </c>
      <c r="N11" s="16">
        <v>0.15611615384615382</v>
      </c>
      <c r="O11" s="17">
        <f>N11/Parâmetros!$G$3</f>
        <v>1.5642901186989361E-4</v>
      </c>
      <c r="P11" s="17">
        <f>N11/(Parâmetros!$G$3*Parâmetros!$C$9)</f>
        <v>0.66955693967883034</v>
      </c>
      <c r="Q11" s="17">
        <f>O11/Parâmetros!$B$13</f>
        <v>0.25404541308239115</v>
      </c>
      <c r="R11" s="17">
        <f>Q11/Parâmetros!$C$6</f>
        <v>0.67835891343762655</v>
      </c>
      <c r="S11" s="17">
        <f>(Parâmetros!$G$3*Parâmetros!$C$10*Modelo_1_Ø28mm!R11)/Parâmetros!$H$3</f>
        <v>3222.8143249837958</v>
      </c>
      <c r="T11" s="17">
        <f>(Parâmetros!$G$3*Parâmetros!$C$10*Modelo_1_Ø28mm!P11)/Parâmetros!$H$3</f>
        <v>3180.9970413068881</v>
      </c>
      <c r="U11" s="17">
        <v>15984.692307692309</v>
      </c>
      <c r="V11" s="18">
        <f t="shared" si="1"/>
        <v>133205.76923076925</v>
      </c>
      <c r="W11" s="41">
        <f>((U11*Parâmetros!$C$10)/(2*Parâmetros!$B$11*Parâmetros!$G$3*Modelo_1_Ø28mm!R11^2))</f>
        <v>0.58940732498326398</v>
      </c>
      <c r="X11" s="41">
        <f>((U11*Parâmetros!$C$10)/(2*Parâmetros!$B$11*Parâmetros!$G$3*P11^2))</f>
        <v>0.60500584333137852</v>
      </c>
      <c r="Y11" s="41">
        <f>((V11)*(((Parâmetros!$C$6^2)*Parâmetros!$C$10)/(2*Parâmetros!$G$3*Modelo_1_Ø28mm!R11^2)))</f>
        <v>8.2664524680734014E-2</v>
      </c>
      <c r="AA11" s="16">
        <v>0.16510769230769232</v>
      </c>
      <c r="AB11" s="17">
        <f>AA11/Parâmetros!$G$3</f>
        <v>1.6543856944658549E-4</v>
      </c>
      <c r="AC11" s="17">
        <f>AA11/(Parâmetros!$G$3*Parâmetros!$D$9)</f>
        <v>0.6786759309992566</v>
      </c>
      <c r="AD11" s="17">
        <f>AB11/Parâmetros!$B$13</f>
        <v>0.26867720515791721</v>
      </c>
      <c r="AE11" s="17">
        <f>AD11/Parâmetros!$D$6</f>
        <v>0.67236537827306608</v>
      </c>
      <c r="AF11" s="17">
        <f>(Parâmetros!$G$3*Parâmetros!$D$10*Modelo_1_Ø28mm!AE11)/Parâmetros!$H$3</f>
        <v>4137.5541994234118</v>
      </c>
      <c r="AG11" s="17">
        <f>(Parâmetros!$G$3*Parâmetros!$D$10*Modelo_1_Ø28mm!AC11)/Parâmetros!$H$3</f>
        <v>4176.3876295443906</v>
      </c>
      <c r="AH11" s="17">
        <v>13242.23076923077</v>
      </c>
      <c r="AI11" s="18">
        <f t="shared" si="2"/>
        <v>110351.92307692308</v>
      </c>
      <c r="AJ11" s="41">
        <f>((AH11*Parâmetros!$D$10)/(2*Parâmetros!$B$11*Parâmetros!$G$3*Modelo_1_Ø28mm!AE11^2))</f>
        <v>0.64378876089127113</v>
      </c>
      <c r="AK11" s="41">
        <f>((AH11*Parâmetros!$D$10)/(2*Parâmetros!$B$11*Parâmetros!$G$3*AC11^2))</f>
        <v>0.63187210156889362</v>
      </c>
      <c r="AL11" s="41">
        <f>((AI11)*(((Parâmetros!$D$6^2)*Parâmetros!$D$10)/(2*Parâmetros!$G$3*Modelo_1_Ø28mm!AE11^2)))</f>
        <v>0.1028002923453199</v>
      </c>
      <c r="AN11" s="16">
        <v>0.1690753846153846</v>
      </c>
      <c r="AO11" s="17">
        <f>AN11/Parâmetros!$G$3</f>
        <v>1.6941421304146753E-4</v>
      </c>
      <c r="AP11" s="17">
        <f>AN11/(Parâmetros!$G$3*Parâmetros!$E$9)</f>
        <v>0.65419312540147068</v>
      </c>
      <c r="AQ11" s="17">
        <f>AO11/Parâmetros!$B$13</f>
        <v>0.27513376975074483</v>
      </c>
      <c r="AR11" s="17">
        <f>AQ11/Parâmetros!$E$6</f>
        <v>0.66106143621034319</v>
      </c>
      <c r="AS11" s="17">
        <f>(Parâmetros!$G$3*Parâmetros!$E$10*Modelo_1_Ø28mm!AR11)/Parâmetros!$H$3</f>
        <v>5118.9631706685868</v>
      </c>
      <c r="AT11" s="17">
        <f>(Parâmetros!$G$3*Parâmetros!$E$10*Modelo_1_Ø28mm!AP11)/Parâmetros!$H$3</f>
        <v>5065.7780532960223</v>
      </c>
      <c r="AU11" s="62">
        <v>11222.615384615385</v>
      </c>
      <c r="AV11" s="59">
        <f t="shared" si="3"/>
        <v>93521.794871794875</v>
      </c>
      <c r="AW11" s="41">
        <f>((AU11*Parâmetros!$E$10)/(2*Parâmetros!$B$11*Parâmetros!$G$3*Modelo_1_Ø28mm!AR11^2))</f>
        <v>0.710240095331511</v>
      </c>
      <c r="AX11" s="41">
        <f>((AU11*Parâmetros!$E$10)/(2*Parâmetros!$B$11*Parâmetros!$G$3*AP11^2))</f>
        <v>0.725231868084942</v>
      </c>
      <c r="AY11" s="41">
        <f>((AV11)*(((Parâmetros!$E$6^2)*Parâmetros!$E$10)/(2*Parâmetros!$G$3*Modelo_1_Ø28mm!AR11^2)))</f>
        <v>0.12302952229915692</v>
      </c>
      <c r="BA11" s="28">
        <f>((Parâmetros!$H$3/Modelo_1_Ø28mm!$AZ$4)*Modelo_1_Ø28mm!AR11) + (Modelo_1_Ø28mm!$AZ$8)*998*Modelo_1_Ø28mm!AR11^2</f>
        <v>92670.608506187666</v>
      </c>
      <c r="BB11" s="28">
        <f t="shared" si="4"/>
        <v>11120.47302074252</v>
      </c>
      <c r="BC11" s="36">
        <f t="shared" si="5"/>
        <v>102.14236387286473</v>
      </c>
    </row>
    <row r="12" spans="1:55" x14ac:dyDescent="0.25">
      <c r="A12" s="16">
        <v>0.16547241379310343</v>
      </c>
      <c r="B12" s="17">
        <f>A12/Parâmetros!$G$3</f>
        <v>1.6580402183677699E-4</v>
      </c>
      <c r="C12" s="45">
        <f>A12/(Parâmetros!$G$3*Parâmetros!$B$9)</f>
        <v>0.78854338225800447</v>
      </c>
      <c r="D12" s="17">
        <f>B12/Parâmetros!$B$13</f>
        <v>0.2692707108146899</v>
      </c>
      <c r="E12" s="45">
        <f>D12/Parâmetros!$B$6</f>
        <v>0.80959323756671642</v>
      </c>
      <c r="F12" s="17">
        <f>(Parâmetros!$G$3*Parâmetros!$B$10*Modelo_1_Ø28mm!E12)/Parâmetros!$H$3</f>
        <v>2720.4329520304764</v>
      </c>
      <c r="G12" s="17">
        <f>(Parâmetros!$G$3*Parâmetros!$B$10*Modelo_1_Ø28mm!C12)/Parâmetros!$H$3</f>
        <v>2649.7002465679084</v>
      </c>
      <c r="H12" s="17">
        <v>40051.310344827587</v>
      </c>
      <c r="I12" s="18">
        <f t="shared" si="0"/>
        <v>333760.91954022989</v>
      </c>
      <c r="J12" s="41">
        <f>((H12*Parâmetros!$B$10)/(2*Parâmetros!$B$11*Parâmetros!$G$3*Modelo_1_Ø28mm!E12^2))</f>
        <v>0.73334563370292183</v>
      </c>
      <c r="K12" s="41">
        <f>((H12*Parâmetros!$B$10)/(2*Parâmetros!$B$11*Parâmetros!$G$3*C12^2))</f>
        <v>0.77302096354175087</v>
      </c>
      <c r="L12" s="41">
        <f>((I12)*(((Parâmetros!$B$6^2)*Parâmetros!$B$10)/(2*Parâmetros!$G$3*Modelo_1_Ø28mm!E12^2)))</f>
        <v>8.1124718034166238E-2</v>
      </c>
      <c r="N12" s="16">
        <v>0.17387399999999997</v>
      </c>
      <c r="O12" s="17">
        <f>N12/Parâmetros!$G$3</f>
        <v>1.7422244488977953E-4</v>
      </c>
      <c r="P12" s="17">
        <f>N12/(Parâmetros!$G$3*Parâmetros!$C$9)</f>
        <v>0.74571747036788205</v>
      </c>
      <c r="Q12" s="17">
        <f>O12/Parâmetros!$B$13</f>
        <v>0.28294248267105848</v>
      </c>
      <c r="R12" s="17">
        <f>Q12/Parâmetros!$C$6</f>
        <v>0.75552064798680507</v>
      </c>
      <c r="S12" s="17">
        <f>(Parâmetros!$G$3*Parâmetros!$C$10*Modelo_1_Ø28mm!R12)/Parâmetros!$H$3</f>
        <v>3589.4018917122971</v>
      </c>
      <c r="T12" s="17">
        <f>(Parâmetros!$G$3*Parâmetros!$C$10*Modelo_1_Ø28mm!P12)/Parâmetros!$H$3</f>
        <v>3542.8279901466462</v>
      </c>
      <c r="U12" s="17">
        <v>19428.699999999997</v>
      </c>
      <c r="V12" s="18">
        <f t="shared" si="1"/>
        <v>161905.83333333331</v>
      </c>
      <c r="W12" s="41">
        <f>((U12*Parâmetros!$C$10)/(2*Parâmetros!$B$11*Parâmetros!$G$3*Modelo_1_Ø28mm!R12^2))</f>
        <v>0.57753909276341131</v>
      </c>
      <c r="X12" s="41">
        <f>((U12*Parâmetros!$C$10)/(2*Parâmetros!$B$11*Parâmetros!$G$3*P12^2))</f>
        <v>0.59282352129588567</v>
      </c>
      <c r="Y12" s="41">
        <f>((V12)*(((Parâmetros!$C$6^2)*Parâmetros!$C$10)/(2*Parâmetros!$G$3*Modelo_1_Ø28mm!R12^2)))</f>
        <v>8.1000002144841612E-2</v>
      </c>
      <c r="AA12" s="16">
        <v>0.17760214285714285</v>
      </c>
      <c r="AB12" s="17">
        <f>AA12/Parâmetros!$G$3</f>
        <v>1.7795805897509304E-4</v>
      </c>
      <c r="AC12" s="17">
        <f>AA12/(Parâmetros!$G$3*Parâmetros!$D$9)</f>
        <v>0.73003442762926163</v>
      </c>
      <c r="AD12" s="17">
        <f>AB12/Parâmetros!$B$13</f>
        <v>0.28900923213188862</v>
      </c>
      <c r="AE12" s="17">
        <f>AD12/Parâmetros!$D$6</f>
        <v>0.72324632665637789</v>
      </c>
      <c r="AF12" s="17">
        <f>(Parâmetros!$G$3*Parâmetros!$D$10*Modelo_1_Ø28mm!AE12)/Parâmetros!$H$3</f>
        <v>4450.6617573924632</v>
      </c>
      <c r="AG12" s="17">
        <f>(Parâmetros!$G$3*Parâmetros!$D$10*Modelo_1_Ø28mm!AC12)/Parâmetros!$H$3</f>
        <v>4492.4338899174954</v>
      </c>
      <c r="AH12" s="17">
        <v>15091.357142857139</v>
      </c>
      <c r="AI12" s="18">
        <f t="shared" si="2"/>
        <v>125761.3095238095</v>
      </c>
      <c r="AJ12" s="41">
        <f>((AH12*Parâmetros!$D$10)/(2*Parâmetros!$B$11*Parâmetros!$G$3*Modelo_1_Ø28mm!AE12^2))</f>
        <v>0.63408685111906538</v>
      </c>
      <c r="AK12" s="41">
        <f>((AH12*Parâmetros!$D$10)/(2*Parâmetros!$B$11*Parâmetros!$G$3*AC12^2))</f>
        <v>0.62234977609600328</v>
      </c>
      <c r="AL12" s="41">
        <f>((AI12)*(((Parâmetros!$D$6^2)*Parâmetros!$D$10)/(2*Parâmetros!$G$3*Modelo_1_Ø28mm!AE12^2)))</f>
        <v>0.10125108984058855</v>
      </c>
      <c r="AN12" s="16">
        <v>0.18208071428571429</v>
      </c>
      <c r="AO12" s="17">
        <f>AN12/Parâmetros!$G$3</f>
        <v>1.824456054967077E-4</v>
      </c>
      <c r="AP12" s="17">
        <f>AN12/(Parâmetros!$G$3*Parâmetros!$E$9)</f>
        <v>0.70451385827020607</v>
      </c>
      <c r="AQ12" s="17">
        <f>AO12/Parâmetros!$B$13</f>
        <v>0.29629714245096833</v>
      </c>
      <c r="AR12" s="17">
        <f>AQ12/Parâmetros!$E$6</f>
        <v>0.71191048162174031</v>
      </c>
      <c r="AS12" s="17">
        <f>(Parâmetros!$G$3*Parâmetros!$E$10*Modelo_1_Ø28mm!AR12)/Parâmetros!$H$3</f>
        <v>5512.7153644386281</v>
      </c>
      <c r="AT12" s="17">
        <f>(Parâmetros!$G$3*Parâmetros!$E$10*Modelo_1_Ø28mm!AP12)/Parâmetros!$H$3</f>
        <v>5455.4392317680122</v>
      </c>
      <c r="AU12" s="62">
        <v>12816.571428571428</v>
      </c>
      <c r="AV12" s="59">
        <f t="shared" si="3"/>
        <v>106804.76190476189</v>
      </c>
      <c r="AW12" s="41">
        <f>((AU12*Parâmetros!$E$10)/(2*Parâmetros!$B$11*Parâmetros!$G$3*Modelo_1_Ø28mm!AR12^2))</f>
        <v>0.69938423767797697</v>
      </c>
      <c r="AX12" s="41">
        <f>((AU12*Parâmetros!$E$10)/(2*Parâmetros!$B$11*Parâmetros!$G$3*AP12^2))</f>
        <v>0.71414686460867116</v>
      </c>
      <c r="AY12" s="41">
        <f>((AV12)*(((Parâmetros!$E$6^2)*Parâmetros!$E$10)/(2*Parâmetros!$G$3*Modelo_1_Ø28mm!AR12^2)))</f>
        <v>0.12114904414811908</v>
      </c>
      <c r="BA12" s="28">
        <f>((Parâmetros!$H$3/Modelo_1_Ø28mm!$AZ$4)*Modelo_1_Ø28mm!AR12) + (Modelo_1_Ø28mm!$AZ$8)*998*Modelo_1_Ø28mm!AR12^2</f>
        <v>104757.32200009967</v>
      </c>
      <c r="BB12" s="28">
        <f t="shared" si="4"/>
        <v>12570.878640011959</v>
      </c>
      <c r="BC12" s="36">
        <f t="shared" si="5"/>
        <v>245.69278855946868</v>
      </c>
    </row>
    <row r="13" spans="1:55" x14ac:dyDescent="0.25">
      <c r="A13" s="16">
        <v>0.17682533333333333</v>
      </c>
      <c r="B13" s="17">
        <f>A13/Parâmetros!$G$3</f>
        <v>1.7717969271877087E-4</v>
      </c>
      <c r="C13" s="45">
        <f>A13/(Parâmetros!$G$3*Parâmetros!$B$9)</f>
        <v>0.84264466335703558</v>
      </c>
      <c r="D13" s="17">
        <f>B13/Parâmetros!$B$13</f>
        <v>0.28774514195607631</v>
      </c>
      <c r="E13" s="45">
        <f>D13/Parâmetros!$B$6</f>
        <v>0.86513873107659744</v>
      </c>
      <c r="F13" s="17">
        <f>(Parâmetros!$G$3*Parâmetros!$B$10*Modelo_1_Ø28mm!E13)/Parâmetros!$H$3</f>
        <v>2907.0795096712486</v>
      </c>
      <c r="G13" s="17">
        <f>(Parâmetros!$G$3*Parâmetros!$B$10*Modelo_1_Ø28mm!C13)/Parâmetros!$H$3</f>
        <v>2831.4938943152929</v>
      </c>
      <c r="H13" s="17">
        <v>45269.4</v>
      </c>
      <c r="I13" s="18">
        <f t="shared" si="0"/>
        <v>377245</v>
      </c>
      <c r="J13" s="41">
        <f>((H13*Parâmetros!$B$10)/(2*Parâmetros!$B$11*Parâmetros!$G$3*Modelo_1_Ø28mm!E13^2))</f>
        <v>0.7258701763338129</v>
      </c>
      <c r="K13" s="41">
        <f>((H13*Parâmetros!$B$10)/(2*Parâmetros!$B$11*Parâmetros!$G$3*C13^2))</f>
        <v>0.76514107036067991</v>
      </c>
      <c r="L13" s="41">
        <f>((I13)*(((Parâmetros!$B$6^2)*Parâmetros!$B$10)/(2*Parâmetros!$G$3*Modelo_1_Ø28mm!E13^2)))</f>
        <v>8.0297762307733056E-2</v>
      </c>
      <c r="N13" s="16">
        <v>0.18664142857142857</v>
      </c>
      <c r="O13" s="17">
        <f>N13/Parâmetros!$G$3</f>
        <v>1.8701545949040938E-4</v>
      </c>
      <c r="P13" s="17">
        <f>N13/(Parâmetros!$G$3*Parâmetros!$C$9)</f>
        <v>0.80047490700238955</v>
      </c>
      <c r="Q13" s="17">
        <f>O13/Parâmetros!$B$13</f>
        <v>0.30371872257653837</v>
      </c>
      <c r="R13" s="17">
        <f>Q13/Parâmetros!$C$6</f>
        <v>0.81099792410290616</v>
      </c>
      <c r="S13" s="17">
        <f>(Parâmetros!$G$3*Parâmetros!$C$10*Modelo_1_Ø28mm!R13)/Parâmetros!$H$3</f>
        <v>3852.9687980156395</v>
      </c>
      <c r="T13" s="17">
        <f>(Parâmetros!$G$3*Parâmetros!$C$10*Modelo_1_Ø28mm!P13)/Parâmetros!$H$3</f>
        <v>3802.9750121571556</v>
      </c>
      <c r="U13" s="17">
        <v>21923.642857142859</v>
      </c>
      <c r="V13" s="18">
        <f t="shared" si="1"/>
        <v>182697.02380952382</v>
      </c>
      <c r="W13" s="41">
        <f>((U13*Parâmetros!$C$10)/(2*Parâmetros!$B$11*Parâmetros!$G$3*Modelo_1_Ø28mm!R13^2))</f>
        <v>0.56559238457788419</v>
      </c>
      <c r="X13" s="41">
        <f>((U13*Parâmetros!$C$10)/(2*Parâmetros!$B$11*Parâmetros!$G$3*P13^2))</f>
        <v>0.58056064644779326</v>
      </c>
      <c r="Y13" s="41">
        <f>((V13)*(((Parâmetros!$C$6^2)*Parâmetros!$C$10)/(2*Parâmetros!$G$3*Modelo_1_Ø28mm!R13^2)))</f>
        <v>7.9324473335144405E-2</v>
      </c>
      <c r="AA13" s="16">
        <v>0.19096428571428573</v>
      </c>
      <c r="AB13" s="17">
        <f>AA13/Parâmetros!$G$3</f>
        <v>1.91346979673633E-4</v>
      </c>
      <c r="AC13" s="17">
        <f>AA13/(Parâmetros!$G$3*Parâmetros!$D$9)</f>
        <v>0.78495957749336642</v>
      </c>
      <c r="AD13" s="17">
        <f>AB13/Parâmetros!$B$13</f>
        <v>0.31075324143635824</v>
      </c>
      <c r="AE13" s="17">
        <f>AD13/Parâmetros!$D$6</f>
        <v>0.77766076435525078</v>
      </c>
      <c r="AF13" s="17">
        <f>(Parâmetros!$G$3*Parâmetros!$D$10*Modelo_1_Ø28mm!AE13)/Parâmetros!$H$3</f>
        <v>4785.5134503640766</v>
      </c>
      <c r="AG13" s="17">
        <f>(Parâmetros!$G$3*Parâmetros!$D$10*Modelo_1_Ø28mm!AC13)/Parâmetros!$H$3</f>
        <v>4830.428367054139</v>
      </c>
      <c r="AH13" s="17">
        <v>17242.142857142851</v>
      </c>
      <c r="AI13" s="18">
        <f t="shared" si="2"/>
        <v>143684.52380952376</v>
      </c>
      <c r="AJ13" s="41">
        <f>((AH13*Parâmetros!$D$10)/(2*Parâmetros!$B$11*Parâmetros!$G$3*Modelo_1_Ø28mm!AE13^2))</f>
        <v>0.6266193285546392</v>
      </c>
      <c r="AK13" s="41">
        <f>((AH13*Parâmetros!$D$10)/(2*Parâmetros!$B$11*Parâmetros!$G$3*AC13^2))</f>
        <v>0.61502047887471467</v>
      </c>
      <c r="AL13" s="41">
        <f>((AI13)*(((Parâmetros!$D$6^2)*Parâmetros!$D$10)/(2*Parâmetros!$G$3*Modelo_1_Ø28mm!AE13^2)))</f>
        <v>0.10005867464269735</v>
      </c>
      <c r="AN13" s="16">
        <v>0.19526333333333301</v>
      </c>
      <c r="AO13" s="17">
        <f>AN13/Parâmetros!$G$3</f>
        <v>1.9565464261857014E-4</v>
      </c>
      <c r="AP13" s="17">
        <f>AN13/(Parâmetros!$G$3*Parâmetros!$E$9)</f>
        <v>0.75552056616773122</v>
      </c>
      <c r="AQ13" s="17">
        <f>AO13/Parâmetros!$B$13</f>
        <v>0.31774901542473111</v>
      </c>
      <c r="AR13" s="17">
        <f>AQ13/Parâmetros!$E$6</f>
        <v>0.76345270404788823</v>
      </c>
      <c r="AS13" s="17">
        <f>(Parâmetros!$G$3*Parâmetros!$E$10*Modelo_1_Ø28mm!AR13)/Parâmetros!$H$3</f>
        <v>5911.8352100106022</v>
      </c>
      <c r="AT13" s="17">
        <f>(Parâmetros!$G$3*Parâmetros!$E$10*Modelo_1_Ø28mm!AP13)/Parâmetros!$H$3</f>
        <v>5850.412293093892</v>
      </c>
      <c r="AU13" s="62">
        <v>14559.916666666666</v>
      </c>
      <c r="AV13" s="59">
        <f t="shared" si="3"/>
        <v>121332.63888888889</v>
      </c>
      <c r="AW13" s="41">
        <f>((AU13*Parâmetros!$E$10)/(2*Parâmetros!$B$11*Parâmetros!$G$3*Modelo_1_Ø28mm!AR13^2))</f>
        <v>0.69085891526743171</v>
      </c>
      <c r="AX13" s="41">
        <f>((AU13*Parâmetros!$E$10)/(2*Parâmetros!$B$11*Parâmetros!$G$3*AP13^2))</f>
        <v>0.70544158939474477</v>
      </c>
      <c r="AY13" s="41">
        <f>((AV13)*(((Parâmetros!$E$6^2)*Parâmetros!$E$10)/(2*Parâmetros!$G$3*Modelo_1_Ø28mm!AR13^2)))</f>
        <v>0.11967226699837777</v>
      </c>
      <c r="BA13" s="28">
        <f>((Parâmetros!$H$3/Modelo_1_Ø28mm!$AZ$4)*Modelo_1_Ø28mm!AR13) + (Modelo_1_Ø28mm!$AZ$8)*998*Modelo_1_Ø28mm!AR13^2</f>
        <v>117731.68003914019</v>
      </c>
      <c r="BB13" s="28">
        <f t="shared" si="4"/>
        <v>14127.801604696822</v>
      </c>
      <c r="BC13" s="36">
        <f t="shared" si="5"/>
        <v>432.11506196984374</v>
      </c>
    </row>
    <row r="14" spans="1:55" x14ac:dyDescent="0.25">
      <c r="A14" s="16">
        <v>0.18852307692307693</v>
      </c>
      <c r="B14" s="17">
        <f>A14/Parâmetros!$G$3</f>
        <v>1.889008786804378E-4</v>
      </c>
      <c r="C14" s="45">
        <f>A14/(Parâmetros!$G$3*Parâmetros!$B$9)</f>
        <v>0.89838917136050656</v>
      </c>
      <c r="D14" s="17">
        <f>B14/Parâmetros!$B$13</f>
        <v>0.30678069996320512</v>
      </c>
      <c r="E14" s="45">
        <f>D14/Parâmetros!$B$6</f>
        <v>0.92237131678654571</v>
      </c>
      <c r="F14" s="17">
        <f>(Parâmetros!$G$3*Parâmetros!$B$10*Modelo_1_Ø28mm!E14)/Parâmetros!$H$3</f>
        <v>3099.3951131997696</v>
      </c>
      <c r="G14" s="17">
        <f>(Parâmetros!$G$3*Parâmetros!$B$10*Modelo_1_Ø28mm!C14)/Parâmetros!$H$3</f>
        <v>3018.809189738412</v>
      </c>
      <c r="H14" s="17">
        <v>50808.41025641025</v>
      </c>
      <c r="I14" s="18">
        <f t="shared" si="0"/>
        <v>423403.41880341875</v>
      </c>
      <c r="J14" s="41">
        <f>((H14*Parâmetros!$B$10)/(2*Parâmetros!$B$11*Parâmetros!$G$3*Modelo_1_Ø28mm!E14^2))</f>
        <v>0.71672037907002528</v>
      </c>
      <c r="K14" s="41">
        <f>((H14*Parâmetros!$B$10)/(2*Parâmetros!$B$11*Parâmetros!$G$3*C14^2))</f>
        <v>0.75549625245762519</v>
      </c>
      <c r="L14" s="41">
        <f>((I14)*(((Parâmetros!$B$6^2)*Parâmetros!$B$10)/(2*Parâmetros!$G$3*Modelo_1_Ø28mm!E14^2)))</f>
        <v>7.928558648097242E-2</v>
      </c>
      <c r="N14" s="16">
        <v>0.19916333333333333</v>
      </c>
      <c r="O14" s="17">
        <f>N14/Parâmetros!$G$3</f>
        <v>1.9956245824983299E-4</v>
      </c>
      <c r="P14" s="17">
        <f>N14/(Parâmetros!$G$3*Parâmetros!$C$9)</f>
        <v>0.85417933171934068</v>
      </c>
      <c r="Q14" s="17">
        <f>O14/Parâmetros!$B$13</f>
        <v>0.32409542536766228</v>
      </c>
      <c r="R14" s="17">
        <f>Q14/Parâmetros!$C$6</f>
        <v>0.86540834544102074</v>
      </c>
      <c r="S14" s="17">
        <f>(Parâmetros!$G$3*Parâmetros!$C$10*Modelo_1_Ø28mm!R14)/Parâmetros!$H$3</f>
        <v>4111.4671855849256</v>
      </c>
      <c r="T14" s="17">
        <f>(Parâmetros!$G$3*Parâmetros!$C$10*Modelo_1_Ø28mm!P14)/Parâmetros!$H$3</f>
        <v>4058.1192814580677</v>
      </c>
      <c r="U14" s="17">
        <v>24612</v>
      </c>
      <c r="V14" s="18">
        <f t="shared" si="1"/>
        <v>205100</v>
      </c>
      <c r="W14" s="41">
        <f>((U14*Parâmetros!$C$10)/(2*Parâmetros!$B$11*Parâmetros!$G$3*Modelo_1_Ø28mm!R14^2))</f>
        <v>0.55761579651542625</v>
      </c>
      <c r="X14" s="41">
        <f>((U14*Parâmetros!$C$10)/(2*Parâmetros!$B$11*Parâmetros!$G$3*P14^2))</f>
        <v>0.57237295996498361</v>
      </c>
      <c r="Y14" s="41">
        <f>((V14)*(((Parâmetros!$C$6^2)*Parâmetros!$C$10)/(2*Parâmetros!$G$3*Modelo_1_Ø28mm!R14^2)))</f>
        <v>7.8205754865237648E-2</v>
      </c>
      <c r="AA14" s="16">
        <v>0.20378749999999998</v>
      </c>
      <c r="AB14" s="17">
        <f>AA14/Parâmetros!$G$3</f>
        <v>2.0419589178356711E-4</v>
      </c>
      <c r="AC14" s="17">
        <f>AA14/(Parâmetros!$G$3*Parâmetros!$D$9)</f>
        <v>0.83766945897812284</v>
      </c>
      <c r="AD14" s="17">
        <f>AB14/Parâmetros!$B$13</f>
        <v>0.33162026057563709</v>
      </c>
      <c r="AE14" s="17">
        <f>AD14/Parâmetros!$D$6</f>
        <v>0.82988053197106382</v>
      </c>
      <c r="AF14" s="17">
        <f>(Parâmetros!$G$3*Parâmetros!$D$10*Modelo_1_Ø28mm!AE14)/Parâmetros!$H$3</f>
        <v>5106.859738816147</v>
      </c>
      <c r="AG14" s="17">
        <f>(Parâmetros!$G$3*Parâmetros!$D$10*Modelo_1_Ø28mm!AC14)/Parâmetros!$H$3</f>
        <v>5154.7906833419238</v>
      </c>
      <c r="AH14" s="17">
        <v>19610.083333333336</v>
      </c>
      <c r="AI14" s="18">
        <f t="shared" si="2"/>
        <v>163417.36111111112</v>
      </c>
      <c r="AJ14" s="41">
        <f>((AH14*Parâmetros!$D$10)/(2*Parâmetros!$B$11*Parâmetros!$G$3*Modelo_1_Ø28mm!AE14^2))</f>
        <v>0.62580814240263416</v>
      </c>
      <c r="AK14" s="41">
        <f>((AH14*Parâmetros!$D$10)/(2*Parâmetros!$B$11*Parâmetros!$G$3*AC14^2))</f>
        <v>0.61422430794137728</v>
      </c>
      <c r="AL14" s="41">
        <f>((AI14)*(((Parâmetros!$D$6^2)*Parâmetros!$D$10)/(2*Parâmetros!$G$3*Modelo_1_Ø28mm!AE14^2)))</f>
        <v>9.9929144308155415E-2</v>
      </c>
      <c r="AN14" s="16">
        <v>0.20782</v>
      </c>
      <c r="AO14" s="17">
        <f>AN14/Parâmetros!$G$3</f>
        <v>2.0823647294589178E-4</v>
      </c>
      <c r="AP14" s="17">
        <f>AN14/(Parâmetros!$G$3*Parâmetros!$E$9)</f>
        <v>0.80410531450337919</v>
      </c>
      <c r="AQ14" s="17">
        <f>AO14/Parâmetros!$B$13</f>
        <v>0.33818228572816739</v>
      </c>
      <c r="AR14" s="17">
        <f>AQ14/Parâmetros!$E$6</f>
        <v>0.81254753899127197</v>
      </c>
      <c r="AS14" s="17">
        <f>(Parâmetros!$G$3*Parâmetros!$E$10*Modelo_1_Ø28mm!AR14)/Parâmetros!$H$3</f>
        <v>6292.0035849591432</v>
      </c>
      <c r="AT14" s="17">
        <f>(Parâmetros!$G$3*Parâmetros!$E$10*Modelo_1_Ø28mm!AP14)/Parâmetros!$H$3</f>
        <v>6226.6307862072144</v>
      </c>
      <c r="AU14" s="62">
        <v>16310.083333333334</v>
      </c>
      <c r="AV14" s="59">
        <f t="shared" si="3"/>
        <v>135917.36111111112</v>
      </c>
      <c r="AW14" s="41">
        <f>((AU14*Parâmetros!$E$10)/(2*Parâmetros!$B$11*Parâmetros!$G$3*Modelo_1_Ø28mm!AR14^2))</f>
        <v>0.68320867761166526</v>
      </c>
      <c r="AX14" s="41">
        <f>((AU14*Parâmetros!$E$10)/(2*Parâmetros!$B$11*Parâmetros!$G$3*AP14^2))</f>
        <v>0.69762987025518319</v>
      </c>
      <c r="AY14" s="41">
        <f>((AV14)*(((Parâmetros!$E$6^2)*Parâmetros!$E$10)/(2*Parâmetros!$G$3*Modelo_1_Ø28mm!AR14^2)))</f>
        <v>0.11834707416506603</v>
      </c>
      <c r="BA14" s="28">
        <f>((Parâmetros!$H$3/Modelo_1_Ø28mm!$AZ$4)*Modelo_1_Ø28mm!AR14) + (Modelo_1_Ø28mm!$AZ$8)*998*Modelo_1_Ø28mm!AR14^2</f>
        <v>130766.73127613544</v>
      </c>
      <c r="BB14" s="28">
        <f t="shared" si="4"/>
        <v>15692.007753136253</v>
      </c>
      <c r="BC14" s="36">
        <f t="shared" si="5"/>
        <v>618.07558019708085</v>
      </c>
    </row>
    <row r="15" spans="1:55" x14ac:dyDescent="0.25">
      <c r="A15" s="16">
        <v>0.19990294117647101</v>
      </c>
      <c r="B15" s="17">
        <f>A15/Parâmetros!$G$3</f>
        <v>2.0030354827301703E-4</v>
      </c>
      <c r="C15" s="45">
        <f>A15/(Parâmetros!$G$3*Parâmetros!$B$9)</f>
        <v>0.95261885498153753</v>
      </c>
      <c r="D15" s="17">
        <f>B15/Parâmetros!$B$13</f>
        <v>0.32529897782139522</v>
      </c>
      <c r="E15" s="45">
        <f>D15/Parâmetros!$B$6</f>
        <v>0.9780486404732267</v>
      </c>
      <c r="F15" s="17">
        <f>(Parâmetros!$G$3*Parâmetros!$B$10*Modelo_1_Ø28mm!E15)/Parâmetros!$H$3</f>
        <v>3286.4846527484883</v>
      </c>
      <c r="G15" s="17">
        <f>(Parâmetros!$G$3*Parâmetros!$B$10*Modelo_1_Ø28mm!C15)/Parâmetros!$H$3</f>
        <v>3201.0343016282363</v>
      </c>
      <c r="H15" s="17">
        <v>56338.705882352944</v>
      </c>
      <c r="I15" s="18">
        <f t="shared" si="0"/>
        <v>469489.21568627458</v>
      </c>
      <c r="J15" s="41">
        <f>((H15*Parâmetros!$B$10)/(2*Parâmetros!$B$11*Parâmetros!$G$3*Modelo_1_Ø28mm!E15^2))</f>
        <v>0.706824646217041</v>
      </c>
      <c r="K15" s="41">
        <f>((H15*Parâmetros!$B$10)/(2*Parâmetros!$B$11*Parâmetros!$G$3*C15^2))</f>
        <v>0.74506514249609157</v>
      </c>
      <c r="L15" s="41">
        <f>((I15)*(((Parâmetros!$B$6^2)*Parâmetros!$B$10)/(2*Parâmetros!$G$3*Modelo_1_Ø28mm!E15^2)))</f>
        <v>7.8190893200552627E-2</v>
      </c>
      <c r="N15" s="16">
        <v>0.21175583333333328</v>
      </c>
      <c r="O15" s="17">
        <f>N15/Parâmetros!$G$3</f>
        <v>2.1218019372077482E-4</v>
      </c>
      <c r="P15" s="17">
        <f>N15/(Parâmetros!$G$3*Parâmetros!$C$9)</f>
        <v>0.90818652799714827</v>
      </c>
      <c r="Q15" s="17">
        <f>O15/Parâmetros!$B$13</f>
        <v>0.34458700670262488</v>
      </c>
      <c r="R15" s="17">
        <f>Q15/Parâmetros!$C$6</f>
        <v>0.9201255185650864</v>
      </c>
      <c r="S15" s="17">
        <f>(Parâmetros!$G$3*Parâmetros!$C$10*Modelo_1_Ø28mm!R15)/Parâmetros!$H$3</f>
        <v>4371.4229197452187</v>
      </c>
      <c r="T15" s="17">
        <f>(Parâmetros!$G$3*Parâmetros!$C$10*Modelo_1_Ø28mm!P15)/Parâmetros!$H$3</f>
        <v>4314.7019877046687</v>
      </c>
      <c r="U15" s="17">
        <v>27426.583333333332</v>
      </c>
      <c r="V15" s="18">
        <f t="shared" si="1"/>
        <v>228554.86111111109</v>
      </c>
      <c r="W15" s="41">
        <f>((U15*Parâmetros!$C$10)/(2*Parâmetros!$B$11*Parâmetros!$G$3*Modelo_1_Ø28mm!R15^2))</f>
        <v>0.54967739512396285</v>
      </c>
      <c r="X15" s="41">
        <f>((U15*Parâmetros!$C$10)/(2*Parâmetros!$B$11*Parâmetros!$G$3*P15^2))</f>
        <v>0.56422447075392435</v>
      </c>
      <c r="Y15" s="41">
        <f>((V15)*(((Parâmetros!$C$6^2)*Parâmetros!$C$10)/(2*Parâmetros!$G$3*Modelo_1_Ø28mm!R15^2)))</f>
        <v>7.709239208548456E-2</v>
      </c>
      <c r="AA15" s="16">
        <v>0.21636083333333334</v>
      </c>
      <c r="AB15" s="17">
        <f>AA15/Parâmetros!$G$3</f>
        <v>2.1679442217768872E-4</v>
      </c>
      <c r="AC15" s="17">
        <f>AA15/(Parâmetros!$G$3*Parâmetros!$D$9)</f>
        <v>0.88935220365522505</v>
      </c>
      <c r="AD15" s="17">
        <f>AB15/Parâmetros!$B$13</f>
        <v>0.35208065228908547</v>
      </c>
      <c r="AE15" s="17">
        <f>AD15/Parâmetros!$D$6</f>
        <v>0.88108271343614986</v>
      </c>
      <c r="AF15" s="17">
        <f>(Parâmetros!$G$3*Parâmetros!$D$10*Modelo_1_Ø28mm!AE15)/Parâmetros!$H$3</f>
        <v>5421.9440780553805</v>
      </c>
      <c r="AG15" s="17">
        <f>(Parâmetros!$G$3*Parâmetros!$D$10*Modelo_1_Ø28mm!AC15)/Parâmetros!$H$3</f>
        <v>5472.8322782641799</v>
      </c>
      <c r="AH15" s="17">
        <v>21914.083333333336</v>
      </c>
      <c r="AI15" s="18">
        <f t="shared" si="2"/>
        <v>182617.36111111112</v>
      </c>
      <c r="AJ15" s="41">
        <f>((AH15*Parâmetros!$D$10)/(2*Parâmetros!$B$11*Parâmetros!$G$3*Modelo_1_Ø28mm!AE15^2))</f>
        <v>0.62041583116910537</v>
      </c>
      <c r="AK15" s="41">
        <f>((AH15*Parâmetros!$D$10)/(2*Parâmetros!$B$11*Parâmetros!$G$3*AC15^2))</f>
        <v>0.60893180947227332</v>
      </c>
      <c r="AL15" s="41">
        <f>((AI15)*(((Parâmetros!$D$6^2)*Parâmetros!$D$10)/(2*Parâmetros!$G$3*Modelo_1_Ø28mm!AE15^2)))</f>
        <v>9.9068099187615749E-2</v>
      </c>
      <c r="AN15" s="16">
        <v>0.22033666666666665</v>
      </c>
      <c r="AO15" s="17">
        <f>AN15/Parâmetros!$G$3</f>
        <v>2.2077822311289243E-4</v>
      </c>
      <c r="AP15" s="17">
        <f>AN15/(Parâmetros!$G$3*Parâmetros!$E$9)</f>
        <v>0.85253529326641431</v>
      </c>
      <c r="AQ15" s="17">
        <f>AO15/Parâmetros!$B$13</f>
        <v>0.35855046464757306</v>
      </c>
      <c r="AR15" s="17">
        <f>AQ15/Parâmetros!$E$6</f>
        <v>0.86148597945116068</v>
      </c>
      <c r="AS15" s="17">
        <f>(Parâmetros!$G$3*Parâmetros!$E$10*Modelo_1_Ø28mm!AR15)/Parâmetros!$H$3</f>
        <v>6670.9609111953341</v>
      </c>
      <c r="AT15" s="17">
        <f>(Parâmetros!$G$3*Parâmetros!$E$10*Modelo_1_Ø28mm!AP15)/Parâmetros!$H$3</f>
        <v>6601.6508131890268</v>
      </c>
      <c r="AU15" s="62">
        <v>18105</v>
      </c>
      <c r="AV15" s="59">
        <f t="shared" si="3"/>
        <v>150875</v>
      </c>
      <c r="AW15" s="41">
        <f>((AU15*Parâmetros!$E$10)/(2*Parâmetros!$B$11*Parâmetros!$G$3*Modelo_1_Ø28mm!AR15^2))</f>
        <v>0.6746784740163112</v>
      </c>
      <c r="AX15" s="41">
        <f>((AU15*Parâmetros!$E$10)/(2*Parâmetros!$B$11*Parâmetros!$G$3*AP15^2))</f>
        <v>0.68891961082422815</v>
      </c>
      <c r="AY15" s="41">
        <f>((AV15)*(((Parâmetros!$E$6^2)*Parâmetros!$E$10)/(2*Parâmetros!$G$3*Modelo_1_Ø28mm!AR15^2)))</f>
        <v>0.11686945148458201</v>
      </c>
      <c r="BA15" s="28">
        <f>((Parâmetros!$H$3/Modelo_1_Ø28mm!$AZ$4)*Modelo_1_Ø28mm!AR15) + (Modelo_1_Ø28mm!$AZ$8)*998*Modelo_1_Ø28mm!AR15^2</f>
        <v>144417.40548790002</v>
      </c>
      <c r="BB15" s="28">
        <f t="shared" si="4"/>
        <v>17330.088658548</v>
      </c>
      <c r="BC15" s="36">
        <f t="shared" si="5"/>
        <v>774.91134145199976</v>
      </c>
    </row>
    <row r="16" spans="1:55" x14ac:dyDescent="0.25">
      <c r="A16" s="16">
        <v>0.21117487179487177</v>
      </c>
      <c r="B16" s="17">
        <f>A16/Parâmetros!$G$3</f>
        <v>2.1159806793073324E-4</v>
      </c>
      <c r="C16" s="45">
        <f>A16/(Parâmetros!$G$3*Parâmetros!$B$9)</f>
        <v>1.0063341909137542</v>
      </c>
      <c r="D16" s="17">
        <f>B16/Parâmetros!$B$13</f>
        <v>0.34364161693745765</v>
      </c>
      <c r="E16" s="45">
        <f>D16/Parâmetros!$B$6</f>
        <v>1.0331978861619291</v>
      </c>
      <c r="F16" s="17">
        <f>(Parâmetros!$G$3*Parâmetros!$B$10*Modelo_1_Ø28mm!E16)/Parâmetros!$H$3</f>
        <v>3471.7997199816277</v>
      </c>
      <c r="G16" s="17">
        <f>(Parâmetros!$G$3*Parâmetros!$B$10*Modelo_1_Ø28mm!C16)/Parâmetros!$H$3</f>
        <v>3381.5310784276435</v>
      </c>
      <c r="H16" s="17">
        <v>62457.846153846163</v>
      </c>
      <c r="I16" s="18">
        <f t="shared" si="0"/>
        <v>520482.05128205137</v>
      </c>
      <c r="J16" s="41">
        <f>((H16*Parâmetros!$B$10)/(2*Parâmetros!$B$11*Parâmetros!$G$3*Modelo_1_Ø28mm!E16^2))</f>
        <v>0.70217556228764844</v>
      </c>
      <c r="K16" s="41">
        <f>((H16*Parâmetros!$B$10)/(2*Parâmetros!$B$11*Parâmetros!$G$3*C16^2))</f>
        <v>0.74016453468782128</v>
      </c>
      <c r="L16" s="41">
        <f>((I16)*(((Parâmetros!$B$6^2)*Parâmetros!$B$10)/(2*Parâmetros!$G$3*Modelo_1_Ø28mm!E16^2)))</f>
        <v>7.7676598704811584E-2</v>
      </c>
      <c r="N16" s="16">
        <v>0.22401307692307695</v>
      </c>
      <c r="O16" s="17">
        <f>N16/Parâmetros!$G$3</f>
        <v>2.2446200092492681E-4</v>
      </c>
      <c r="P16" s="17">
        <f>N16/(Parâmetros!$G$3*Parâmetros!$C$9)</f>
        <v>0.96075586374272604</v>
      </c>
      <c r="Q16" s="17">
        <f>O16/Parâmetros!$B$13</f>
        <v>0.36453303044387431</v>
      </c>
      <c r="R16" s="17">
        <f>Q16/Parâmetros!$C$6</f>
        <v>0.97338592908911692</v>
      </c>
      <c r="S16" s="17">
        <f>(Parâmetros!$G$3*Parâmetros!$C$10*Modelo_1_Ø28mm!R16)/Parâmetros!$H$3</f>
        <v>4624.457722695658</v>
      </c>
      <c r="T16" s="17">
        <f>(Parâmetros!$G$3*Parâmetros!$C$10*Modelo_1_Ø28mm!P16)/Parâmetros!$H$3</f>
        <v>4564.4535645464593</v>
      </c>
      <c r="U16" s="17">
        <v>30282.076923076929</v>
      </c>
      <c r="V16" s="18">
        <f t="shared" si="1"/>
        <v>252350.64102564109</v>
      </c>
      <c r="W16" s="41">
        <f>((U16*Parâmetros!$C$10)/(2*Parâmetros!$B$11*Parâmetros!$G$3*Modelo_1_Ø28mm!R16^2))</f>
        <v>0.54230779900811465</v>
      </c>
      <c r="X16" s="41">
        <f>((U16*Parâmetros!$C$10)/(2*Parâmetros!$B$11*Parâmetros!$G$3*P16^2))</f>
        <v>0.55665984010871339</v>
      </c>
      <c r="Y16" s="41">
        <f>((V16)*(((Parâmetros!$C$6^2)*Parâmetros!$C$10)/(2*Parâmetros!$G$3*Modelo_1_Ø28mm!R16^2)))</f>
        <v>7.6058804387837825E-2</v>
      </c>
      <c r="AA16" s="16">
        <v>0.22875076923076923</v>
      </c>
      <c r="AB16" s="17">
        <f>AA16/Parâmetros!$G$3</f>
        <v>2.292091876059812E-4</v>
      </c>
      <c r="AC16" s="17">
        <f>AA16/(Parâmetros!$G$3*Parâmetros!$D$9)</f>
        <v>0.9402810923259175</v>
      </c>
      <c r="AD16" s="17">
        <f>AB16/Parâmetros!$B$13</f>
        <v>0.37224260417928057</v>
      </c>
      <c r="AE16" s="17">
        <f>AD16/Parâmetros!$D$6</f>
        <v>0.93153804849669808</v>
      </c>
      <c r="AF16" s="17">
        <f>(Parâmetros!$G$3*Parâmetros!$D$10*Modelo_1_Ø28mm!AE16)/Parâmetros!$H$3</f>
        <v>5732.4325270580339</v>
      </c>
      <c r="AG16" s="17">
        <f>(Parâmetros!$G$3*Parâmetros!$D$10*Modelo_1_Ø28mm!AC16)/Parâmetros!$H$3</f>
        <v>5786.2348477608684</v>
      </c>
      <c r="AH16" s="17">
        <v>24356.846153846156</v>
      </c>
      <c r="AI16" s="18">
        <f t="shared" si="2"/>
        <v>202973.71794871797</v>
      </c>
      <c r="AJ16" s="41">
        <f>((AH16*Parâmetros!$D$10)/(2*Parâmetros!$B$11*Parâmetros!$G$3*Modelo_1_Ø28mm!AE16^2))</f>
        <v>0.61689717296128599</v>
      </c>
      <c r="AK16" s="41">
        <f>((AH16*Parâmetros!$D$10)/(2*Parâmetros!$B$11*Parâmetros!$G$3*AC16^2))</f>
        <v>0.60547828233489454</v>
      </c>
      <c r="AL16" s="41">
        <f>((AI16)*(((Parâmetros!$D$6^2)*Parâmetros!$D$10)/(2*Parâmetros!$G$3*Modelo_1_Ø28mm!AE16^2)))</f>
        <v>9.8506239282005831E-2</v>
      </c>
      <c r="AN16" s="16">
        <v>0.23332538461538499</v>
      </c>
      <c r="AO16" s="17">
        <f>AN16/Parâmetros!$G$3</f>
        <v>2.3379297055649799E-4</v>
      </c>
      <c r="AP16" s="17">
        <f>AN16/(Parâmetros!$G$3*Parâmetros!$E$9)</f>
        <v>0.90279175140879642</v>
      </c>
      <c r="AQ16" s="17">
        <f>AO16/Parâmetros!$B$13</f>
        <v>0.37968680534902649</v>
      </c>
      <c r="AR16" s="17">
        <f>AQ16/Parâmetros!$E$6</f>
        <v>0.9122700753220242</v>
      </c>
      <c r="AS16" s="17">
        <f>(Parâmetros!$G$3*Parâmetros!$E$10*Modelo_1_Ø28mm!AR16)/Parâmetros!$H$3</f>
        <v>7064.2101648636954</v>
      </c>
      <c r="AT16" s="17">
        <f>(Parâmetros!$G$3*Parâmetros!$E$10*Modelo_1_Ø28mm!AP16)/Parâmetros!$H$3</f>
        <v>6990.8142770175891</v>
      </c>
      <c r="AU16" s="62">
        <v>19965.076923076926</v>
      </c>
      <c r="AV16" s="59">
        <f t="shared" si="3"/>
        <v>166375.64102564106</v>
      </c>
      <c r="AW16" s="41">
        <f>((AU16*Parâmetros!$E$10)/(2*Parâmetros!$B$11*Parâmetros!$G$3*Modelo_1_Ø28mm!AR16^2))</f>
        <v>0.66346632067596423</v>
      </c>
      <c r="AX16" s="41">
        <f>((AU16*Parâmetros!$E$10)/(2*Parâmetros!$B$11*Parâmetros!$G$3*AP16^2))</f>
        <v>0.6774707909593356</v>
      </c>
      <c r="AY16" s="41">
        <f>((AV16)*(((Parâmetros!$E$6^2)*Parâmetros!$E$10)/(2*Parâmetros!$G$3*Modelo_1_Ø28mm!AR16^2)))</f>
        <v>0.11492725492531296</v>
      </c>
      <c r="BA16" s="28">
        <f>((Parâmetros!$H$3/Modelo_1_Ø28mm!$AZ$4)*Modelo_1_Ø28mm!AR16) + (Modelo_1_Ø28mm!$AZ$8)*998*Modelo_1_Ø28mm!AR16^2</f>
        <v>159276.57983807928</v>
      </c>
      <c r="BB16" s="28">
        <f t="shared" si="4"/>
        <v>19113.189580569513</v>
      </c>
      <c r="BC16" s="36">
        <f t="shared" si="5"/>
        <v>851.88734250741254</v>
      </c>
    </row>
    <row r="17" spans="1:54" ht="15.75" x14ac:dyDescent="0.25">
      <c r="A17" s="83" t="s">
        <v>6</v>
      </c>
      <c r="B17" s="84"/>
      <c r="C17" s="84"/>
      <c r="D17" s="84"/>
      <c r="E17" s="84"/>
      <c r="F17" s="84"/>
      <c r="G17" s="84"/>
      <c r="H17" s="84"/>
      <c r="I17" s="85"/>
      <c r="J17" s="38"/>
      <c r="K17" s="38"/>
      <c r="L17" s="38"/>
      <c r="N17" s="83" t="s">
        <v>6</v>
      </c>
      <c r="O17" s="84"/>
      <c r="P17" s="84"/>
      <c r="Q17" s="84"/>
      <c r="R17" s="84"/>
      <c r="S17" s="84"/>
      <c r="T17" s="84"/>
      <c r="U17" s="84"/>
      <c r="V17" s="85"/>
      <c r="W17" s="38"/>
      <c r="X17" s="38"/>
      <c r="Y17" s="38"/>
      <c r="AA17" s="83" t="s">
        <v>6</v>
      </c>
      <c r="AB17" s="84"/>
      <c r="AC17" s="84"/>
      <c r="AD17" s="84"/>
      <c r="AE17" s="84"/>
      <c r="AF17" s="84"/>
      <c r="AG17" s="84"/>
      <c r="AH17" s="84"/>
      <c r="AI17" s="85"/>
      <c r="AJ17" s="38"/>
      <c r="AK17" s="38"/>
      <c r="AL17" s="38"/>
      <c r="AN17" s="83" t="s">
        <v>6</v>
      </c>
      <c r="AO17" s="84"/>
      <c r="AP17" s="84"/>
      <c r="AQ17" s="84"/>
      <c r="AR17" s="84"/>
      <c r="AS17" s="84"/>
      <c r="AT17" s="84"/>
      <c r="AU17" s="84"/>
      <c r="AV17" s="85"/>
      <c r="AW17" s="38"/>
      <c r="AX17" s="38"/>
      <c r="AY17" s="38"/>
      <c r="BA17" s="28"/>
      <c r="BB17" s="28">
        <f t="shared" si="4"/>
        <v>0</v>
      </c>
    </row>
    <row r="18" spans="1:54" x14ac:dyDescent="0.25">
      <c r="A18" s="22">
        <v>0.01</v>
      </c>
      <c r="B18" s="23">
        <f>A18/Parâmetros!$G$3</f>
        <v>1.0020040080160322E-5</v>
      </c>
      <c r="C18" s="46">
        <f>A18/(Parâmetros!$G$3*Parâmetros!$B$9)</f>
        <v>4.7654068988438818E-2</v>
      </c>
      <c r="D18" s="23">
        <f>B18/Parâmetros!$B$13</f>
        <v>1.6272846007514552E-2</v>
      </c>
      <c r="E18" s="46">
        <f>D18/Parâmetros!$B$6</f>
        <v>4.8926175608883196E-2</v>
      </c>
      <c r="F18" s="23">
        <f>(Parâmetros!$G$3*Parâmetros!$B$10*Modelo_1_Ø28mm!E18)/Parâmetros!$H$3</f>
        <v>164.4040169397625</v>
      </c>
      <c r="G18" s="23"/>
      <c r="H18" s="23">
        <v>220.430193</v>
      </c>
      <c r="I18" s="24">
        <f t="shared" ref="I18:I68" si="6">H18/0.12</f>
        <v>1836.918275</v>
      </c>
      <c r="J18" s="29">
        <f>((H18*Parâmetros!$B$10)/(2*Parâmetros!$B$11*Parâmetros!$G$3*Modelo_1_Ø28mm!E18^2))</f>
        <v>1.1051322848838749</v>
      </c>
      <c r="K18" s="29">
        <f>((H18*Parâmetros!$B$10)/(2*Parâmetros!$B$11*Parâmetros!$G$3*C18^2))</f>
        <v>1.1649219473611843</v>
      </c>
      <c r="L18" s="29">
        <f>((I18)*(((Parâmetros!$B$6^2)*Parâmetros!$B$10)/(2*Parâmetros!$G$3*Modelo_1_Ø28mm!E18^2)))</f>
        <v>0.12225278351896052</v>
      </c>
      <c r="N18" s="22">
        <v>0.01</v>
      </c>
      <c r="O18" s="23">
        <f>N18/Parâmetros!$G$3</f>
        <v>1.0020040080160322E-5</v>
      </c>
      <c r="P18" s="23">
        <f>N18/(Parâmetros!$G$3*Parâmetros!$C$9)</f>
        <v>4.2888382988134063E-2</v>
      </c>
      <c r="Q18" s="23">
        <f>O18/Parâmetros!$B$13</f>
        <v>1.6272846007514552E-2</v>
      </c>
      <c r="R18" s="23">
        <f>Q18/Parâmetros!$C$6</f>
        <v>4.3452192276407349E-2</v>
      </c>
      <c r="S18" s="23">
        <f>(Parâmetros!$G$3*Parâmetros!$C$10*Modelo_1_Ø28mm!R18)/Parâmetros!$H$3</f>
        <v>206.43695386960084</v>
      </c>
      <c r="T18" s="23"/>
      <c r="U18" s="23">
        <v>115.65431599999999</v>
      </c>
      <c r="V18" s="24">
        <f t="shared" si="1"/>
        <v>963.7859666666667</v>
      </c>
      <c r="W18" s="29">
        <f>((U18*Parâmetros!$C$10)/(2*Parâmetros!$B$11*Parâmetros!$G$3*Modelo_1_Ø28mm!R18^2))</f>
        <v>1.0393666532243888</v>
      </c>
      <c r="X18" s="29">
        <f>((U18*Parâmetros!$C$10)/(2*Parâmetros!$B$11*Parâmetros!$G$3*P18^2))</f>
        <v>1.066873233349092</v>
      </c>
      <c r="Y18" s="29">
        <f>((V18)*(((Parâmetros!$C$6^2)*Parâmetros!$C$10)/(2*Parâmetros!$G$3*Modelo_1_Ø28mm!R18^2)))</f>
        <v>0.14577143295638378</v>
      </c>
      <c r="AA18" s="22">
        <v>0.01</v>
      </c>
      <c r="AB18" s="23">
        <f>AA18/Parâmetros!$G$3</f>
        <v>1.0020040080160322E-5</v>
      </c>
      <c r="AC18" s="23">
        <f>AA18/(Parâmetros!$G$3*Parâmetros!$D$9)</f>
        <v>4.1105046137673948E-2</v>
      </c>
      <c r="AD18" s="23">
        <f>AB18/Parâmetros!$B$13</f>
        <v>1.6272846007514552E-2</v>
      </c>
      <c r="AE18" s="23">
        <f>AD18/Parâmetros!$D$6</f>
        <v>4.0722837856643025E-2</v>
      </c>
      <c r="AF18" s="23">
        <f>(Parâmetros!$G$3*Parâmetros!$D$10*Modelo_1_Ø28mm!AE18)/Parâmetros!$H$3</f>
        <v>250.59730056142544</v>
      </c>
      <c r="AG18" s="23"/>
      <c r="AH18" s="23">
        <v>84.809808000000004</v>
      </c>
      <c r="AI18" s="24">
        <f t="shared" si="2"/>
        <v>706.74840000000006</v>
      </c>
      <c r="AJ18" s="29">
        <f>((AH18*Parâmetros!$D$10)/(2*Parâmetros!$B$11*Parâmetros!$G$3*Modelo_1_Ø28mm!AE18^2))</f>
        <v>1.1239912577901714</v>
      </c>
      <c r="AK18" s="29">
        <f>((AH18*Parâmetros!$D$10)/(2*Parâmetros!$B$11*Parâmetros!$G$3*AC18^2))</f>
        <v>1.1031859537617617</v>
      </c>
      <c r="AL18" s="29">
        <f>((AI18)*(((Parâmetros!$D$6^2)*Parâmetros!$D$10)/(2*Parâmetros!$G$3*Modelo_1_Ø28mm!AE18^2)))</f>
        <v>0.17947910388253582</v>
      </c>
      <c r="AN18" s="22">
        <v>0.01</v>
      </c>
      <c r="AO18" s="23">
        <f>AN18/Parâmetros!$G$3</f>
        <v>1.0020040080160322E-5</v>
      </c>
      <c r="AP18" s="23">
        <f>AN18/(Parâmetros!$G$3*Parâmetros!$E$9)</f>
        <v>3.8692393152890928E-2</v>
      </c>
      <c r="AQ18" s="23">
        <f>AO18/Parâmetros!$B$13</f>
        <v>1.6272846007514552E-2</v>
      </c>
      <c r="AR18" s="23">
        <f>AQ18/Parâmetros!$E$6</f>
        <v>3.9098620873413148E-2</v>
      </c>
      <c r="AS18" s="23">
        <f>(Parâmetros!$G$3*Parâmetros!$E$10*Modelo_1_Ø28mm!AR18)/Parâmetros!$H$3</f>
        <v>302.76217808483989</v>
      </c>
      <c r="AT18" s="23"/>
      <c r="AU18" s="30">
        <v>56.967462999999995</v>
      </c>
      <c r="AV18" s="60">
        <f t="shared" ref="AV18:AV68" si="7">AU18/0.12</f>
        <v>474.72885833333333</v>
      </c>
      <c r="AW18" s="29">
        <f>((AU18*Parâmetros!$E$10)/(2*Parâmetros!$B$11*Parâmetros!$G$3*Modelo_1_Ø28mm!AR18^2))</f>
        <v>1.0306204453812366</v>
      </c>
      <c r="AX18" s="29">
        <f>((AU18*Parâmetros!$E$10)/(2*Parâmetros!$B$11*Parâmetros!$G$3*AP18^2))</f>
        <v>1.0523748177600356</v>
      </c>
      <c r="AY18" s="29">
        <f>((AV18)*(((Parâmetros!$E$6^2)*Parâmetros!$E$10)/(2*Parâmetros!$G$3*Modelo_1_Ø28mm!AR18^2)))</f>
        <v>0.17852658826282453</v>
      </c>
      <c r="BA18" s="28">
        <f>((Parâmetros!$H$3/Modelo_1_Ø28mm!$AZ$4)*Modelo_1_Ø28mm!AR18) + (Modelo_1_Ø28mm!$AZ$8)*998*Modelo_1_Ø28mm!AR18^2</f>
        <v>2150.0993948527712</v>
      </c>
      <c r="BB18" s="28">
        <f t="shared" si="4"/>
        <v>258.01192738233254</v>
      </c>
    </row>
    <row r="19" spans="1:54" x14ac:dyDescent="0.25">
      <c r="A19" s="22">
        <v>0.02</v>
      </c>
      <c r="B19" s="23">
        <f>A19/Parâmetros!$G$3</f>
        <v>2.0040080160320643E-5</v>
      </c>
      <c r="C19" s="46">
        <f>A19/(Parâmetros!$G$3*Parâmetros!$B$9)</f>
        <v>9.5308137976877635E-2</v>
      </c>
      <c r="D19" s="23">
        <f>B19/Parâmetros!$B$13</f>
        <v>3.2545692015029104E-2</v>
      </c>
      <c r="E19" s="46">
        <f>D19/Parâmetros!$B$6</f>
        <v>9.7852351217766392E-2</v>
      </c>
      <c r="F19" s="23">
        <f>(Parâmetros!$G$3*Parâmetros!$B$10*Modelo_1_Ø28mm!E19)/Parâmetros!$H$3</f>
        <v>328.808033879525</v>
      </c>
      <c r="G19" s="23"/>
      <c r="H19" s="23">
        <v>693.63958700000001</v>
      </c>
      <c r="I19" s="24">
        <f t="shared" si="6"/>
        <v>5780.3298916666672</v>
      </c>
      <c r="J19" s="29">
        <f>((H19*Parâmetros!$B$10)/(2*Parâmetros!$B$11*Parâmetros!$G$3*Modelo_1_Ø28mm!E19^2))</f>
        <v>0.86939485380210291</v>
      </c>
      <c r="K19" s="29">
        <f>((H19*Parâmetros!$B$10)/(2*Parâmetros!$B$11*Parâmetros!$G$3*C19^2))</f>
        <v>0.91643069338378658</v>
      </c>
      <c r="L19" s="29">
        <f>((I19)*(((Parâmetros!$B$6^2)*Parâmetros!$B$10)/(2*Parâmetros!$G$3*Modelo_1_Ø28mm!E19^2)))</f>
        <v>9.6174858257385129E-2</v>
      </c>
      <c r="N19" s="22">
        <v>0.02</v>
      </c>
      <c r="O19" s="23">
        <f>N19/Parâmetros!$G$3</f>
        <v>2.0040080160320643E-5</v>
      </c>
      <c r="P19" s="23">
        <f>N19/(Parâmetros!$G$3*Parâmetros!$C$9)</f>
        <v>8.5776765976268127E-2</v>
      </c>
      <c r="Q19" s="23">
        <f>O19/Parâmetros!$B$13</f>
        <v>3.2545692015029104E-2</v>
      </c>
      <c r="R19" s="23">
        <f>Q19/Parâmetros!$C$6</f>
        <v>8.6904384552814698E-2</v>
      </c>
      <c r="S19" s="23">
        <f>(Parâmetros!$G$3*Parâmetros!$C$10*Modelo_1_Ø28mm!R19)/Parâmetros!$H$3</f>
        <v>412.87390773920168</v>
      </c>
      <c r="T19" s="23"/>
      <c r="U19" s="23">
        <v>366.42627699999997</v>
      </c>
      <c r="V19" s="24">
        <f t="shared" si="1"/>
        <v>3053.5523083333333</v>
      </c>
      <c r="W19" s="29">
        <f>((U19*Parâmetros!$C$10)/(2*Parâmetros!$B$11*Parâmetros!$G$3*Modelo_1_Ø28mm!R19^2))</f>
        <v>0.82325343824384989</v>
      </c>
      <c r="X19" s="29">
        <f>((U19*Parâmetros!$C$10)/(2*Parâmetros!$B$11*Parâmetros!$G$3*P19^2))</f>
        <v>0.84504063585283751</v>
      </c>
      <c r="Y19" s="29">
        <f>((V19)*(((Parâmetros!$C$6^2)*Parâmetros!$C$10)/(2*Parâmetros!$G$3*Modelo_1_Ø28mm!R19^2)))</f>
        <v>0.11546150052705947</v>
      </c>
      <c r="AA19" s="22">
        <v>0.02</v>
      </c>
      <c r="AB19" s="23">
        <f>AA19/Parâmetros!$G$3</f>
        <v>2.0040080160320643E-5</v>
      </c>
      <c r="AC19" s="23">
        <f>AA19/(Parâmetros!$G$3*Parâmetros!$D$9)</f>
        <v>8.2210092275347896E-2</v>
      </c>
      <c r="AD19" s="23">
        <f>AB19/Parâmetros!$B$13</f>
        <v>3.2545692015029104E-2</v>
      </c>
      <c r="AE19" s="23">
        <f>AD19/Parâmetros!$D$6</f>
        <v>8.144567571328605E-2</v>
      </c>
      <c r="AF19" s="23">
        <f>(Parâmetros!$G$3*Parâmetros!$D$10*Modelo_1_Ø28mm!AE19)/Parâmetros!$H$3</f>
        <v>501.19460112285088</v>
      </c>
      <c r="AG19" s="23"/>
      <c r="AH19" s="23">
        <v>276.98520400000001</v>
      </c>
      <c r="AI19" s="24">
        <f t="shared" si="2"/>
        <v>2308.2100333333333</v>
      </c>
      <c r="AJ19" s="29">
        <f>((AH19*Parâmetros!$D$10)/(2*Parâmetros!$B$11*Parâmetros!$G$3*Modelo_1_Ø28mm!AE19^2))</f>
        <v>0.91772683836646352</v>
      </c>
      <c r="AK19" s="29">
        <f>((AH19*Parâmetros!$D$10)/(2*Parâmetros!$B$11*Parâmetros!$G$3*AC19^2))</f>
        <v>0.90073953018687447</v>
      </c>
      <c r="AL19" s="29">
        <f>((AI19)*(((Parâmetros!$D$6^2)*Parâmetros!$D$10)/(2*Parâmetros!$G$3*Modelo_1_Ø28mm!AE19^2)))</f>
        <v>0.14654276838665101</v>
      </c>
      <c r="AN19" s="22">
        <v>0.02</v>
      </c>
      <c r="AO19" s="23">
        <f>AN19/Parâmetros!$G$3</f>
        <v>2.0040080160320643E-5</v>
      </c>
      <c r="AP19" s="23">
        <f>AN19/(Parâmetros!$G$3*Parâmetros!$E$9)</f>
        <v>7.7384786305781855E-2</v>
      </c>
      <c r="AQ19" s="23">
        <f>AO19/Parâmetros!$B$13</f>
        <v>3.2545692015029104E-2</v>
      </c>
      <c r="AR19" s="23">
        <f>AQ19/Parâmetros!$E$6</f>
        <v>7.8197241746826296E-2</v>
      </c>
      <c r="AS19" s="23">
        <f>(Parâmetros!$G$3*Parâmetros!$E$10*Modelo_1_Ø28mm!AR19)/Parâmetros!$H$3</f>
        <v>605.52435616967978</v>
      </c>
      <c r="AT19" s="23"/>
      <c r="AU19" s="30">
        <v>183.00507400000001</v>
      </c>
      <c r="AV19" s="60">
        <f t="shared" si="7"/>
        <v>1525.0422833333334</v>
      </c>
      <c r="AW19" s="29">
        <f>((AU19*Parâmetros!$E$10)/(2*Parâmetros!$B$11*Parâmetros!$G$3*Modelo_1_Ø28mm!AR19^2))</f>
        <v>0.82770392492687528</v>
      </c>
      <c r="AX19" s="29">
        <f>((AU19*Parâmetros!$E$10)/(2*Parâmetros!$B$11*Parâmetros!$G$3*AP19^2))</f>
        <v>0.84517512830048203</v>
      </c>
      <c r="AY19" s="29">
        <f>((AV19)*(((Parâmetros!$E$6^2)*Parâmetros!$E$10)/(2*Parâmetros!$G$3*Modelo_1_Ø28mm!AR19^2)))</f>
        <v>0.14337689347341015</v>
      </c>
      <c r="BA19" s="28">
        <f>((Parâmetros!$H$3/Modelo_1_Ø28mm!$AZ$4)*Modelo_1_Ø28mm!AR19) + (Modelo_1_Ø28mm!$AZ$8)*998*Modelo_1_Ø28mm!AR19^2</f>
        <v>4718.98434745538</v>
      </c>
      <c r="BB19" s="28">
        <f t="shared" si="4"/>
        <v>566.27812169464562</v>
      </c>
    </row>
    <row r="20" spans="1:54" x14ac:dyDescent="0.25">
      <c r="A20" s="22">
        <v>0.04</v>
      </c>
      <c r="B20" s="23">
        <f>A20/Parâmetros!$G$3</f>
        <v>4.0080160320641287E-5</v>
      </c>
      <c r="C20" s="46">
        <f>A20/(Parâmetros!$G$3*Parâmetros!$B$9)</f>
        <v>0.19061627595375527</v>
      </c>
      <c r="D20" s="23">
        <f>B20/Parâmetros!$B$13</f>
        <v>6.5091384030058208E-2</v>
      </c>
      <c r="E20" s="46">
        <f>D20/Parâmetros!$B$6</f>
        <v>0.19570470243553278</v>
      </c>
      <c r="F20" s="23">
        <f>(Parâmetros!$G$3*Parâmetros!$B$10*Modelo_1_Ø28mm!E20)/Parâmetros!$H$3</f>
        <v>657.61606775905</v>
      </c>
      <c r="G20" s="23"/>
      <c r="H20" s="23">
        <v>2340.4524420000002</v>
      </c>
      <c r="I20" s="24">
        <f t="shared" si="6"/>
        <v>19503.770350000003</v>
      </c>
      <c r="J20" s="29">
        <f>((H20*Parâmetros!$B$10)/(2*Parâmetros!$B$11*Parâmetros!$G$3*Modelo_1_Ø28mm!E20^2))</f>
        <v>0.73336980284091147</v>
      </c>
      <c r="K20" s="29">
        <f>((H20*Parâmetros!$B$10)/(2*Parâmetros!$B$11*Parâmetros!$G$3*C20^2))</f>
        <v>0.77304644027397351</v>
      </c>
      <c r="L20" s="29">
        <f>((I20)*(((Parâmetros!$B$6^2)*Parâmetros!$B$10)/(2*Parâmetros!$G$3*Modelo_1_Ø28mm!E20^2)))</f>
        <v>8.1127391690917469E-2</v>
      </c>
      <c r="N20" s="22">
        <v>0.04</v>
      </c>
      <c r="O20" s="23">
        <f>N20/Parâmetros!$G$3</f>
        <v>4.0080160320641287E-5</v>
      </c>
      <c r="P20" s="23">
        <f>N20/(Parâmetros!$G$3*Parâmetros!$C$9)</f>
        <v>0.17155353195253625</v>
      </c>
      <c r="Q20" s="23">
        <f>O20/Parâmetros!$B$13</f>
        <v>6.5091384030058208E-2</v>
      </c>
      <c r="R20" s="23">
        <f>Q20/Parâmetros!$C$6</f>
        <v>0.1738087691056294</v>
      </c>
      <c r="S20" s="23">
        <f>(Parâmetros!$G$3*Parâmetros!$C$10*Modelo_1_Ø28mm!R20)/Parâmetros!$H$3</f>
        <v>825.74781547840337</v>
      </c>
      <c r="T20" s="23"/>
      <c r="U20" s="23">
        <v>1252.6293520000002</v>
      </c>
      <c r="V20" s="24">
        <f t="shared" si="1"/>
        <v>10438.577933333336</v>
      </c>
      <c r="W20" s="29">
        <f>((U20*Parâmetros!$C$10)/(2*Parâmetros!$B$11*Parâmetros!$G$3*Modelo_1_Ø28mm!R20^2))</f>
        <v>0.70357360102695765</v>
      </c>
      <c r="X20" s="29">
        <f>((U20*Parâmetros!$C$10)/(2*Parâmetros!$B$11*Parâmetros!$G$3*P20^2))</f>
        <v>0.72219350149253081</v>
      </c>
      <c r="Y20" s="29">
        <f>((V20)*(((Parâmetros!$C$6^2)*Parâmetros!$C$10)/(2*Parâmetros!$G$3*Modelo_1_Ø28mm!R20^2)))</f>
        <v>9.8676373437431047E-2</v>
      </c>
      <c r="AA20" s="22">
        <v>0.04</v>
      </c>
      <c r="AB20" s="23">
        <f>AA20/Parâmetros!$G$3</f>
        <v>4.0080160320641287E-5</v>
      </c>
      <c r="AC20" s="23">
        <f>AA20/(Parâmetros!$G$3*Parâmetros!$D$9)</f>
        <v>0.16442018455069579</v>
      </c>
      <c r="AD20" s="23">
        <f>AB20/Parâmetros!$B$13</f>
        <v>6.5091384030058208E-2</v>
      </c>
      <c r="AE20" s="23">
        <f>AD20/Parâmetros!$D$6</f>
        <v>0.1628913514265721</v>
      </c>
      <c r="AF20" s="23">
        <f>(Parâmetros!$G$3*Parâmetros!$D$10*Modelo_1_Ø28mm!AE20)/Parâmetros!$H$3</f>
        <v>1002.3892022457018</v>
      </c>
      <c r="AG20" s="23"/>
      <c r="AH20" s="23">
        <v>968.78620799999999</v>
      </c>
      <c r="AI20" s="24">
        <f t="shared" si="2"/>
        <v>8073.2183999999997</v>
      </c>
      <c r="AJ20" s="29">
        <f>((AH20*Parâmetros!$D$10)/(2*Parâmetros!$B$11*Parâmetros!$G$3*Modelo_1_Ø28mm!AE20^2))</f>
        <v>0.80246263237302295</v>
      </c>
      <c r="AK20" s="29">
        <f>((AH20*Parâmetros!$D$10)/(2*Parâmetros!$B$11*Parâmetros!$G$3*AC20^2))</f>
        <v>0.78760888780673244</v>
      </c>
      <c r="AL20" s="29">
        <f>((AI20)*(((Parâmetros!$D$6^2)*Parâmetros!$D$10)/(2*Parâmetros!$G$3*Modelo_1_Ø28mm!AE20^2)))</f>
        <v>0.12813736153134547</v>
      </c>
      <c r="AN20" s="22">
        <v>0.04</v>
      </c>
      <c r="AO20" s="23">
        <f>AN20/Parâmetros!$G$3</f>
        <v>4.0080160320641287E-5</v>
      </c>
      <c r="AP20" s="23">
        <f>AN20/(Parâmetros!$G$3*Parâmetros!$E$9)</f>
        <v>0.15476957261156371</v>
      </c>
      <c r="AQ20" s="23">
        <f>AO20/Parâmetros!$B$13</f>
        <v>6.5091384030058208E-2</v>
      </c>
      <c r="AR20" s="23">
        <f>AQ20/Parâmetros!$E$6</f>
        <v>0.15639448349365259</v>
      </c>
      <c r="AS20" s="23">
        <f>(Parâmetros!$G$3*Parâmetros!$E$10*Modelo_1_Ø28mm!AR20)/Parâmetros!$H$3</f>
        <v>1211.0487123393596</v>
      </c>
      <c r="AT20" s="23"/>
      <c r="AU20" s="30">
        <v>628.30154099999993</v>
      </c>
      <c r="AV20" s="60">
        <f t="shared" si="7"/>
        <v>5235.8461749999997</v>
      </c>
      <c r="AW20" s="29">
        <f>((AU20*Parâmetros!$E$10)/(2*Parâmetros!$B$11*Parâmetros!$G$3*Modelo_1_Ø28mm!AR20^2))</f>
        <v>0.71042791349504331</v>
      </c>
      <c r="AX20" s="29">
        <f>((AU20*Parâmetros!$E$10)/(2*Parâmetros!$B$11*Parâmetros!$G$3*AP20^2))</f>
        <v>0.72542365072083392</v>
      </c>
      <c r="AY20" s="29">
        <f>((AV20)*(((Parâmetros!$E$6^2)*Parâmetros!$E$10)/(2*Parâmetros!$G$3*Modelo_1_Ø28mm!AR20^2)))</f>
        <v>0.12306205661972031</v>
      </c>
      <c r="BA20" s="28">
        <f>((Parâmetros!$H$3/Modelo_1_Ø28mm!$AZ$4)*Modelo_1_Ø28mm!AR20) + (Modelo_1_Ø28mm!$AZ$8)*998*Modelo_1_Ø28mm!AR20^2</f>
        <v>11113.11092591011</v>
      </c>
      <c r="BB20" s="28">
        <f t="shared" si="4"/>
        <v>1333.5733111092131</v>
      </c>
    </row>
    <row r="21" spans="1:54" x14ac:dyDescent="0.25">
      <c r="A21" s="22">
        <v>0.06</v>
      </c>
      <c r="B21" s="23">
        <f>A21/Parâmetros!$G$3</f>
        <v>6.012024048096192E-5</v>
      </c>
      <c r="C21" s="46">
        <f>A21/(Parâmetros!$G$3*Parâmetros!$B$9)</f>
        <v>0.28592441393063289</v>
      </c>
      <c r="D21" s="23">
        <f>B21/Parâmetros!$B$13</f>
        <v>9.7637076045087298E-2</v>
      </c>
      <c r="E21" s="46">
        <f>D21/Parâmetros!$B$6</f>
        <v>0.29355705365329915</v>
      </c>
      <c r="F21" s="23">
        <f>(Parâmetros!$G$3*Parâmetros!$B$10*Modelo_1_Ø28mm!E21)/Parâmetros!$H$3</f>
        <v>986.42410163857505</v>
      </c>
      <c r="G21" s="23"/>
      <c r="H21" s="23">
        <v>4857.7826770000001</v>
      </c>
      <c r="I21" s="24">
        <f t="shared" si="6"/>
        <v>40481.522308333333</v>
      </c>
      <c r="J21" s="29">
        <f>((H21*Parâmetros!$B$10)/(2*Parâmetros!$B$11*Parâmetros!$G$3*Modelo_1_Ø28mm!E21^2))</f>
        <v>0.67651708136894495</v>
      </c>
      <c r="K21" s="29">
        <f>((H21*Parâmetros!$B$10)/(2*Parâmetros!$B$11*Parâmetros!$G$3*C21^2))</f>
        <v>0.71311788338011239</v>
      </c>
      <c r="L21" s="29">
        <f>((I21)*(((Parâmetros!$B$6^2)*Parâmetros!$B$10)/(2*Parâmetros!$G$3*Modelo_1_Ø28mm!E21^2)))</f>
        <v>7.4838186728177269E-2</v>
      </c>
      <c r="N21" s="22">
        <v>0.06</v>
      </c>
      <c r="O21" s="23">
        <f>N21/Parâmetros!$G$3</f>
        <v>6.012024048096192E-5</v>
      </c>
      <c r="P21" s="23">
        <f>N21/(Parâmetros!$G$3*Parâmetros!$C$9)</f>
        <v>0.25733029792880435</v>
      </c>
      <c r="Q21" s="23">
        <f>O21/Parâmetros!$B$13</f>
        <v>9.7637076045087298E-2</v>
      </c>
      <c r="R21" s="23">
        <f>Q21/Parâmetros!$C$6</f>
        <v>0.26071315365844405</v>
      </c>
      <c r="S21" s="23">
        <f>(Parâmetros!$G$3*Parâmetros!$C$10*Modelo_1_Ø28mm!R21)/Parâmetros!$H$3</f>
        <v>1238.6217232176048</v>
      </c>
      <c r="T21" s="23"/>
      <c r="U21" s="23">
        <v>2634.2592279999999</v>
      </c>
      <c r="V21" s="24">
        <f t="shared" si="1"/>
        <v>21952.160233333332</v>
      </c>
      <c r="W21" s="29">
        <f>((U21*Parâmetros!$C$10)/(2*Parâmetros!$B$11*Parâmetros!$G$3*Modelo_1_Ø28mm!R21^2))</f>
        <v>0.65760172503391312</v>
      </c>
      <c r="X21" s="29">
        <f>((U21*Parâmetros!$C$10)/(2*Parâmetros!$B$11*Parâmetros!$G$3*P21^2))</f>
        <v>0.67500499122844937</v>
      </c>
      <c r="Y21" s="29">
        <f>((V21)*(((Parâmetros!$C$6^2)*Parâmetros!$C$10)/(2*Parâmetros!$G$3*Modelo_1_Ø28mm!R21^2)))</f>
        <v>9.2228806336437541E-2</v>
      </c>
      <c r="AA21" s="22">
        <v>0.06</v>
      </c>
      <c r="AB21" s="23">
        <f>AA21/Parâmetros!$G$3</f>
        <v>6.012024048096192E-5</v>
      </c>
      <c r="AC21" s="23">
        <f>AA21/(Parâmetros!$G$3*Parâmetros!$D$9)</f>
        <v>0.24663027682604366</v>
      </c>
      <c r="AD21" s="23">
        <f>AB21/Parâmetros!$B$13</f>
        <v>9.7637076045087298E-2</v>
      </c>
      <c r="AE21" s="23">
        <f>AD21/Parâmetros!$D$6</f>
        <v>0.24433702713985811</v>
      </c>
      <c r="AF21" s="23">
        <f>(Parâmetros!$G$3*Parâmetros!$D$10*Modelo_1_Ø28mm!AE21)/Parâmetros!$H$3</f>
        <v>1503.5838033685523</v>
      </c>
      <c r="AG21" s="23"/>
      <c r="AH21" s="23">
        <v>2051.1036819999999</v>
      </c>
      <c r="AI21" s="24">
        <f t="shared" si="2"/>
        <v>17092.530683333334</v>
      </c>
      <c r="AJ21" s="29">
        <f>((AH21*Parâmetros!$D$10)/(2*Parâmetros!$B$11*Parâmetros!$G$3*Modelo_1_Ø28mm!AE21^2))</f>
        <v>0.75509564733271317</v>
      </c>
      <c r="AK21" s="29">
        <f>((AH21*Parâmetros!$D$10)/(2*Parâmetros!$B$11*Parâmetros!$G$3*AC21^2))</f>
        <v>0.74111867517709984</v>
      </c>
      <c r="AL21" s="29">
        <f>((AI21)*(((Parâmetros!$D$6^2)*Parâmetros!$D$10)/(2*Parâmetros!$G$3*Modelo_1_Ø28mm!AE21^2)))</f>
        <v>0.12057379378139123</v>
      </c>
      <c r="AN21" s="22">
        <v>0.06</v>
      </c>
      <c r="AO21" s="23">
        <f>AN21/Parâmetros!$G$3</f>
        <v>6.012024048096192E-5</v>
      </c>
      <c r="AP21" s="23">
        <f>AN21/(Parâmetros!$G$3*Parâmetros!$E$9)</f>
        <v>0.23215435891734554</v>
      </c>
      <c r="AQ21" s="23">
        <f>AO21/Parâmetros!$B$13</f>
        <v>9.7637076045087298E-2</v>
      </c>
      <c r="AR21" s="23">
        <f>AQ21/Parâmetros!$E$6</f>
        <v>0.23459172524047883</v>
      </c>
      <c r="AS21" s="23">
        <f>(Parâmetros!$G$3*Parâmetros!$E$10*Modelo_1_Ø28mm!AR21)/Parâmetros!$H$3</f>
        <v>1816.5730685090391</v>
      </c>
      <c r="AT21" s="23"/>
      <c r="AU21" s="30">
        <v>1323.0474830000001</v>
      </c>
      <c r="AV21" s="60">
        <f t="shared" si="7"/>
        <v>11025.395691666668</v>
      </c>
      <c r="AW21" s="29">
        <f>((AU21*Parâmetros!$E$10)/(2*Parâmetros!$B$11*Parâmetros!$G$3*Modelo_1_Ø28mm!AR21^2))</f>
        <v>0.66488235095706438</v>
      </c>
      <c r="AX21" s="29">
        <f>((AU21*Parâmetros!$E$10)/(2*Parâmetros!$B$11*Parâmetros!$G$3*AP21^2))</f>
        <v>0.67891671085709604</v>
      </c>
      <c r="AY21" s="29">
        <f>((AV21)*(((Parâmetros!$E$6^2)*Parâmetros!$E$10)/(2*Parâmetros!$G$3*Modelo_1_Ø28mm!AR21^2)))</f>
        <v>0.11517254314571902</v>
      </c>
      <c r="BA21" s="28">
        <f>((Parâmetros!$H$3/Modelo_1_Ø28mm!$AZ$4)*Modelo_1_Ø28mm!AR21) + (Modelo_1_Ø28mm!$AZ$8)*998*Modelo_1_Ø28mm!AR21^2</f>
        <v>19182.379735364186</v>
      </c>
      <c r="BB21" s="28">
        <f t="shared" si="4"/>
        <v>2301.885568243702</v>
      </c>
    </row>
    <row r="22" spans="1:54" x14ac:dyDescent="0.25">
      <c r="A22" s="22">
        <v>0.08</v>
      </c>
      <c r="B22" s="23">
        <f>A22/Parâmetros!$G$3</f>
        <v>8.0160320641282573E-5</v>
      </c>
      <c r="C22" s="46">
        <f>A22/(Parâmetros!$G$3*Parâmetros!$B$9)</f>
        <v>0.38123255190751054</v>
      </c>
      <c r="D22" s="23">
        <f>B22/Parâmetros!$B$13</f>
        <v>0.13018276806011642</v>
      </c>
      <c r="E22" s="46">
        <f>D22/Parâmetros!$B$6</f>
        <v>0.39140940487106557</v>
      </c>
      <c r="F22" s="23">
        <f>(Parâmetros!$G$3*Parâmetros!$B$10*Modelo_1_Ø28mm!E22)/Parâmetros!$H$3</f>
        <v>1315.2321355181</v>
      </c>
      <c r="G22" s="23"/>
      <c r="H22" s="23">
        <v>8199.4963260000004</v>
      </c>
      <c r="I22" s="24">
        <f t="shared" si="6"/>
        <v>68329.136050000001</v>
      </c>
      <c r="J22" s="29">
        <f>((H22*Parâmetros!$B$10)/(2*Parâmetros!$B$11*Parâmetros!$G$3*Modelo_1_Ø28mm!E22^2))</f>
        <v>0.64231843553877654</v>
      </c>
      <c r="K22" s="29">
        <f>((H22*Parâmetros!$B$10)/(2*Parâmetros!$B$11*Parâmetros!$G$3*C22^2))</f>
        <v>0.67706902873844255</v>
      </c>
      <c r="L22" s="29">
        <f>((I22)*(((Parâmetros!$B$6^2)*Parâmetros!$B$10)/(2*Parâmetros!$G$3*Modelo_1_Ø28mm!E22^2)))</f>
        <v>7.105503813818155E-2</v>
      </c>
      <c r="N22" s="22">
        <v>0.08</v>
      </c>
      <c r="O22" s="23">
        <f>N22/Parâmetros!$G$3</f>
        <v>8.0160320641282573E-5</v>
      </c>
      <c r="P22" s="23">
        <f>N22/(Parâmetros!$G$3*Parâmetros!$C$9)</f>
        <v>0.34310706390507251</v>
      </c>
      <c r="Q22" s="23">
        <f>O22/Parâmetros!$B$13</f>
        <v>0.13018276806011642</v>
      </c>
      <c r="R22" s="23">
        <f>Q22/Parâmetros!$C$6</f>
        <v>0.34761753821125879</v>
      </c>
      <c r="S22" s="23">
        <f>(Parâmetros!$G$3*Parâmetros!$C$10*Modelo_1_Ø28mm!R22)/Parâmetros!$H$3</f>
        <v>1651.4956309568067</v>
      </c>
      <c r="T22" s="23"/>
      <c r="U22" s="23">
        <v>4493.2084050000003</v>
      </c>
      <c r="V22" s="24">
        <f t="shared" si="1"/>
        <v>37443.403375000002</v>
      </c>
      <c r="W22" s="29">
        <f>((U22*Parâmetros!$C$10)/(2*Parâmetros!$B$11*Parâmetros!$G$3*Modelo_1_Ø28mm!R22^2))</f>
        <v>0.63093340672222309</v>
      </c>
      <c r="X22" s="29">
        <f>((U22*Parâmetros!$C$10)/(2*Parâmetros!$B$11*Parâmetros!$G$3*P22^2))</f>
        <v>0.64763090250152056</v>
      </c>
      <c r="Y22" s="29">
        <f>((V22)*(((Parâmetros!$C$6^2)*Parâmetros!$C$10)/(2*Parâmetros!$G$3*Modelo_1_Ø28mm!R22^2)))</f>
        <v>8.8488568026143424E-2</v>
      </c>
      <c r="AA22" s="22">
        <v>0.08</v>
      </c>
      <c r="AB22" s="23">
        <f>AA22/Parâmetros!$G$3</f>
        <v>8.0160320641282573E-5</v>
      </c>
      <c r="AC22" s="23">
        <f>AA22/(Parâmetros!$G$3*Parâmetros!$D$9)</f>
        <v>0.32884036910139158</v>
      </c>
      <c r="AD22" s="23">
        <f>AB22/Parâmetros!$B$13</f>
        <v>0.13018276806011642</v>
      </c>
      <c r="AE22" s="23">
        <f>AD22/Parâmetros!$D$6</f>
        <v>0.3257827028531442</v>
      </c>
      <c r="AF22" s="23">
        <f>(Parâmetros!$G$3*Parâmetros!$D$10*Modelo_1_Ø28mm!AE22)/Parâmetros!$H$3</f>
        <v>2004.7784044914035</v>
      </c>
      <c r="AG22" s="23"/>
      <c r="AH22" s="23">
        <v>3510.0767860000001</v>
      </c>
      <c r="AI22" s="24">
        <f t="shared" si="2"/>
        <v>29250.639883333337</v>
      </c>
      <c r="AJ22" s="29">
        <f>((AH22*Parâmetros!$D$10)/(2*Parâmetros!$B$11*Parâmetros!$G$3*Modelo_1_Ø28mm!AE22^2))</f>
        <v>0.72686456368426122</v>
      </c>
      <c r="AK22" s="29">
        <f>((AH22*Parâmetros!$D$10)/(2*Parâmetros!$B$11*Parâmetros!$G$3*AC22^2))</f>
        <v>0.71341015455953161</v>
      </c>
      <c r="AL22" s="29">
        <f>((AI22)*(((Parâmetros!$D$6^2)*Parâmetros!$D$10)/(2*Parâmetros!$G$3*Modelo_1_Ø28mm!AE22^2)))</f>
        <v>0.11606584982743304</v>
      </c>
      <c r="AN22" s="22">
        <v>0.08</v>
      </c>
      <c r="AO22" s="23">
        <f>AN22/Parâmetros!$G$3</f>
        <v>8.0160320641282573E-5</v>
      </c>
      <c r="AP22" s="23">
        <f>AN22/(Parâmetros!$G$3*Parâmetros!$E$9)</f>
        <v>0.30953914522312742</v>
      </c>
      <c r="AQ22" s="23">
        <f>AO22/Parâmetros!$B$13</f>
        <v>0.13018276806011642</v>
      </c>
      <c r="AR22" s="23">
        <f>AQ22/Parâmetros!$E$6</f>
        <v>0.31278896698730518</v>
      </c>
      <c r="AS22" s="23">
        <f>(Parâmetros!$G$3*Parâmetros!$E$10*Modelo_1_Ø28mm!AR22)/Parâmetros!$H$3</f>
        <v>2422.0974246787191</v>
      </c>
      <c r="AT22" s="23"/>
      <c r="AU22" s="30">
        <v>2259.560285</v>
      </c>
      <c r="AV22" s="60">
        <f t="shared" si="7"/>
        <v>18829.669041666668</v>
      </c>
      <c r="AW22" s="29">
        <f>((AU22*Parâmetros!$E$10)/(2*Parâmetros!$B$11*Parâmetros!$G$3*Modelo_1_Ø28mm!AR22^2))</f>
        <v>0.63872782172947729</v>
      </c>
      <c r="AX22" s="29">
        <f>((AU22*Parâmetros!$E$10)/(2*Parâmetros!$B$11*Parâmetros!$G$3*AP22^2))</f>
        <v>0.65221011091253567</v>
      </c>
      <c r="AY22" s="29">
        <f>((AV22)*(((Parâmetros!$E$6^2)*Parâmetros!$E$10)/(2*Parâmetros!$G$3*Modelo_1_Ø28mm!AR22^2)))</f>
        <v>0.11064199177586508</v>
      </c>
      <c r="BA22" s="28">
        <f>((Parâmetros!$H$3/Modelo_1_Ø28mm!$AZ$4)*Modelo_1_Ø28mm!AR22) + (Modelo_1_Ø28mm!$AZ$8)*998*Modelo_1_Ø28mm!AR22^2</f>
        <v>28926.79077581763</v>
      </c>
      <c r="BB22" s="28">
        <f t="shared" si="4"/>
        <v>3471.2148930981152</v>
      </c>
    </row>
    <row r="23" spans="1:54" x14ac:dyDescent="0.25">
      <c r="A23" s="22">
        <v>0.1</v>
      </c>
      <c r="B23" s="23">
        <f>A23/Parâmetros!$G$3</f>
        <v>1.0020040080160321E-4</v>
      </c>
      <c r="C23" s="46">
        <f>A23/(Parâmetros!$G$3*Parâmetros!$B$9)</f>
        <v>0.47654068988438819</v>
      </c>
      <c r="D23" s="23">
        <f>B23/Parâmetros!$B$13</f>
        <v>0.16272846007514552</v>
      </c>
      <c r="E23" s="46">
        <f>D23/Parâmetros!$B$6</f>
        <v>0.48926175608883199</v>
      </c>
      <c r="F23" s="23">
        <f>(Parâmetros!$G$3*Parâmetros!$B$10*Modelo_1_Ø28mm!E23)/Parâmetros!$H$3</f>
        <v>1644.0401693976253</v>
      </c>
      <c r="G23" s="23"/>
      <c r="H23" s="23">
        <v>12338.1476</v>
      </c>
      <c r="I23" s="24">
        <f t="shared" si="6"/>
        <v>102817.89666666667</v>
      </c>
      <c r="J23" s="29">
        <f>((H23*Parâmetros!$B$10)/(2*Parâmetros!$B$11*Parâmetros!$G$3*Modelo_1_Ø28mm!E23^2))</f>
        <v>0.61857611531567713</v>
      </c>
      <c r="K23" s="29">
        <f>((H23*Parâmetros!$B$10)/(2*Parâmetros!$B$11*Parâmetros!$G$3*C23^2))</f>
        <v>0.65204220589788808</v>
      </c>
      <c r="L23" s="29">
        <f>((I23)*(((Parâmetros!$B$6^2)*Parâmetros!$B$10)/(2*Parâmetros!$G$3*Modelo_1_Ø28mm!E23^2)))</f>
        <v>6.8428597146298467E-2</v>
      </c>
      <c r="N23" s="22">
        <v>0.1</v>
      </c>
      <c r="O23" s="23">
        <f>N23/Parâmetros!$G$3</f>
        <v>1.0020040080160321E-4</v>
      </c>
      <c r="P23" s="23">
        <f>N23/(Parâmetros!$G$3*Parâmetros!$C$9)</f>
        <v>0.42888382988134066</v>
      </c>
      <c r="Q23" s="23">
        <f>O23/Parâmetros!$B$13</f>
        <v>0.16272846007514552</v>
      </c>
      <c r="R23" s="23">
        <f>Q23/Parâmetros!$C$6</f>
        <v>0.43452192276407348</v>
      </c>
      <c r="S23" s="23">
        <f>(Parâmetros!$G$3*Parâmetros!$C$10*Modelo_1_Ø28mm!R23)/Parâmetros!$H$3</f>
        <v>2064.3695386960085</v>
      </c>
      <c r="T23" s="23"/>
      <c r="U23" s="23">
        <v>6817.5233079999998</v>
      </c>
      <c r="V23" s="24">
        <f t="shared" si="1"/>
        <v>56812.694233333335</v>
      </c>
      <c r="W23" s="29">
        <f>((U23*Parâmetros!$C$10)/(2*Parâmetros!$B$11*Parâmetros!$G$3*Modelo_1_Ø28mm!R23^2))</f>
        <v>0.61267980556084245</v>
      </c>
      <c r="X23" s="29">
        <f>((U23*Parâmetros!$C$10)/(2*Parâmetros!$B$11*Parâmetros!$G$3*P23^2))</f>
        <v>0.62889422432265796</v>
      </c>
      <c r="Y23" s="29">
        <f>((V23)*(((Parâmetros!$C$6^2)*Parâmetros!$C$10)/(2*Parâmetros!$G$3*Modelo_1_Ø28mm!R23^2)))</f>
        <v>8.5928495899859542E-2</v>
      </c>
      <c r="AA23" s="22">
        <v>0.1</v>
      </c>
      <c r="AB23" s="23">
        <f>AA23/Parâmetros!$G$3</f>
        <v>1.0020040080160321E-4</v>
      </c>
      <c r="AC23" s="23">
        <f>AA23/(Parâmetros!$G$3*Parâmetros!$D$9)</f>
        <v>0.41105046137673951</v>
      </c>
      <c r="AD23" s="23">
        <f>AB23/Parâmetros!$B$13</f>
        <v>0.16272846007514552</v>
      </c>
      <c r="AE23" s="23">
        <f>AD23/Parâmetros!$D$6</f>
        <v>0.40722837856643024</v>
      </c>
      <c r="AF23" s="23">
        <f>(Parâmetros!$G$3*Parâmetros!$D$10*Modelo_1_Ø28mm!AE23)/Parâmetros!$H$3</f>
        <v>2505.9730056142539</v>
      </c>
      <c r="AG23" s="23"/>
      <c r="AH23" s="23">
        <v>5335.6771170000002</v>
      </c>
      <c r="AI23" s="24">
        <f t="shared" si="2"/>
        <v>44463.975975000001</v>
      </c>
      <c r="AJ23" s="29">
        <f>((AH23*Parâmetros!$D$10)/(2*Parâmetros!$B$11*Parâmetros!$G$3*Modelo_1_Ø28mm!AE23^2))</f>
        <v>0.70714161195826142</v>
      </c>
      <c r="AK23" s="29">
        <f>((AH23*Parâmetros!$D$10)/(2*Parâmetros!$B$11*Parâmetros!$G$3*AC23^2))</f>
        <v>0.69405227863296781</v>
      </c>
      <c r="AL23" s="29">
        <f>((AI23)*(((Parâmetros!$D$6^2)*Parâmetros!$D$10)/(2*Parâmetros!$G$3*Modelo_1_Ø28mm!AE23^2)))</f>
        <v>0.1129164857401531</v>
      </c>
      <c r="AN23" s="22">
        <v>0.1</v>
      </c>
      <c r="AO23" s="23">
        <f>AN23/Parâmetros!$G$3</f>
        <v>1.0020040080160321E-4</v>
      </c>
      <c r="AP23" s="23">
        <f>AN23/(Parâmetros!$G$3*Parâmetros!$E$9)</f>
        <v>0.3869239315289093</v>
      </c>
      <c r="AQ23" s="23">
        <f>AO23/Parâmetros!$B$13</f>
        <v>0.16272846007514552</v>
      </c>
      <c r="AR23" s="23">
        <f>AQ23/Parâmetros!$E$6</f>
        <v>0.39098620873413148</v>
      </c>
      <c r="AS23" s="23">
        <f>(Parâmetros!$G$3*Parâmetros!$E$10*Modelo_1_Ø28mm!AR23)/Parâmetros!$H$3</f>
        <v>3027.6217808483993</v>
      </c>
      <c r="AT23" s="23"/>
      <c r="AU23" s="30">
        <v>3432.4312010000003</v>
      </c>
      <c r="AV23" s="60">
        <f t="shared" si="7"/>
        <v>28603.59334166667</v>
      </c>
      <c r="AW23" s="29">
        <f>((AU23*Parâmetros!$E$10)/(2*Parâmetros!$B$11*Parâmetros!$G$3*Modelo_1_Ø28mm!AR23^2))</f>
        <v>0.62097442765093347</v>
      </c>
      <c r="AX23" s="29">
        <f>((AU23*Parâmetros!$E$10)/(2*Parâmetros!$B$11*Parâmetros!$G$3*AP23^2))</f>
        <v>0.63408197757134366</v>
      </c>
      <c r="AY23" s="29">
        <f>((AV23)*(((Parâmetros!$E$6^2)*Parâmetros!$E$10)/(2*Parâmetros!$G$3*Modelo_1_Ø28mm!AR23^2)))</f>
        <v>0.10756670553529818</v>
      </c>
      <c r="BA23" s="28">
        <f>((Parâmetros!$H$3/Modelo_1_Ø28mm!$AZ$4)*Modelo_1_Ø28mm!AR23) + (Modelo_1_Ø28mm!$AZ$8)*998*Modelo_1_Ø28mm!AR23^2</f>
        <v>40346.34404727041</v>
      </c>
      <c r="BB23" s="28">
        <f t="shared" si="4"/>
        <v>4841.5612856724492</v>
      </c>
    </row>
    <row r="24" spans="1:54" x14ac:dyDescent="0.25">
      <c r="A24" s="22">
        <v>0.12</v>
      </c>
      <c r="B24" s="23">
        <f>A24/Parâmetros!$G$3</f>
        <v>1.2024048096192384E-4</v>
      </c>
      <c r="C24" s="46">
        <f>A24/(Parâmetros!$G$3*Parâmetros!$B$9)</f>
        <v>0.57184882786126578</v>
      </c>
      <c r="D24" s="23">
        <f>B24/Parâmetros!$B$13</f>
        <v>0.1952741520901746</v>
      </c>
      <c r="E24" s="46">
        <f>D24/Parâmetros!$B$6</f>
        <v>0.5871141073065983</v>
      </c>
      <c r="F24" s="23">
        <f>(Parâmetros!$G$3*Parâmetros!$B$10*Modelo_1_Ø28mm!E24)/Parâmetros!$H$3</f>
        <v>1972.8482032771501</v>
      </c>
      <c r="G24" s="23"/>
      <c r="H24" s="23">
        <v>17252.524226999998</v>
      </c>
      <c r="I24" s="24">
        <f t="shared" si="6"/>
        <v>143771.035225</v>
      </c>
      <c r="J24" s="29">
        <f>((H24*Parâmetros!$B$10)/(2*Parâmetros!$B$11*Parâmetros!$G$3*Modelo_1_Ø28mm!E24^2))</f>
        <v>0.6006664003084351</v>
      </c>
      <c r="K24" s="29">
        <f>((H24*Parâmetros!$B$10)/(2*Parâmetros!$B$11*Parâmetros!$G$3*C24^2))</f>
        <v>0.63316354280181131</v>
      </c>
      <c r="L24" s="29">
        <f>((I24)*(((Parâmetros!$B$6^2)*Parâmetros!$B$10)/(2*Parâmetros!$G$3*Modelo_1_Ø28mm!E24^2)))</f>
        <v>6.6447375041383941E-2</v>
      </c>
      <c r="N24" s="22">
        <v>0.12</v>
      </c>
      <c r="O24" s="23">
        <f>N24/Parâmetros!$G$3</f>
        <v>1.2024048096192384E-4</v>
      </c>
      <c r="P24" s="23">
        <f>N24/(Parâmetros!$G$3*Parâmetros!$C$9)</f>
        <v>0.5146605958576087</v>
      </c>
      <c r="Q24" s="23">
        <f>O24/Parâmetros!$B$13</f>
        <v>0.1952741520901746</v>
      </c>
      <c r="R24" s="23">
        <f>Q24/Parâmetros!$C$6</f>
        <v>0.5214263073168881</v>
      </c>
      <c r="S24" s="23">
        <f>(Parâmetros!$G$3*Parâmetros!$C$10*Modelo_1_Ø28mm!R24)/Parâmetros!$H$3</f>
        <v>2477.2434464352095</v>
      </c>
      <c r="T24" s="23"/>
      <c r="U24" s="23">
        <v>9596.7702960000006</v>
      </c>
      <c r="V24" s="24">
        <f t="shared" si="1"/>
        <v>79973.085800000001</v>
      </c>
      <c r="W24" s="29">
        <f>((U24*Parâmetros!$C$10)/(2*Parâmetros!$B$11*Parâmetros!$G$3*Modelo_1_Ø28mm!R24^2))</f>
        <v>0.59892100161638084</v>
      </c>
      <c r="X24" s="29">
        <f>((U24*Parâmetros!$C$10)/(2*Parâmetros!$B$11*Parâmetros!$G$3*P24^2))</f>
        <v>0.61477129705179911</v>
      </c>
      <c r="Y24" s="29">
        <f>((V24)*(((Parâmetros!$C$6^2)*Parâmetros!$C$10)/(2*Parâmetros!$G$3*Modelo_1_Ø28mm!R24^2)))</f>
        <v>8.3998820206947808E-2</v>
      </c>
      <c r="AA24" s="22">
        <v>0.12</v>
      </c>
      <c r="AB24" s="23">
        <f>AA24/Parâmetros!$G$3</f>
        <v>1.2024048096192384E-4</v>
      </c>
      <c r="AC24" s="23">
        <f>AA24/(Parâmetros!$G$3*Parâmetros!$D$9)</f>
        <v>0.49326055365208732</v>
      </c>
      <c r="AD24" s="23">
        <f>AB24/Parâmetros!$B$13</f>
        <v>0.1952741520901746</v>
      </c>
      <c r="AE24" s="23">
        <f>AD24/Parâmetros!$D$6</f>
        <v>0.48867405427971622</v>
      </c>
      <c r="AF24" s="23">
        <f>(Parâmetros!$G$3*Parâmetros!$D$10*Modelo_1_Ø28mm!AE24)/Parâmetros!$H$3</f>
        <v>3007.1676067371045</v>
      </c>
      <c r="AG24" s="23"/>
      <c r="AH24" s="23">
        <v>7519.6666649999997</v>
      </c>
      <c r="AI24" s="24">
        <f t="shared" si="2"/>
        <v>62663.888874999997</v>
      </c>
      <c r="AJ24" s="29">
        <f>((AH24*Parâmetros!$D$10)/(2*Parâmetros!$B$11*Parâmetros!$G$3*Modelo_1_Ø28mm!AE24^2))</f>
        <v>0.69207466423611042</v>
      </c>
      <c r="AK24" s="29">
        <f>((AH24*Parâmetros!$D$10)/(2*Parâmetros!$B$11*Parâmetros!$G$3*AC24^2))</f>
        <v>0.67926422314059798</v>
      </c>
      <c r="AL24" s="29">
        <f>((AI24)*(((Parâmetros!$D$6^2)*Parâmetros!$D$10)/(2*Parâmetros!$G$3*Modelo_1_Ø28mm!AE24^2)))</f>
        <v>0.1105105931171684</v>
      </c>
      <c r="AN24" s="22">
        <v>0.12</v>
      </c>
      <c r="AO24" s="23">
        <f>AN24/Parâmetros!$G$3</f>
        <v>1.2024048096192384E-4</v>
      </c>
      <c r="AP24" s="23">
        <f>AN24/(Parâmetros!$G$3*Parâmetros!$E$9)</f>
        <v>0.46430871783469108</v>
      </c>
      <c r="AQ24" s="23">
        <f>AO24/Parâmetros!$B$13</f>
        <v>0.1952741520901746</v>
      </c>
      <c r="AR24" s="23">
        <f>AQ24/Parâmetros!$E$6</f>
        <v>0.46918345048095766</v>
      </c>
      <c r="AS24" s="23">
        <f>(Parâmetros!$G$3*Parâmetros!$E$10*Modelo_1_Ø28mm!AR24)/Parâmetros!$H$3</f>
        <v>3633.1461370180782</v>
      </c>
      <c r="AT24" s="23"/>
      <c r="AU24" s="30">
        <v>4837.8920159999998</v>
      </c>
      <c r="AV24" s="60">
        <f t="shared" si="7"/>
        <v>40315.766799999998</v>
      </c>
      <c r="AW24" s="29">
        <f>((AU24*Parâmetros!$E$10)/(2*Parâmetros!$B$11*Parâmetros!$G$3*Modelo_1_Ø28mm!AR24^2))</f>
        <v>0.60780679805625915</v>
      </c>
      <c r="AX24" s="29">
        <f>((AU24*Parâmetros!$E$10)/(2*Parâmetros!$B$11*Parâmetros!$G$3*AP24^2))</f>
        <v>0.62063640519100804</v>
      </c>
      <c r="AY24" s="29">
        <f>((AV24)*(((Parâmetros!$E$6^2)*Parâmetros!$E$10)/(2*Parâmetros!$G$3*Modelo_1_Ø28mm!AR24^2)))</f>
        <v>0.10528577660789243</v>
      </c>
      <c r="BA24" s="28">
        <f>((Parâmetros!$H$3/Modelo_1_Ø28mm!$AZ$4)*Modelo_1_Ø28mm!AR24) + (Modelo_1_Ø28mm!$AZ$8)*998*Modelo_1_Ø28mm!AR24^2</f>
        <v>53441.039549722525</v>
      </c>
      <c r="BB24" s="28">
        <f t="shared" si="4"/>
        <v>6412.9247459667031</v>
      </c>
    </row>
    <row r="25" spans="1:54" x14ac:dyDescent="0.25">
      <c r="A25" s="22">
        <v>0.14000000000000001</v>
      </c>
      <c r="B25" s="23">
        <f>A25/Parâmetros!$G$3</f>
        <v>1.4028056112224451E-4</v>
      </c>
      <c r="C25" s="46">
        <f>A25/(Parâmetros!$G$3*Parâmetros!$B$9)</f>
        <v>0.66715696583814343</v>
      </c>
      <c r="D25" s="23">
        <f>B25/Parâmetros!$B$13</f>
        <v>0.22781984410520376</v>
      </c>
      <c r="E25" s="46">
        <f>D25/Parâmetros!$B$6</f>
        <v>0.68496645852436489</v>
      </c>
      <c r="F25" s="23">
        <f>(Parâmetros!$G$3*Parâmetros!$B$10*Modelo_1_Ø28mm!E25)/Parâmetros!$H$3</f>
        <v>2301.6562371566756</v>
      </c>
      <c r="G25" s="23"/>
      <c r="H25" s="23">
        <v>22926.744575999997</v>
      </c>
      <c r="I25" s="24">
        <f t="shared" si="6"/>
        <v>191056.20479999998</v>
      </c>
      <c r="J25" s="29">
        <f>((H25*Parâmetros!$B$10)/(2*Parâmetros!$B$11*Parâmetros!$G$3*Modelo_1_Ø28mm!E25^2))</f>
        <v>0.58644799621863963</v>
      </c>
      <c r="K25" s="29">
        <f>((H25*Parâmetros!$B$10)/(2*Parâmetros!$B$11*Parâmetros!$G$3*C25^2))</f>
        <v>0.61817589724371158</v>
      </c>
      <c r="L25" s="29">
        <f>((I25)*(((Parâmetros!$B$6^2)*Parâmetros!$B$10)/(2*Parâmetros!$G$3*Modelo_1_Ø28mm!E25^2)))</f>
        <v>6.4874495938175472E-2</v>
      </c>
      <c r="N25" s="22">
        <v>0.14000000000000001</v>
      </c>
      <c r="O25" s="23">
        <f>N25/Parâmetros!$G$3</f>
        <v>1.4028056112224451E-4</v>
      </c>
      <c r="P25" s="23">
        <f>N25/(Parâmetros!$G$3*Parâmetros!$C$9)</f>
        <v>0.60043736183387697</v>
      </c>
      <c r="Q25" s="23">
        <f>O25/Parâmetros!$B$13</f>
        <v>0.22781984410520376</v>
      </c>
      <c r="R25" s="23">
        <f>Q25/Parâmetros!$C$6</f>
        <v>0.6083306918697029</v>
      </c>
      <c r="S25" s="23">
        <f>(Parâmetros!$G$3*Parâmetros!$C$10*Modelo_1_Ø28mm!R25)/Parâmetros!$H$3</f>
        <v>2890.117354174412</v>
      </c>
      <c r="T25" s="23"/>
      <c r="U25" s="23">
        <v>12823.560840999999</v>
      </c>
      <c r="V25" s="24">
        <f t="shared" si="1"/>
        <v>106863.00700833333</v>
      </c>
      <c r="W25" s="29">
        <f>((U25*Parâmetros!$C$10)/(2*Parâmetros!$B$11*Parâmetros!$G$3*Modelo_1_Ø28mm!R25^2))</f>
        <v>0.5879758650651643</v>
      </c>
      <c r="X25" s="29">
        <f>((U25*Parâmetros!$C$10)/(2*Parâmetros!$B$11*Parâmetros!$G$3*P25^2))</f>
        <v>0.60353650018236082</v>
      </c>
      <c r="Y25" s="29">
        <f>((V25)*(((Parâmetros!$C$6^2)*Parâmetros!$C$10)/(2*Parâmetros!$G$3*Modelo_1_Ø28mm!R25^2)))</f>
        <v>8.2463762069355559E-2</v>
      </c>
      <c r="AA25" s="22">
        <v>0.14000000000000001</v>
      </c>
      <c r="AB25" s="23">
        <f>AA25/Parâmetros!$G$3</f>
        <v>1.4028056112224451E-4</v>
      </c>
      <c r="AC25" s="23">
        <f>AA25/(Parâmetros!$G$3*Parâmetros!$D$9)</f>
        <v>0.57547064592743535</v>
      </c>
      <c r="AD25" s="23">
        <f>AB25/Parâmetros!$B$13</f>
        <v>0.22781984410520376</v>
      </c>
      <c r="AE25" s="23">
        <f>AD25/Parâmetros!$D$6</f>
        <v>0.57011972999300242</v>
      </c>
      <c r="AF25" s="23">
        <f>(Parâmetros!$G$3*Parâmetros!$D$10*Modelo_1_Ø28mm!AE25)/Parâmetros!$H$3</f>
        <v>3508.3622078599565</v>
      </c>
      <c r="AG25" s="23"/>
      <c r="AH25" s="23">
        <v>10054.705676</v>
      </c>
      <c r="AI25" s="24">
        <f t="shared" si="2"/>
        <v>83789.213966666663</v>
      </c>
      <c r="AJ25" s="29">
        <f>((AH25*Parâmetros!$D$10)/(2*Parâmetros!$B$11*Parâmetros!$G$3*Modelo_1_Ø28mm!AE25^2))</f>
        <v>0.67987667899893856</v>
      </c>
      <c r="AK25" s="29">
        <f>((AH25*Parâmetros!$D$10)/(2*Parâmetros!$B$11*Parâmetros!$G$3*AC25^2))</f>
        <v>0.6672920250611416</v>
      </c>
      <c r="AL25" s="29">
        <f>((AI25)*(((Parâmetros!$D$6^2)*Parâmetros!$D$10)/(2*Parâmetros!$G$3*Modelo_1_Ø28mm!AE25^2)))</f>
        <v>0.10856281688281914</v>
      </c>
      <c r="AN25" s="22">
        <v>0.14000000000000001</v>
      </c>
      <c r="AO25" s="23">
        <f>AN25/Parâmetros!$G$3</f>
        <v>1.4028056112224451E-4</v>
      </c>
      <c r="AP25" s="23">
        <f>AN25/(Parâmetros!$G$3*Parâmetros!$E$9)</f>
        <v>0.54169350414047301</v>
      </c>
      <c r="AQ25" s="23">
        <f>AO25/Parâmetros!$B$13</f>
        <v>0.22781984410520376</v>
      </c>
      <c r="AR25" s="23">
        <f>AQ25/Parâmetros!$E$6</f>
        <v>0.54738069222778407</v>
      </c>
      <c r="AS25" s="23">
        <f>(Parâmetros!$G$3*Parâmetros!$E$10*Modelo_1_Ø28mm!AR25)/Parâmetros!$H$3</f>
        <v>4238.6704931877593</v>
      </c>
      <c r="AT25" s="23"/>
      <c r="AU25" s="30">
        <v>6472.0491300000003</v>
      </c>
      <c r="AV25" s="60">
        <f t="shared" si="7"/>
        <v>53933.742750000005</v>
      </c>
      <c r="AW25" s="29">
        <f>((AU25*Parâmetros!$E$10)/(2*Parâmetros!$B$11*Parâmetros!$G$3*Modelo_1_Ø28mm!AR25^2))</f>
        <v>0.59738953280367846</v>
      </c>
      <c r="AX25" s="29">
        <f>((AU25*Parâmetros!$E$10)/(2*Parâmetros!$B$11*Parâmetros!$G$3*AP25^2))</f>
        <v>0.60999925193941795</v>
      </c>
      <c r="AY25" s="29">
        <f>((AV25)*(((Parâmetros!$E$6^2)*Parâmetros!$E$10)/(2*Parâmetros!$G$3*Modelo_1_Ø28mm!AR25^2)))</f>
        <v>0.10348127250271322</v>
      </c>
      <c r="BA25" s="28">
        <f>((Parâmetros!$H$3/Modelo_1_Ø28mm!$AZ$4)*Modelo_1_Ø28mm!AR25) + (Modelo_1_Ø28mm!$AZ$8)*998*Modelo_1_Ø28mm!AR25^2</f>
        <v>68210.877283174035</v>
      </c>
      <c r="BB25" s="28">
        <f t="shared" si="4"/>
        <v>8185.3052739808836</v>
      </c>
    </row>
    <row r="26" spans="1:54" x14ac:dyDescent="0.25">
      <c r="A26" s="22">
        <v>0.16</v>
      </c>
      <c r="B26" s="23">
        <f>A26/Parâmetros!$G$3</f>
        <v>1.6032064128256515E-4</v>
      </c>
      <c r="C26" s="46">
        <f>A26/(Parâmetros!$G$3*Parâmetros!$B$9)</f>
        <v>0.76246510381502108</v>
      </c>
      <c r="D26" s="23">
        <f>B26/Parâmetros!$B$13</f>
        <v>0.26036553612023283</v>
      </c>
      <c r="E26" s="46">
        <f>D26/Parâmetros!$B$6</f>
        <v>0.78281880974213114</v>
      </c>
      <c r="F26" s="23">
        <f>(Parâmetros!$G$3*Parâmetros!$B$10*Modelo_1_Ø28mm!E26)/Parâmetros!$H$3</f>
        <v>2630.4642710362</v>
      </c>
      <c r="G26" s="23"/>
      <c r="H26" s="23">
        <v>29346.811819999999</v>
      </c>
      <c r="I26" s="24">
        <f t="shared" si="6"/>
        <v>244556.76516666668</v>
      </c>
      <c r="J26" s="29">
        <f>((H26*Parâmetros!$B$10)/(2*Parâmetros!$B$11*Parâmetros!$G$3*Modelo_1_Ø28mm!E26^2))</f>
        <v>0.57473037083086798</v>
      </c>
      <c r="K26" s="29">
        <f>((H26*Parâmetros!$B$10)/(2*Parâmetros!$B$11*Parâmetros!$G$3*C26^2))</f>
        <v>0.605824327054441</v>
      </c>
      <c r="L26" s="29">
        <f>((I26)*(((Parâmetros!$B$6^2)*Parâmetros!$B$10)/(2*Parâmetros!$G$3*Modelo_1_Ø28mm!E26^2)))</f>
        <v>6.35782598771341E-2</v>
      </c>
      <c r="N26" s="22">
        <v>0.16</v>
      </c>
      <c r="O26" s="23">
        <f>N26/Parâmetros!$G$3</f>
        <v>1.6032064128256515E-4</v>
      </c>
      <c r="P26" s="23">
        <f>N26/(Parâmetros!$G$3*Parâmetros!$C$9)</f>
        <v>0.68621412781014501</v>
      </c>
      <c r="Q26" s="23">
        <f>O26/Parâmetros!$B$13</f>
        <v>0.26036553612023283</v>
      </c>
      <c r="R26" s="23">
        <f>Q26/Parâmetros!$C$6</f>
        <v>0.69523507642251758</v>
      </c>
      <c r="S26" s="23">
        <f>(Parâmetros!$G$3*Parâmetros!$C$10*Modelo_1_Ø28mm!R26)/Parâmetros!$H$3</f>
        <v>3302.9912619136135</v>
      </c>
      <c r="T26" s="23"/>
      <c r="U26" s="23">
        <v>16488.478544000001</v>
      </c>
      <c r="V26" s="24">
        <f t="shared" si="1"/>
        <v>137403.98786666669</v>
      </c>
      <c r="W26" s="29">
        <f>((U26*Parâmetros!$C$10)/(2*Parâmetros!$B$11*Parâmetros!$G$3*Modelo_1_Ø28mm!R26^2))</f>
        <v>0.57882536273276863</v>
      </c>
      <c r="X26" s="29">
        <f>((U26*Parâmetros!$C$10)/(2*Parâmetros!$B$11*Parâmetros!$G$3*P26^2))</f>
        <v>0.5941438320802569</v>
      </c>
      <c r="Y26" s="29">
        <f>((V26)*(((Parâmetros!$C$6^2)*Parâmetros!$C$10)/(2*Parâmetros!$G$3*Modelo_1_Ø28mm!R26^2)))</f>
        <v>8.1180401829611476E-2</v>
      </c>
      <c r="AA26" s="22">
        <v>0.16</v>
      </c>
      <c r="AB26" s="23">
        <f>AA26/Parâmetros!$G$3</f>
        <v>1.6032064128256515E-4</v>
      </c>
      <c r="AC26" s="23">
        <f>AA26/(Parâmetros!$G$3*Parâmetros!$D$9)</f>
        <v>0.65768073820278317</v>
      </c>
      <c r="AD26" s="23">
        <f>AB26/Parâmetros!$B$13</f>
        <v>0.26036553612023283</v>
      </c>
      <c r="AE26" s="23">
        <f>AD26/Parâmetros!$D$6</f>
        <v>0.6515654057062884</v>
      </c>
      <c r="AF26" s="23">
        <f>(Parâmetros!$G$3*Parâmetros!$D$10*Modelo_1_Ø28mm!AE26)/Parâmetros!$H$3</f>
        <v>4009.5568089828071</v>
      </c>
      <c r="AG26" s="23"/>
      <c r="AH26" s="23">
        <v>12935.764491</v>
      </c>
      <c r="AI26" s="24">
        <f t="shared" si="2"/>
        <v>107798.037425</v>
      </c>
      <c r="AJ26" s="29">
        <f>((AH26*Parâmetros!$D$10)/(2*Parâmetros!$B$11*Parâmetros!$G$3*Modelo_1_Ø28mm!AE26^2))</f>
        <v>0.66968255866761217</v>
      </c>
      <c r="AK26" s="29">
        <f>((AH26*Parâmetros!$D$10)/(2*Parâmetros!$B$11*Parâmetros!$G$3*AC26^2))</f>
        <v>0.65728659994548122</v>
      </c>
      <c r="AL26" s="29">
        <f>((AI26)*(((Parâmetros!$D$6^2)*Parâmetros!$D$10)/(2*Parâmetros!$G$3*Modelo_1_Ø28mm!AE26^2)))</f>
        <v>0.1069350181172537</v>
      </c>
      <c r="AN26" s="22">
        <v>0.16</v>
      </c>
      <c r="AO26" s="23">
        <f>AN26/Parâmetros!$G$3</f>
        <v>1.6032064128256515E-4</v>
      </c>
      <c r="AP26" s="23">
        <f>AN26/(Parâmetros!$G$3*Parâmetros!$E$9)</f>
        <v>0.61907829044625484</v>
      </c>
      <c r="AQ26" s="23">
        <f>AO26/Parâmetros!$B$13</f>
        <v>0.26036553612023283</v>
      </c>
      <c r="AR26" s="23">
        <f>AQ26/Parâmetros!$E$6</f>
        <v>0.62557793397461037</v>
      </c>
      <c r="AS26" s="23">
        <f>(Parâmetros!$G$3*Parâmetros!$E$10*Modelo_1_Ø28mm!AR26)/Parâmetros!$H$3</f>
        <v>4844.1948493574382</v>
      </c>
      <c r="AT26" s="23"/>
      <c r="AU26" s="30">
        <v>8332.3185049999993</v>
      </c>
      <c r="AV26" s="60">
        <f t="shared" si="7"/>
        <v>69435.987541666662</v>
      </c>
      <c r="AW26" s="29">
        <f>((AU26*Parâmetros!$E$10)/(2*Parâmetros!$B$11*Parâmetros!$G$3*Modelo_1_Ø28mm!AR26^2))</f>
        <v>0.58884063461210823</v>
      </c>
      <c r="AX26" s="29">
        <f>((AU26*Parâmetros!$E$10)/(2*Parâmetros!$B$11*Parâmetros!$G$3*AP26^2))</f>
        <v>0.60126990330605656</v>
      </c>
      <c r="AY26" s="29">
        <f>((AV26)*(((Parâmetros!$E$6^2)*Parâmetros!$E$10)/(2*Parâmetros!$G$3*Modelo_1_Ø28mm!AR26^2)))</f>
        <v>0.10200041149865782</v>
      </c>
      <c r="BA26" s="28">
        <f>((Parâmetros!$H$3/Modelo_1_Ø28mm!$AZ$4)*Modelo_1_Ø28mm!AR26) + (Modelo_1_Ø28mm!$AZ$8)*998*Modelo_1_Ø28mm!AR26^2</f>
        <v>84655.857247624881</v>
      </c>
      <c r="BB26" s="28">
        <f t="shared" si="4"/>
        <v>10158.702869714985</v>
      </c>
    </row>
    <row r="27" spans="1:54" x14ac:dyDescent="0.25">
      <c r="A27" s="22">
        <v>0.18</v>
      </c>
      <c r="B27" s="23">
        <f>A27/Parâmetros!$G$3</f>
        <v>1.8036072144288575E-4</v>
      </c>
      <c r="C27" s="46">
        <f>A27/(Parâmetros!$G$3*Parâmetros!$B$9)</f>
        <v>0.85777324179189862</v>
      </c>
      <c r="D27" s="23">
        <f>B27/Parâmetros!$B$13</f>
        <v>0.29291122813526188</v>
      </c>
      <c r="E27" s="46">
        <f>D27/Parâmetros!$B$6</f>
        <v>0.88067116095989739</v>
      </c>
      <c r="F27" s="23">
        <f>(Parâmetros!$G$3*Parâmetros!$B$10*Modelo_1_Ø28mm!E27)/Parâmetros!$H$3</f>
        <v>2959.2723049157248</v>
      </c>
      <c r="G27" s="23"/>
      <c r="H27" s="23">
        <v>36501.196480999999</v>
      </c>
      <c r="I27" s="24">
        <f t="shared" si="6"/>
        <v>304176.63734166668</v>
      </c>
      <c r="J27" s="29">
        <f>((H27*Parâmetros!$B$10)/(2*Parâmetros!$B$11*Parâmetros!$G$3*Modelo_1_Ø28mm!E27^2))</f>
        <v>0.56481376956694851</v>
      </c>
      <c r="K27" s="29">
        <f>((H27*Parâmetros!$B$10)/(2*Parâmetros!$B$11*Parâmetros!$G$3*C27^2))</f>
        <v>0.59537121966306361</v>
      </c>
      <c r="L27" s="29">
        <f>((I27)*(((Parâmetros!$B$6^2)*Parâmetros!$B$10)/(2*Parâmetros!$G$3*Modelo_1_Ø28mm!E27^2)))</f>
        <v>6.2481258075499847E-2</v>
      </c>
      <c r="N27" s="22">
        <v>0.18</v>
      </c>
      <c r="O27" s="23">
        <f>N27/Parâmetros!$G$3</f>
        <v>1.8036072144288575E-4</v>
      </c>
      <c r="P27" s="23">
        <f>N27/(Parâmetros!$G$3*Parâmetros!$C$9)</f>
        <v>0.77199089378641306</v>
      </c>
      <c r="Q27" s="23">
        <f>O27/Parâmetros!$B$13</f>
        <v>0.29291122813526188</v>
      </c>
      <c r="R27" s="23">
        <f>Q27/Parâmetros!$C$6</f>
        <v>0.78213946097533216</v>
      </c>
      <c r="S27" s="23">
        <f>(Parâmetros!$G$3*Parâmetros!$C$10*Modelo_1_Ø28mm!R27)/Parâmetros!$H$3</f>
        <v>3715.8651696528145</v>
      </c>
      <c r="T27" s="23"/>
      <c r="U27" s="23">
        <v>20586.803072999999</v>
      </c>
      <c r="V27" s="24">
        <f t="shared" si="1"/>
        <v>171556.69227500001</v>
      </c>
      <c r="W27" s="29">
        <f>((U27*Parâmetros!$C$10)/(2*Parâmetros!$B$11*Parâmetros!$G$3*Modelo_1_Ø28mm!R27^2))</f>
        <v>0.57101936201272596</v>
      </c>
      <c r="X27" s="29">
        <f>((U27*Parâmetros!$C$10)/(2*Parâmetros!$B$11*Parâmetros!$G$3*P27^2))</f>
        <v>0.58613124749147727</v>
      </c>
      <c r="Y27" s="29">
        <f>((V27)*(((Parâmetros!$C$6^2)*Parâmetros!$C$10)/(2*Parâmetros!$G$3*Modelo_1_Ø28mm!R27^2)))</f>
        <v>8.0085608277125311E-2</v>
      </c>
      <c r="AA27" s="22">
        <v>0.18</v>
      </c>
      <c r="AB27" s="23">
        <f>AA27/Parâmetros!$G$3</f>
        <v>1.8036072144288575E-4</v>
      </c>
      <c r="AC27" s="23">
        <f>AA27/(Parâmetros!$G$3*Parâmetros!$D$9)</f>
        <v>0.73989083047813098</v>
      </c>
      <c r="AD27" s="23">
        <f>AB27/Parâmetros!$B$13</f>
        <v>0.29291122813526188</v>
      </c>
      <c r="AE27" s="23">
        <f>AD27/Parâmetros!$D$6</f>
        <v>0.73301108141957427</v>
      </c>
      <c r="AF27" s="23">
        <f>(Parâmetros!$G$3*Parâmetros!$D$10*Modelo_1_Ø28mm!AE27)/Parâmetros!$H$3</f>
        <v>4510.7514101056559</v>
      </c>
      <c r="AG27" s="23"/>
      <c r="AH27" s="23">
        <v>16157.465668000001</v>
      </c>
      <c r="AI27" s="24">
        <f t="shared" si="2"/>
        <v>134645.54723333335</v>
      </c>
      <c r="AJ27" s="29">
        <f>((AH27*Parâmetros!$D$10)/(2*Parâmetros!$B$11*Parâmetros!$G$3*Modelo_1_Ø28mm!AE27^2))</f>
        <v>0.66091420302708537</v>
      </c>
      <c r="AK27" s="29">
        <f>((AH27*Parâmetros!$D$10)/(2*Parâmetros!$B$11*Parâmetros!$G$3*AC27^2))</f>
        <v>0.64868054832971067</v>
      </c>
      <c r="AL27" s="29">
        <f>((AI27)*(((Parâmetros!$D$6^2)*Parâmetros!$D$10)/(2*Parâmetros!$G$3*Modelo_1_Ø28mm!AE27^2)))</f>
        <v>0.10553488568563747</v>
      </c>
      <c r="AN27" s="22">
        <v>0.18</v>
      </c>
      <c r="AO27" s="23">
        <f>AN27/Parâmetros!$G$3</f>
        <v>1.8036072144288575E-4</v>
      </c>
      <c r="AP27" s="23">
        <f>AN27/(Parâmetros!$G$3*Parâmetros!$E$9)</f>
        <v>0.69646307675203667</v>
      </c>
      <c r="AQ27" s="23">
        <f>AO27/Parâmetros!$B$13</f>
        <v>0.29291122813526188</v>
      </c>
      <c r="AR27" s="23">
        <f>AQ27/Parâmetros!$E$6</f>
        <v>0.70377517572143655</v>
      </c>
      <c r="AS27" s="23">
        <f>(Parâmetros!$G$3*Parâmetros!$E$10*Modelo_1_Ø28mm!AR27)/Parâmetros!$H$3</f>
        <v>5449.7192055271171</v>
      </c>
      <c r="AT27" s="23"/>
      <c r="AU27" s="30">
        <v>10415.020031</v>
      </c>
      <c r="AV27" s="60">
        <f t="shared" si="7"/>
        <v>86791.833591666669</v>
      </c>
      <c r="AW27" s="29">
        <f>((AU27*Parâmetros!$E$10)/(2*Parâmetros!$B$11*Parâmetros!$G$3*Modelo_1_Ø28mm!AR27^2))</f>
        <v>0.58154988493134452</v>
      </c>
      <c r="AX27" s="29">
        <f>((AU27*Parâmetros!$E$10)/(2*Parâmetros!$B$11*Parâmetros!$G$3*AP27^2))</f>
        <v>0.59382526022623716</v>
      </c>
      <c r="AY27" s="29">
        <f>((AV27)*(((Parâmetros!$E$6^2)*Parâmetros!$E$10)/(2*Parâmetros!$G$3*Modelo_1_Ø28mm!AR27^2)))</f>
        <v>0.10073749004952674</v>
      </c>
      <c r="BA27" s="28">
        <f>((Parâmetros!$H$3/Modelo_1_Ø28mm!$AZ$4)*Modelo_1_Ø28mm!AR27) + (Modelo_1_Ø28mm!$AZ$8)*998*Modelo_1_Ø28mm!AR27^2</f>
        <v>102775.97944307503</v>
      </c>
      <c r="BB27" s="28">
        <f t="shared" si="4"/>
        <v>12333.117533169003</v>
      </c>
    </row>
    <row r="28" spans="1:54" x14ac:dyDescent="0.25">
      <c r="A28" s="22">
        <v>0.2</v>
      </c>
      <c r="B28" s="23">
        <f>A28/Parâmetros!$G$3</f>
        <v>2.0040080160320641E-4</v>
      </c>
      <c r="C28" s="46">
        <f>A28/(Parâmetros!$G$3*Parâmetros!$B$9)</f>
        <v>0.95308137976877638</v>
      </c>
      <c r="D28" s="23">
        <f>B28/Parâmetros!$B$13</f>
        <v>0.32545692015029104</v>
      </c>
      <c r="E28" s="46">
        <f>D28/Parâmetros!$B$6</f>
        <v>0.97852351217766398</v>
      </c>
      <c r="F28" s="23">
        <f>(Parâmetros!$G$3*Parâmetros!$B$10*Modelo_1_Ø28mm!E28)/Parâmetros!$H$3</f>
        <v>3288.0803387952506</v>
      </c>
      <c r="G28" s="23"/>
      <c r="H28" s="23">
        <v>44378.859519999998</v>
      </c>
      <c r="I28" s="24">
        <f t="shared" si="6"/>
        <v>369823.82933333336</v>
      </c>
      <c r="J28" s="29">
        <f>((H28*Parâmetros!$B$10)/(2*Parâmetros!$B$11*Parâmetros!$G$3*Modelo_1_Ø28mm!E28^2))</f>
        <v>0.55623630495435461</v>
      </c>
      <c r="K28" s="29">
        <f>((H28*Parâmetros!$B$10)/(2*Parâmetros!$B$11*Parâmetros!$G$3*C28^2))</f>
        <v>0.58632969864644202</v>
      </c>
      <c r="L28" s="29">
        <f>((I28)*(((Parâmetros!$B$6^2)*Parâmetros!$B$10)/(2*Parâmetros!$G$3*Modelo_1_Ø28mm!E28^2)))</f>
        <v>6.1532395266252378E-2</v>
      </c>
      <c r="N28" s="22">
        <v>0.2</v>
      </c>
      <c r="O28" s="23">
        <f>N28/Parâmetros!$G$3</f>
        <v>2.0040080160320641E-4</v>
      </c>
      <c r="P28" s="23">
        <f>N28/(Parâmetros!$G$3*Parâmetros!$C$9)</f>
        <v>0.85776765976268132</v>
      </c>
      <c r="Q28" s="23">
        <f>O28/Parâmetros!$B$13</f>
        <v>0.32545692015029104</v>
      </c>
      <c r="R28" s="23">
        <f>Q28/Parâmetros!$C$6</f>
        <v>0.86904384552814695</v>
      </c>
      <c r="S28" s="23">
        <f>(Parâmetros!$G$3*Parâmetros!$C$10*Modelo_1_Ø28mm!R28)/Parâmetros!$H$3</f>
        <v>4128.739077392017</v>
      </c>
      <c r="T28" s="23"/>
      <c r="U28" s="23">
        <v>25112.570694000002</v>
      </c>
      <c r="V28" s="24">
        <f t="shared" si="1"/>
        <v>209271.42245000001</v>
      </c>
      <c r="W28" s="29">
        <f>((U28*Parâmetros!$C$10)/(2*Parâmetros!$B$11*Parâmetros!$G$3*Modelo_1_Ø28mm!R28^2))</f>
        <v>0.56420653934098852</v>
      </c>
      <c r="X28" s="29">
        <f>((U28*Parâmetros!$C$10)/(2*Parâmetros!$B$11*Parâmetros!$G$3*P28^2))</f>
        <v>0.57913812516117924</v>
      </c>
      <c r="Y28" s="29">
        <f>((V28)*(((Parâmetros!$C$6^2)*Parâmetros!$C$10)/(2*Parâmetros!$G$3*Modelo_1_Ø28mm!R28^2)))</f>
        <v>7.9130108194208473E-2</v>
      </c>
      <c r="AA28" s="22">
        <v>0.2</v>
      </c>
      <c r="AB28" s="23">
        <f>AA28/Parâmetros!$G$3</f>
        <v>2.0040080160320641E-4</v>
      </c>
      <c r="AC28" s="23">
        <f>AA28/(Parâmetros!$G$3*Parâmetros!$D$9)</f>
        <v>0.82210092275347901</v>
      </c>
      <c r="AD28" s="23">
        <f>AB28/Parâmetros!$B$13</f>
        <v>0.32545692015029104</v>
      </c>
      <c r="AE28" s="23">
        <f>AD28/Parâmetros!$D$6</f>
        <v>0.81445675713286048</v>
      </c>
      <c r="AF28" s="23">
        <f>(Parâmetros!$G$3*Parâmetros!$D$10*Modelo_1_Ø28mm!AE28)/Parâmetros!$H$3</f>
        <v>5011.9460112285078</v>
      </c>
      <c r="AG28" s="23"/>
      <c r="AH28" s="23">
        <v>19715.634368999999</v>
      </c>
      <c r="AI28" s="24">
        <f t="shared" si="2"/>
        <v>164296.953075</v>
      </c>
      <c r="AJ28" s="29">
        <f>((AH28*Parâmetros!$D$10)/(2*Parâmetros!$B$11*Parâmetros!$G$3*Modelo_1_Ø28mm!AE28^2))</f>
        <v>0.65323224975770022</v>
      </c>
      <c r="AK28" s="29">
        <f>((AH28*Parâmetros!$D$10)/(2*Parâmetros!$B$11*Parâmetros!$G$3*AC28^2))</f>
        <v>0.64114078955889831</v>
      </c>
      <c r="AL28" s="29">
        <f>((AI28)*(((Parâmetros!$D$6^2)*Parâmetros!$D$10)/(2*Parâmetros!$G$3*Modelo_1_Ø28mm!AE28^2)))</f>
        <v>0.10430823015846954</v>
      </c>
      <c r="AN28" s="22">
        <v>0.2</v>
      </c>
      <c r="AO28" s="23">
        <f>AN28/Parâmetros!$G$3</f>
        <v>2.0040080160320641E-4</v>
      </c>
      <c r="AP28" s="23">
        <f>AN28/(Parâmetros!$G$3*Parâmetros!$E$9)</f>
        <v>0.77384786305781861</v>
      </c>
      <c r="AQ28" s="23">
        <f>AO28/Parâmetros!$B$13</f>
        <v>0.32545692015029104</v>
      </c>
      <c r="AR28" s="23">
        <f>AQ28/Parâmetros!$E$6</f>
        <v>0.78197241746826296</v>
      </c>
      <c r="AS28" s="23">
        <f>(Parâmetros!$G$3*Parâmetros!$E$10*Modelo_1_Ø28mm!AR28)/Parâmetros!$H$3</f>
        <v>6055.2435616967987</v>
      </c>
      <c r="AT28" s="23"/>
      <c r="AU28" s="30">
        <v>12717.018005999998</v>
      </c>
      <c r="AV28" s="60">
        <f t="shared" si="7"/>
        <v>105975.15005</v>
      </c>
      <c r="AW28" s="29">
        <f>((AU28*Parâmetros!$E$10)/(2*Parâmetros!$B$11*Parâmetros!$G$3*Modelo_1_Ø28mm!AR28^2))</f>
        <v>0.57517125000216907</v>
      </c>
      <c r="AX28" s="29">
        <f>((AU28*Parâmetros!$E$10)/(2*Parâmetros!$B$11*Parâmetros!$G$3*AP28^2))</f>
        <v>0.5873119848480588</v>
      </c>
      <c r="AY28" s="29">
        <f>((AV28)*(((Parâmetros!$E$6^2)*Parâmetros!$E$10)/(2*Parâmetros!$G$3*Modelo_1_Ø28mm!AR28^2)))</f>
        <v>9.9632567343225717E-2</v>
      </c>
      <c r="BA28" s="28">
        <f>((Parâmetros!$H$3/Modelo_1_Ø28mm!$AZ$4)*Modelo_1_Ø28mm!AR28) + (Modelo_1_Ø28mm!$AZ$8)*998*Modelo_1_Ø28mm!AR28^2</f>
        <v>122571.24386952461</v>
      </c>
      <c r="BB28" s="28">
        <f t="shared" si="4"/>
        <v>14708.549264342953</v>
      </c>
    </row>
    <row r="29" spans="1:54" x14ac:dyDescent="0.25">
      <c r="A29" s="22">
        <v>0.22</v>
      </c>
      <c r="B29" s="23">
        <f>A29/Parâmetros!$G$3</f>
        <v>2.2044088176352705E-4</v>
      </c>
      <c r="C29" s="46">
        <f>A29/(Parâmetros!$G$3*Parâmetros!$B$9)</f>
        <v>1.0483895177456539</v>
      </c>
      <c r="D29" s="23">
        <f>B29/Parâmetros!$B$13</f>
        <v>0.35800261216532009</v>
      </c>
      <c r="E29" s="46">
        <f>D29/Parâmetros!$B$6</f>
        <v>1.0763758633954301</v>
      </c>
      <c r="F29" s="23">
        <f>(Parâmetros!$G$3*Parâmetros!$B$10*Modelo_1_Ø28mm!E29)/Parâmetros!$H$3</f>
        <v>3616.8883726747745</v>
      </c>
      <c r="G29" s="23"/>
      <c r="H29" s="23">
        <v>52964.987822000003</v>
      </c>
      <c r="I29" s="24">
        <f t="shared" si="6"/>
        <v>441374.89851666673</v>
      </c>
      <c r="J29" s="29">
        <f>((H29*Parâmetros!$B$10)/(2*Parâmetros!$B$11*Parâmetros!$G$3*Modelo_1_Ø28mm!E29^2))</f>
        <v>0.54863903086027133</v>
      </c>
      <c r="K29" s="29">
        <f>((H29*Parâmetros!$B$10)/(2*Parâmetros!$B$11*Parâmetros!$G$3*C29^2))</f>
        <v>0.57832139823447271</v>
      </c>
      <c r="L29" s="29">
        <f>((I29)*(((Parâmetros!$B$6^2)*Parâmetros!$B$10)/(2*Parâmetros!$G$3*Modelo_1_Ø28mm!E29^2)))</f>
        <v>6.0691963837488393E-2</v>
      </c>
      <c r="N29" s="22">
        <v>0.22</v>
      </c>
      <c r="O29" s="23">
        <f>N29/Parâmetros!$G$3</f>
        <v>2.2044088176352705E-4</v>
      </c>
      <c r="P29" s="23">
        <f>N29/(Parâmetros!$G$3*Parâmetros!$C$9)</f>
        <v>0.94354442573894937</v>
      </c>
      <c r="Q29" s="23">
        <f>O29/Parâmetros!$B$13</f>
        <v>0.35800261216532009</v>
      </c>
      <c r="R29" s="23">
        <f>Q29/Parâmetros!$C$6</f>
        <v>0.95594823008096153</v>
      </c>
      <c r="S29" s="23">
        <f>(Parâmetros!$G$3*Parâmetros!$C$10*Modelo_1_Ø28mm!R29)/Parâmetros!$H$3</f>
        <v>4541.612985131218</v>
      </c>
      <c r="T29" s="23"/>
      <c r="U29" s="23">
        <v>30054.261243000001</v>
      </c>
      <c r="V29" s="24">
        <f t="shared" si="1"/>
        <v>250452.17702500001</v>
      </c>
      <c r="W29" s="29">
        <f>((U29*Parâmetros!$C$10)/(2*Parâmetros!$B$11*Parâmetros!$G$3*Modelo_1_Ø28mm!R29^2))</f>
        <v>0.55804295524729564</v>
      </c>
      <c r="X29" s="29">
        <f>((U29*Parâmetros!$C$10)/(2*Parâmetros!$B$11*Parâmetros!$G$3*P29^2))</f>
        <v>0.57281142334651391</v>
      </c>
      <c r="Y29" s="29">
        <f>((V29)*(((Parâmetros!$C$6^2)*Parâmetros!$C$10)/(2*Parâmetros!$G$3*Modelo_1_Ø28mm!R29^2)))</f>
        <v>7.8265663984172007E-2</v>
      </c>
      <c r="AA29" s="22">
        <v>0.22</v>
      </c>
      <c r="AB29" s="23">
        <f>AA29/Parâmetros!$G$3</f>
        <v>2.2044088176352705E-4</v>
      </c>
      <c r="AC29" s="23">
        <f>AA29/(Parâmetros!$G$3*Parâmetros!$D$9)</f>
        <v>0.90431101502882683</v>
      </c>
      <c r="AD29" s="23">
        <f>AB29/Parâmetros!$B$13</f>
        <v>0.35800261216532009</v>
      </c>
      <c r="AE29" s="23">
        <f>AD29/Parâmetros!$D$6</f>
        <v>0.89590243284614635</v>
      </c>
      <c r="AF29" s="23">
        <f>(Parâmetros!$G$3*Parâmetros!$D$10*Modelo_1_Ø28mm!AE29)/Parâmetros!$H$3</f>
        <v>5513.140612351358</v>
      </c>
      <c r="AG29" s="23"/>
      <c r="AH29" s="23">
        <v>23605.561322999998</v>
      </c>
      <c r="AI29" s="24">
        <f t="shared" si="2"/>
        <v>196713.01102499999</v>
      </c>
      <c r="AJ29" s="29">
        <f>((AH29*Parâmetros!$D$10)/(2*Parâmetros!$B$11*Parâmetros!$G$3*Modelo_1_Ø28mm!AE29^2))</f>
        <v>0.64637689470176585</v>
      </c>
      <c r="AK29" s="29">
        <f>((AH29*Parâmetros!$D$10)/(2*Parâmetros!$B$11*Parâmetros!$G$3*AC29^2))</f>
        <v>0.63441232850251483</v>
      </c>
      <c r="AL29" s="29">
        <f>((AI29)*(((Parâmetros!$D$6^2)*Parâmetros!$D$10)/(2*Parâmetros!$G$3*Modelo_1_Ø28mm!AE29^2)))</f>
        <v>0.10321356596628112</v>
      </c>
      <c r="AN29" s="22">
        <v>0.22</v>
      </c>
      <c r="AO29" s="23">
        <f>AN29/Parâmetros!$G$3</f>
        <v>2.2044088176352705E-4</v>
      </c>
      <c r="AP29" s="23">
        <f>AN29/(Parâmetros!$G$3*Parâmetros!$E$9)</f>
        <v>0.85123264936360032</v>
      </c>
      <c r="AQ29" s="23">
        <f>AO29/Parâmetros!$B$13</f>
        <v>0.35800261216532009</v>
      </c>
      <c r="AR29" s="23">
        <f>AQ29/Parâmetros!$E$6</f>
        <v>0.86016965921508903</v>
      </c>
      <c r="AS29" s="23">
        <f>(Parâmetros!$G$3*Parâmetros!$E$10*Modelo_1_Ø28mm!AR29)/Parâmetros!$H$3</f>
        <v>6660.7679178664766</v>
      </c>
      <c r="AT29" s="23"/>
      <c r="AU29" s="30">
        <v>15232.683872</v>
      </c>
      <c r="AV29" s="60">
        <f t="shared" si="7"/>
        <v>126939.03226666666</v>
      </c>
      <c r="AW29" s="29">
        <f>((AU29*Parâmetros!$E$10)/(2*Parâmetros!$B$11*Parâmetros!$G$3*Modelo_1_Ø28mm!AR29^2))</f>
        <v>0.5693809625753159</v>
      </c>
      <c r="AX29" s="29">
        <f>((AU29*Parâmetros!$E$10)/(2*Parâmetros!$B$11*Parâmetros!$G$3*AP29^2))</f>
        <v>0.58139947583184304</v>
      </c>
      <c r="AY29" s="29">
        <f>((AV29)*(((Parâmetros!$E$6^2)*Parâmetros!$E$10)/(2*Parâmetros!$G$3*Modelo_1_Ø28mm!AR29^2)))</f>
        <v>9.8629559626844901E-2</v>
      </c>
      <c r="BA29" s="28">
        <f>((Parâmetros!$H$3/Modelo_1_Ø28mm!$AZ$4)*Modelo_1_Ø28mm!AR29) + (Modelo_1_Ø28mm!$AZ$8)*998*Modelo_1_Ø28mm!AR29^2</f>
        <v>144041.65052697342</v>
      </c>
      <c r="BB29" s="28">
        <f t="shared" si="4"/>
        <v>17284.99806323681</v>
      </c>
    </row>
    <row r="30" spans="1:54" x14ac:dyDescent="0.25">
      <c r="A30" s="22">
        <v>0.24</v>
      </c>
      <c r="B30" s="23">
        <f>A30/Parâmetros!$G$3</f>
        <v>2.4048096192384768E-4</v>
      </c>
      <c r="C30" s="46">
        <f>A30/(Parâmetros!$G$3*Parâmetros!$B$9)</f>
        <v>1.1436976557225316</v>
      </c>
      <c r="D30" s="23">
        <f>B30/Parâmetros!$B$13</f>
        <v>0.39054830418034919</v>
      </c>
      <c r="E30" s="46">
        <f>D30/Parâmetros!$B$6</f>
        <v>1.1742282146131966</v>
      </c>
      <c r="F30" s="23">
        <f>(Parâmetros!$G$3*Parâmetros!$B$10*Modelo_1_Ø28mm!E30)/Parâmetros!$H$3</f>
        <v>3945.6964065543002</v>
      </c>
      <c r="G30" s="23"/>
      <c r="H30" s="23">
        <v>62252.290809999999</v>
      </c>
      <c r="I30" s="24">
        <f t="shared" si="6"/>
        <v>518769.09008333331</v>
      </c>
      <c r="J30" s="29">
        <f>((H30*Parâmetros!$B$10)/(2*Parâmetros!$B$11*Parâmetros!$G$3*Modelo_1_Ø28mm!E30^2))</f>
        <v>0.54184620957200547</v>
      </c>
      <c r="K30" s="29">
        <f>((H30*Parâmetros!$B$10)/(2*Parâmetros!$B$11*Parâmetros!$G$3*C30^2))</f>
        <v>0.57116107298523366</v>
      </c>
      <c r="L30" s="29">
        <f>((I30)*(((Parâmetros!$B$6^2)*Parâmetros!$B$10)/(2*Parâmetros!$G$3*Modelo_1_Ø28mm!E30^2)))</f>
        <v>5.9940523198393658E-2</v>
      </c>
      <c r="N30" s="22">
        <v>0.24</v>
      </c>
      <c r="O30" s="23">
        <f>N30/Parâmetros!$G$3</f>
        <v>2.4048096192384768E-4</v>
      </c>
      <c r="P30" s="23">
        <f>N30/(Parâmetros!$G$3*Parâmetros!$C$9)</f>
        <v>1.0293211917152174</v>
      </c>
      <c r="Q30" s="23">
        <f>O30/Parâmetros!$B$13</f>
        <v>0.39054830418034919</v>
      </c>
      <c r="R30" s="23">
        <f>Q30/Parâmetros!$C$6</f>
        <v>1.0428526146337762</v>
      </c>
      <c r="S30" s="23">
        <f>(Parâmetros!$G$3*Parâmetros!$C$10*Modelo_1_Ø28mm!R30)/Parâmetros!$H$3</f>
        <v>4954.4868928704191</v>
      </c>
      <c r="T30" s="23"/>
      <c r="U30" s="23">
        <v>35409.813610000005</v>
      </c>
      <c r="V30" s="24">
        <f t="shared" si="1"/>
        <v>295081.78008333337</v>
      </c>
      <c r="W30" s="29">
        <f>((U30*Parâmetros!$C$10)/(2*Parâmetros!$B$11*Parâmetros!$G$3*Modelo_1_Ø28mm!R30^2))</f>
        <v>0.55246922611011295</v>
      </c>
      <c r="X30" s="29">
        <f>((U30*Parâmetros!$C$10)/(2*Parâmetros!$B$11*Parâmetros!$G$3*P30^2))</f>
        <v>0.56709018685316437</v>
      </c>
      <c r="Y30" s="29">
        <f>((V30)*(((Parâmetros!$C$6^2)*Parâmetros!$C$10)/(2*Parâmetros!$G$3*Modelo_1_Ø28mm!R30^2)))</f>
        <v>7.7483947079249854E-2</v>
      </c>
      <c r="AA30" s="22">
        <v>0.24</v>
      </c>
      <c r="AB30" s="23">
        <f>AA30/Parâmetros!$G$3</f>
        <v>2.4048096192384768E-4</v>
      </c>
      <c r="AC30" s="23">
        <f>AA30/(Parâmetros!$G$3*Parâmetros!$D$9)</f>
        <v>0.98652110730417464</v>
      </c>
      <c r="AD30" s="23">
        <f>AB30/Parâmetros!$B$13</f>
        <v>0.39054830418034919</v>
      </c>
      <c r="AE30" s="23">
        <f>AD30/Parâmetros!$D$6</f>
        <v>0.97734810855943244</v>
      </c>
      <c r="AF30" s="23">
        <f>(Parâmetros!$G$3*Parâmetros!$D$10*Modelo_1_Ø28mm!AE30)/Parâmetros!$H$3</f>
        <v>6014.335213474209</v>
      </c>
      <c r="AG30" s="23"/>
      <c r="AH30" s="23">
        <v>27822.940734000003</v>
      </c>
      <c r="AI30" s="24">
        <f t="shared" si="2"/>
        <v>231857.83945000003</v>
      </c>
      <c r="AJ30" s="29">
        <f>((AH30*Parâmetros!$D$10)/(2*Parâmetros!$B$11*Parâmetros!$G$3*Modelo_1_Ø28mm!AE30^2))</f>
        <v>0.64017306964444587</v>
      </c>
      <c r="AK30" s="29">
        <f>((AH30*Parâmetros!$D$10)/(2*Parâmetros!$B$11*Parâmetros!$G$3*AC30^2))</f>
        <v>0.62832333749355807</v>
      </c>
      <c r="AL30" s="29">
        <f>((AI30)*(((Parâmetros!$D$6^2)*Parâmetros!$D$10)/(2*Parâmetros!$G$3*Modelo_1_Ø28mm!AE30^2)))</f>
        <v>0.10222293818851627</v>
      </c>
      <c r="AN30" s="22">
        <v>0.24</v>
      </c>
      <c r="AO30" s="23">
        <f>AN30/Parâmetros!$G$3</f>
        <v>2.4048096192384768E-4</v>
      </c>
      <c r="AP30" s="23">
        <f>AN30/(Parâmetros!$G$3*Parâmetros!$E$9)</f>
        <v>0.92861743566938215</v>
      </c>
      <c r="AQ30" s="23">
        <f>AO30/Parâmetros!$B$13</f>
        <v>0.39054830418034919</v>
      </c>
      <c r="AR30" s="23">
        <f>AQ30/Parâmetros!$E$6</f>
        <v>0.93836690096191533</v>
      </c>
      <c r="AS30" s="23">
        <f>(Parâmetros!$G$3*Parâmetros!$E$10*Modelo_1_Ø28mm!AR30)/Parâmetros!$H$3</f>
        <v>7266.2922740361564</v>
      </c>
      <c r="AT30" s="23"/>
      <c r="AU30" s="30">
        <v>17961.306708</v>
      </c>
      <c r="AV30" s="60">
        <f t="shared" si="7"/>
        <v>149677.55590000001</v>
      </c>
      <c r="AW30" s="29">
        <f>((AU30*Parâmetros!$E$10)/(2*Parâmetros!$B$11*Parâmetros!$G$3*Modelo_1_Ø28mm!AR30^2))</f>
        <v>0.56414055351953352</v>
      </c>
      <c r="AX30" s="29">
        <f>((AU30*Parâmetros!$E$10)/(2*Parâmetros!$B$11*Parâmetros!$G$3*AP30^2))</f>
        <v>0.57604845203857158</v>
      </c>
      <c r="AY30" s="29">
        <f>((AV30)*(((Parâmetros!$E$6^2)*Parâmetros!$E$10)/(2*Parâmetros!$G$3*Modelo_1_Ø28mm!AR30^2)))</f>
        <v>9.772180318360417E-2</v>
      </c>
      <c r="BA30" s="28">
        <f>((Parâmetros!$H$3/Modelo_1_Ø28mm!$AZ$4)*Modelo_1_Ø28mm!AR30) + (Modelo_1_Ø28mm!$AZ$8)*998*Modelo_1_Ø28mm!AR30^2</f>
        <v>167187.19941542167</v>
      </c>
      <c r="BB30" s="28">
        <f t="shared" si="4"/>
        <v>20062.463929850601</v>
      </c>
    </row>
    <row r="31" spans="1:54" x14ac:dyDescent="0.25">
      <c r="A31" s="22">
        <v>0.26</v>
      </c>
      <c r="B31" s="23">
        <f>A31/Parâmetros!$G$3</f>
        <v>2.6052104208416834E-4</v>
      </c>
      <c r="C31" s="46">
        <f>A31/(Parâmetros!$G$3*Parâmetros!$B$9)</f>
        <v>1.2390057936994092</v>
      </c>
      <c r="D31" s="23">
        <f>B31/Parâmetros!$B$13</f>
        <v>0.42309399619537835</v>
      </c>
      <c r="E31" s="46">
        <f>D31/Parâmetros!$B$6</f>
        <v>1.2720805658309631</v>
      </c>
      <c r="F31" s="23">
        <f>(Parâmetros!$G$3*Parâmetros!$B$10*Modelo_1_Ø28mm!E31)/Parâmetros!$H$3</f>
        <v>4274.504440433825</v>
      </c>
      <c r="G31" s="23"/>
      <c r="H31" s="23">
        <v>72231.490902000005</v>
      </c>
      <c r="I31" s="24">
        <f t="shared" si="6"/>
        <v>601929.09085000004</v>
      </c>
      <c r="J31" s="29">
        <f>((H31*Parâmetros!$B$10)/(2*Parâmetros!$B$11*Parâmetros!$G$3*Modelo_1_Ø28mm!E31^2))</f>
        <v>0.53570175432498934</v>
      </c>
      <c r="K31" s="29">
        <f>((H31*Parâmetros!$B$10)/(2*Parâmetros!$B$11*Parâmetros!$G$3*C31^2))</f>
        <v>0.56468419155688987</v>
      </c>
      <c r="L31" s="29">
        <f>((I31)*(((Parâmetros!$B$6^2)*Parâmetros!$B$10)/(2*Parâmetros!$G$3*Modelo_1_Ø28mm!E31^2)))</f>
        <v>5.9260806600272248E-2</v>
      </c>
      <c r="N31" s="22">
        <v>0.26</v>
      </c>
      <c r="O31" s="23">
        <f>N31/Parâmetros!$G$3</f>
        <v>2.6052104208416834E-4</v>
      </c>
      <c r="P31" s="23">
        <f>N31/(Parâmetros!$G$3*Parâmetros!$C$9)</f>
        <v>1.1150979576914857</v>
      </c>
      <c r="Q31" s="23">
        <f>O31/Parâmetros!$B$13</f>
        <v>0.42309399619537835</v>
      </c>
      <c r="R31" s="23">
        <f>Q31/Parâmetros!$C$6</f>
        <v>1.129756999186591</v>
      </c>
      <c r="S31" s="23">
        <f>(Parâmetros!$G$3*Parâmetros!$C$10*Modelo_1_Ø28mm!R31)/Parâmetros!$H$3</f>
        <v>5367.360800609621</v>
      </c>
      <c r="T31" s="23"/>
      <c r="U31" s="23">
        <v>41162.570529999997</v>
      </c>
      <c r="V31" s="24">
        <f t="shared" si="1"/>
        <v>343021.42108333332</v>
      </c>
      <c r="W31" s="29">
        <f>((U31*Parâmetros!$C$10)/(2*Parâmetros!$B$11*Parâmetros!$G$3*Modelo_1_Ø28mm!R31^2))</f>
        <v>0.5472209634410149</v>
      </c>
      <c r="X31" s="29">
        <f>((U31*Parâmetros!$C$10)/(2*Parâmetros!$B$11*Parâmetros!$G$3*P31^2))</f>
        <v>0.56170303021707668</v>
      </c>
      <c r="Y31" s="29">
        <f>((V31)*(((Parâmetros!$C$6^2)*Parâmetros!$C$10)/(2*Parâmetros!$G$3*Modelo_1_Ø28mm!R31^2)))</f>
        <v>7.6747876927843198E-2</v>
      </c>
      <c r="AA31" s="22">
        <v>0.26</v>
      </c>
      <c r="AB31" s="23">
        <f>AA31/Parâmetros!$G$3</f>
        <v>2.6052104208416834E-4</v>
      </c>
      <c r="AC31" s="23">
        <f>AA31/(Parâmetros!$G$3*Parâmetros!$D$9)</f>
        <v>1.0687311995795226</v>
      </c>
      <c r="AD31" s="23">
        <f>AB31/Parâmetros!$B$13</f>
        <v>0.42309399619537835</v>
      </c>
      <c r="AE31" s="23">
        <f>AD31/Parâmetros!$D$6</f>
        <v>1.0587937842727186</v>
      </c>
      <c r="AF31" s="23">
        <f>(Parâmetros!$G$3*Parâmetros!$D$10*Modelo_1_Ø28mm!AE31)/Parâmetros!$H$3</f>
        <v>6515.529814597061</v>
      </c>
      <c r="AG31" s="23"/>
      <c r="AH31" s="23">
        <v>32362.411062000003</v>
      </c>
      <c r="AI31" s="24">
        <f t="shared" si="2"/>
        <v>269686.75885000004</v>
      </c>
      <c r="AJ31" s="29">
        <f>((AH31*Parâmetros!$D$10)/(2*Parâmetros!$B$11*Parâmetros!$G$3*Modelo_1_Ø28mm!AE31^2))</f>
        <v>0.63446990564739436</v>
      </c>
      <c r="AK31" s="29">
        <f>((AH31*Parâmetros!$D$10)/(2*Parâmetros!$B$11*Parâmetros!$G$3*AC31^2))</f>
        <v>0.62272574020804472</v>
      </c>
      <c r="AL31" s="29">
        <f>((AI31)*(((Parâmetros!$D$6^2)*Parâmetros!$D$10)/(2*Parâmetros!$G$3*Modelo_1_Ø28mm!AE31^2)))</f>
        <v>0.10131225604896087</v>
      </c>
      <c r="AN31" s="22">
        <v>0.26</v>
      </c>
      <c r="AO31" s="23">
        <f>AN31/Parâmetros!$G$3</f>
        <v>2.6052104208416834E-4</v>
      </c>
      <c r="AP31" s="23">
        <f>AN31/(Parâmetros!$G$3*Parâmetros!$E$9)</f>
        <v>1.0060022219751641</v>
      </c>
      <c r="AQ31" s="23">
        <f>AO31/Parâmetros!$B$13</f>
        <v>0.42309399619537835</v>
      </c>
      <c r="AR31" s="23">
        <f>AQ31/Parâmetros!$E$6</f>
        <v>1.0165641427087417</v>
      </c>
      <c r="AS31" s="23">
        <f>(Parâmetros!$G$3*Parâmetros!$E$10*Modelo_1_Ø28mm!AR31)/Parâmetros!$H$3</f>
        <v>7871.8166302058371</v>
      </c>
      <c r="AT31" s="23"/>
      <c r="AU31" s="30">
        <v>20899.256508000002</v>
      </c>
      <c r="AV31" s="60">
        <f t="shared" si="7"/>
        <v>174160.47090000001</v>
      </c>
      <c r="AW31" s="29">
        <f>((AU31*Parâmetros!$E$10)/(2*Parâmetros!$B$11*Parâmetros!$G$3*Modelo_1_Ø28mm!AR31^2))</f>
        <v>0.55931441860689046</v>
      </c>
      <c r="AX31" s="29">
        <f>((AU31*Parâmetros!$E$10)/(2*Parâmetros!$B$11*Parâmetros!$G$3*AP31^2))</f>
        <v>0.57112044690153074</v>
      </c>
      <c r="AY31" s="29">
        <f>((AV31)*(((Parâmetros!$E$6^2)*Parâmetros!$E$10)/(2*Parâmetros!$G$3*Modelo_1_Ø28mm!AR31^2)))</f>
        <v>9.6885808318266972E-2</v>
      </c>
      <c r="BA31" s="28">
        <f>((Parâmetros!$H$3/Modelo_1_Ø28mm!$AZ$4)*Modelo_1_Ø28mm!AR31) + (Modelo_1_Ø28mm!$AZ$8)*998*Modelo_1_Ø28mm!AR31^2</f>
        <v>192007.89053486934</v>
      </c>
      <c r="BB31" s="28">
        <f t="shared" si="4"/>
        <v>23040.94686418432</v>
      </c>
    </row>
    <row r="32" spans="1:54" x14ac:dyDescent="0.25">
      <c r="A32" s="22">
        <v>0.28000000000000003</v>
      </c>
      <c r="B32" s="23">
        <f>A32/Parâmetros!$G$3</f>
        <v>2.8056112224448903E-4</v>
      </c>
      <c r="C32" s="46">
        <f>A32/(Parâmetros!$G$3*Parâmetros!$B$9)</f>
        <v>1.3343139316762869</v>
      </c>
      <c r="D32" s="23">
        <f>B32/Parâmetros!$B$13</f>
        <v>0.45563968821040751</v>
      </c>
      <c r="E32" s="46">
        <f>D32/Parâmetros!$B$6</f>
        <v>1.3699329170487298</v>
      </c>
      <c r="F32" s="23">
        <f>(Parâmetros!$G$3*Parâmetros!$B$10*Modelo_1_Ø28mm!E32)/Parâmetros!$H$3</f>
        <v>4603.3124743133512</v>
      </c>
      <c r="G32" s="23"/>
      <c r="H32" s="23">
        <v>82896.591925000001</v>
      </c>
      <c r="I32" s="24">
        <f t="shared" si="6"/>
        <v>690804.93270833336</v>
      </c>
      <c r="J32" s="29">
        <f>((H32*Parâmetros!$B$10)/(2*Parâmetros!$B$11*Parâmetros!$G$3*Modelo_1_Ø28mm!E32^2))</f>
        <v>0.53010731709661074</v>
      </c>
      <c r="K32" s="29">
        <f>((H32*Parâmetros!$B$10)/(2*Parâmetros!$B$11*Parâmetros!$G$3*C32^2))</f>
        <v>0.55878708512029951</v>
      </c>
      <c r="L32" s="29">
        <f>((I32)*(((Parâmetros!$B$6^2)*Parâmetros!$B$10)/(2*Parâmetros!$G$3*Modelo_1_Ø28mm!E32^2)))</f>
        <v>5.8641934513422256E-2</v>
      </c>
      <c r="N32" s="22">
        <v>0.28000000000000003</v>
      </c>
      <c r="O32" s="23">
        <f>N32/Parâmetros!$G$3</f>
        <v>2.8056112224448903E-4</v>
      </c>
      <c r="P32" s="23">
        <f>N32/(Parâmetros!$G$3*Parâmetros!$C$9)</f>
        <v>1.2008747236677539</v>
      </c>
      <c r="Q32" s="23">
        <f>O32/Parâmetros!$B$13</f>
        <v>0.45563968821040751</v>
      </c>
      <c r="R32" s="23">
        <f>Q32/Parâmetros!$C$6</f>
        <v>1.2166613837394058</v>
      </c>
      <c r="S32" s="23">
        <f>(Parâmetros!$G$3*Parâmetros!$C$10*Modelo_1_Ø28mm!R32)/Parâmetros!$H$3</f>
        <v>5780.2347083488239</v>
      </c>
      <c r="T32" s="23"/>
      <c r="U32" s="23">
        <v>47318.858385000007</v>
      </c>
      <c r="V32" s="24">
        <f t="shared" si="1"/>
        <v>394323.81987500004</v>
      </c>
      <c r="W32" s="29">
        <f>((U32*Parâmetros!$C$10)/(2*Parâmetros!$B$11*Parâmetros!$G$3*Modelo_1_Ø28mm!R32^2))</f>
        <v>0.54240680567954402</v>
      </c>
      <c r="X32" s="29">
        <f>((U32*Parâmetros!$C$10)/(2*Parâmetros!$B$11*Parâmetros!$G$3*P32^2))</f>
        <v>0.55676146696709206</v>
      </c>
      <c r="Y32" s="29">
        <f>((V32)*(((Parâmetros!$C$6^2)*Parâmetros!$C$10)/(2*Parâmetros!$G$3*Modelo_1_Ø28mm!R32^2)))</f>
        <v>7.6072690098257456E-2</v>
      </c>
      <c r="AA32" s="22">
        <v>0.28000000000000003</v>
      </c>
      <c r="AB32" s="23">
        <f>AA32/Parâmetros!$G$3</f>
        <v>2.8056112224448903E-4</v>
      </c>
      <c r="AC32" s="23">
        <f>AA32/(Parâmetros!$G$3*Parâmetros!$D$9)</f>
        <v>1.1509412918548707</v>
      </c>
      <c r="AD32" s="23">
        <f>AB32/Parâmetros!$B$13</f>
        <v>0.45563968821040751</v>
      </c>
      <c r="AE32" s="23">
        <f>AD32/Parâmetros!$D$6</f>
        <v>1.1402394599860048</v>
      </c>
      <c r="AF32" s="23">
        <f>(Parâmetros!$G$3*Parâmetros!$D$10*Modelo_1_Ø28mm!AE32)/Parâmetros!$H$3</f>
        <v>7016.7244157199129</v>
      </c>
      <c r="AG32" s="23"/>
      <c r="AH32" s="23">
        <v>37219.777541999996</v>
      </c>
      <c r="AI32" s="24">
        <f t="shared" si="2"/>
        <v>310164.81284999999</v>
      </c>
      <c r="AJ32" s="29">
        <f>((AH32*Parâmetros!$D$10)/(2*Parâmetros!$B$11*Parâmetros!$G$3*Modelo_1_Ø28mm!AE32^2))</f>
        <v>0.62917949972258924</v>
      </c>
      <c r="AK32" s="29">
        <f>((AH32*Parâmetros!$D$10)/(2*Parâmetros!$B$11*Parâmetros!$G$3*AC32^2))</f>
        <v>0.61753326075992387</v>
      </c>
      <c r="AL32" s="29">
        <f>((AI32)*(((Parâmetros!$D$6^2)*Parâmetros!$D$10)/(2*Parâmetros!$G$3*Modelo_1_Ø28mm!AE32^2)))</f>
        <v>0.10046748318442301</v>
      </c>
      <c r="AN32" s="22">
        <v>0.28000000000000003</v>
      </c>
      <c r="AO32" s="23">
        <f>AN32/Parâmetros!$G$3</f>
        <v>2.8056112224448903E-4</v>
      </c>
      <c r="AP32" s="23">
        <f>AN32/(Parâmetros!$G$3*Parâmetros!$E$9)</f>
        <v>1.083387008280946</v>
      </c>
      <c r="AQ32" s="23">
        <f>AO32/Parâmetros!$B$13</f>
        <v>0.45563968821040751</v>
      </c>
      <c r="AR32" s="23">
        <f>AQ32/Parâmetros!$E$6</f>
        <v>1.0947613844555681</v>
      </c>
      <c r="AS32" s="23">
        <f>(Parâmetros!$G$3*Parâmetros!$E$10*Modelo_1_Ø28mm!AR32)/Parâmetros!$H$3</f>
        <v>8477.3409863755187</v>
      </c>
      <c r="AT32" s="23"/>
      <c r="AU32" s="30">
        <v>24047.031311999999</v>
      </c>
      <c r="AV32" s="60">
        <f t="shared" si="7"/>
        <v>200391.9276</v>
      </c>
      <c r="AW32" s="29">
        <f>((AU32*Parâmetros!$E$10)/(2*Parâmetros!$B$11*Parâmetros!$G$3*Modelo_1_Ø28mm!AR32^2))</f>
        <v>0.5549032660383677</v>
      </c>
      <c r="AX32" s="29">
        <f>((AU32*Parâmetros!$E$10)/(2*Parâmetros!$B$11*Parâmetros!$G$3*AP32^2))</f>
        <v>0.56661618357043275</v>
      </c>
      <c r="AY32" s="29">
        <f>((AV32)*(((Parâmetros!$E$6^2)*Parâmetros!$E$10)/(2*Parâmetros!$G$3*Modelo_1_Ø28mm!AR32^2)))</f>
        <v>9.612169770713519E-2</v>
      </c>
      <c r="BA32" s="28">
        <f>((Parâmetros!$H$3/Modelo_1_Ø28mm!$AZ$4)*Modelo_1_Ø28mm!AR32) + (Modelo_1_Ø28mm!$AZ$8)*998*Modelo_1_Ø28mm!AR32^2</f>
        <v>218503.72388531629</v>
      </c>
      <c r="BB32" s="28">
        <f t="shared" si="4"/>
        <v>26220.446866237955</v>
      </c>
    </row>
    <row r="33" spans="1:54" x14ac:dyDescent="0.25">
      <c r="A33" s="22">
        <v>0.3</v>
      </c>
      <c r="B33" s="23">
        <f>A33/Parâmetros!$G$3</f>
        <v>3.0060120240480961E-4</v>
      </c>
      <c r="C33" s="46">
        <f>A33/(Parâmetros!$G$3*Parâmetros!$B$9)</f>
        <v>1.4296220696531643</v>
      </c>
      <c r="D33" s="23">
        <f>B33/Parâmetros!$B$13</f>
        <v>0.4881853802254365</v>
      </c>
      <c r="E33" s="46">
        <f>D33/Parâmetros!$B$6</f>
        <v>1.4677852682664958</v>
      </c>
      <c r="F33" s="23">
        <f>(Parâmetros!$G$3*Parâmetros!$B$10*Modelo_1_Ø28mm!E33)/Parâmetros!$H$3</f>
        <v>4932.1205081928756</v>
      </c>
      <c r="G33" s="23"/>
      <c r="H33" s="23">
        <v>94222.424702999997</v>
      </c>
      <c r="I33" s="24">
        <f t="shared" si="6"/>
        <v>785186.87252500001</v>
      </c>
      <c r="J33" s="29">
        <f>((H33*Parâmetros!$B$10)/(2*Parâmetros!$B$11*Parâmetros!$G$3*Modelo_1_Ø28mm!E33^2))</f>
        <v>0.52487386940038483</v>
      </c>
      <c r="K33" s="29">
        <f>((H33*Parâmetros!$B$10)/(2*Parâmetros!$B$11*Parâmetros!$G$3*C33^2))</f>
        <v>0.55327049840476328</v>
      </c>
      <c r="L33" s="29">
        <f>((I33)*(((Parâmetros!$B$6^2)*Parâmetros!$B$10)/(2*Parâmetros!$G$3*Modelo_1_Ø28mm!E33^2)))</f>
        <v>5.8062996084950115E-2</v>
      </c>
      <c r="N33" s="22">
        <v>0.3</v>
      </c>
      <c r="O33" s="23">
        <f>N33/Parâmetros!$G$3</f>
        <v>3.0060120240480961E-4</v>
      </c>
      <c r="P33" s="23">
        <f>N33/(Parâmetros!$G$3*Parâmetros!$C$9)</f>
        <v>1.2866514896440218</v>
      </c>
      <c r="Q33" s="23">
        <f>O33/Parâmetros!$B$13</f>
        <v>0.4881853802254365</v>
      </c>
      <c r="R33" s="23">
        <f>Q33/Parâmetros!$C$6</f>
        <v>1.3035657682922204</v>
      </c>
      <c r="S33" s="23">
        <f>(Parâmetros!$G$3*Parâmetros!$C$10*Modelo_1_Ø28mm!R33)/Parâmetros!$H$3</f>
        <v>6193.1086160880241</v>
      </c>
      <c r="T33" s="23"/>
      <c r="U33" s="23">
        <v>53866.643775000004</v>
      </c>
      <c r="V33" s="24">
        <f t="shared" si="1"/>
        <v>448888.69812500005</v>
      </c>
      <c r="W33" s="29">
        <f>((U33*Parâmetros!$C$10)/(2*Parâmetros!$B$11*Parâmetros!$G$3*Modelo_1_Ø28mm!R33^2))</f>
        <v>0.53787869457511561</v>
      </c>
      <c r="X33" s="29">
        <f>((U33*Parâmetros!$C$10)/(2*Parâmetros!$B$11*Parâmetros!$G$3*P33^2))</f>
        <v>0.55211352052782703</v>
      </c>
      <c r="Y33" s="29">
        <f>((V33)*(((Parâmetros!$C$6^2)*Parâmetros!$C$10)/(2*Parâmetros!$G$3*Modelo_1_Ø28mm!R33^2)))</f>
        <v>7.54376213838336E-2</v>
      </c>
      <c r="AA33" s="22">
        <v>0.3</v>
      </c>
      <c r="AB33" s="23">
        <f>AA33/Parâmetros!$G$3</f>
        <v>3.0060120240480961E-4</v>
      </c>
      <c r="AC33" s="23">
        <f>AA33/(Parâmetros!$G$3*Parâmetros!$D$9)</f>
        <v>1.2331513841302184</v>
      </c>
      <c r="AD33" s="23">
        <f>AB33/Parâmetros!$B$13</f>
        <v>0.4881853802254365</v>
      </c>
      <c r="AE33" s="23">
        <f>AD33/Parâmetros!$D$6</f>
        <v>1.2216851356992906</v>
      </c>
      <c r="AF33" s="23">
        <f>(Parâmetros!$G$3*Parâmetros!$D$10*Modelo_1_Ø28mm!AE33)/Parâmetros!$H$3</f>
        <v>7517.9190168427622</v>
      </c>
      <c r="AG33" s="23"/>
      <c r="AH33" s="23">
        <v>42387.526424000003</v>
      </c>
      <c r="AI33" s="24">
        <f t="shared" si="2"/>
        <v>353229.38686666673</v>
      </c>
      <c r="AJ33" s="29">
        <f>((AH33*Parâmetros!$D$10)/(2*Parâmetros!$B$11*Parâmetros!$G$3*Modelo_1_Ø28mm!AE33^2))</f>
        <v>0.6241836916357848</v>
      </c>
      <c r="AK33" s="29">
        <f>((AH33*Parâmetros!$D$10)/(2*Parâmetros!$B$11*Parâmetros!$G$3*AC33^2))</f>
        <v>0.61262992608462763</v>
      </c>
      <c r="AL33" s="29">
        <f>((AI33)*(((Parâmetros!$D$6^2)*Parâmetros!$D$10)/(2*Parâmetros!$G$3*Modelo_1_Ø28mm!AE33^2)))</f>
        <v>9.9669751749792784E-2</v>
      </c>
      <c r="AN33" s="22">
        <v>0.3</v>
      </c>
      <c r="AO33" s="23">
        <f>AN33/Parâmetros!$G$3</f>
        <v>3.0060120240480961E-4</v>
      </c>
      <c r="AP33" s="23">
        <f>AN33/(Parâmetros!$G$3*Parâmetros!$E$9)</f>
        <v>1.1607717945867277</v>
      </c>
      <c r="AQ33" s="23">
        <f>AO33/Parâmetros!$B$13</f>
        <v>0.4881853802254365</v>
      </c>
      <c r="AR33" s="23">
        <f>AQ33/Parâmetros!$E$6</f>
        <v>1.1729586262023943</v>
      </c>
      <c r="AS33" s="23">
        <f>(Parâmetros!$G$3*Parâmetros!$E$10*Modelo_1_Ø28mm!AR33)/Parâmetros!$H$3</f>
        <v>9082.8653425451976</v>
      </c>
      <c r="AT33" s="23"/>
      <c r="AU33" s="30">
        <v>27394.366877</v>
      </c>
      <c r="AV33" s="60">
        <f t="shared" si="7"/>
        <v>228286.39064166669</v>
      </c>
      <c r="AW33" s="29">
        <f>((AU33*Parâmetros!$E$10)/(2*Parâmetros!$B$11*Parâmetros!$G$3*Modelo_1_Ø28mm!AR33^2))</f>
        <v>0.55066900579743105</v>
      </c>
      <c r="AX33" s="29">
        <f>((AU33*Parâmetros!$E$10)/(2*Parâmetros!$B$11*Parâmetros!$G$3*AP33^2))</f>
        <v>0.56229254641635307</v>
      </c>
      <c r="AY33" s="29">
        <f>((AV33)*(((Parâmetros!$E$6^2)*Parâmetros!$E$10)/(2*Parâmetros!$G$3*Modelo_1_Ø28mm!AR33^2)))</f>
        <v>9.538822881660515E-2</v>
      </c>
      <c r="BA33" s="28">
        <f>((Parâmetros!$H$3/Modelo_1_Ø28mm!$AZ$4)*Modelo_1_Ø28mm!AR33) + (Modelo_1_Ø28mm!$AZ$8)*998*Modelo_1_Ø28mm!AR33^2</f>
        <v>246674.69946676251</v>
      </c>
      <c r="BB33" s="28">
        <f t="shared" si="4"/>
        <v>29600.9639360115</v>
      </c>
    </row>
    <row r="34" spans="1:54" x14ac:dyDescent="0.25">
      <c r="A34" s="22">
        <v>0.32</v>
      </c>
      <c r="B34" s="23">
        <f>A34/Parâmetros!$G$3</f>
        <v>3.2064128256513029E-4</v>
      </c>
      <c r="C34" s="46">
        <f>A34/(Parâmetros!$G$3*Parâmetros!$B$9)</f>
        <v>1.5249302076300422</v>
      </c>
      <c r="D34" s="23">
        <f>B34/Parâmetros!$B$13</f>
        <v>0.52073107224046566</v>
      </c>
      <c r="E34" s="46">
        <f>D34/Parâmetros!$B$6</f>
        <v>1.5656376194842623</v>
      </c>
      <c r="F34" s="23">
        <f>(Parâmetros!$G$3*Parâmetros!$B$10*Modelo_1_Ø28mm!E34)/Parâmetros!$H$3</f>
        <v>5260.9285420724</v>
      </c>
      <c r="G34" s="23"/>
      <c r="H34" s="23">
        <v>106223.474824</v>
      </c>
      <c r="I34" s="24">
        <f t="shared" si="6"/>
        <v>885195.62353333342</v>
      </c>
      <c r="J34" s="29">
        <f>((H34*Parâmetros!$B$10)/(2*Parâmetros!$B$11*Parâmetros!$G$3*Modelo_1_Ø28mm!E34^2))</f>
        <v>0.52007231186638736</v>
      </c>
      <c r="K34" s="29">
        <f>((H34*Parâmetros!$B$10)/(2*Parâmetros!$B$11*Parâmetros!$G$3*C34^2))</f>
        <v>0.54820916789313223</v>
      </c>
      <c r="L34" s="29">
        <f>((I34)*(((Parâmetros!$B$6^2)*Parâmetros!$B$10)/(2*Parâmetros!$G$3*Modelo_1_Ø28mm!E34^2)))</f>
        <v>5.7531834538240519E-2</v>
      </c>
      <c r="N34" s="22">
        <v>0.32</v>
      </c>
      <c r="O34" s="23">
        <f>N34/Parâmetros!$G$3</f>
        <v>3.2064128256513029E-4</v>
      </c>
      <c r="P34" s="23">
        <f>N34/(Parâmetros!$G$3*Parâmetros!$C$9)</f>
        <v>1.37242825562029</v>
      </c>
      <c r="Q34" s="23">
        <f>O34/Parâmetros!$B$13</f>
        <v>0.52073107224046566</v>
      </c>
      <c r="R34" s="23">
        <f>Q34/Parâmetros!$C$6</f>
        <v>1.3904701528450352</v>
      </c>
      <c r="S34" s="23">
        <f>(Parâmetros!$G$3*Parâmetros!$C$10*Modelo_1_Ø28mm!R34)/Parâmetros!$H$3</f>
        <v>6605.9825238272269</v>
      </c>
      <c r="T34" s="23"/>
      <c r="U34" s="23">
        <v>60796.413807999998</v>
      </c>
      <c r="V34" s="24">
        <f t="shared" si="1"/>
        <v>506636.78173333331</v>
      </c>
      <c r="W34" s="29">
        <f>((U34*Parâmetros!$C$10)/(2*Parâmetros!$B$11*Parâmetros!$G$3*Modelo_1_Ø28mm!R34^2))</f>
        <v>0.53356205943077428</v>
      </c>
      <c r="X34" s="29">
        <f>((U34*Parâmetros!$C$10)/(2*Parâmetros!$B$11*Parâmetros!$G$3*P34^2))</f>
        <v>0.54768264670736622</v>
      </c>
      <c r="Y34" s="29">
        <f>((V34)*(((Parâmetros!$C$6^2)*Parâmetros!$C$10)/(2*Parâmetros!$G$3*Modelo_1_Ø28mm!R34^2)))</f>
        <v>7.4832212225680927E-2</v>
      </c>
      <c r="AA34" s="22">
        <v>0.32</v>
      </c>
      <c r="AB34" s="23">
        <f>AA34/Parâmetros!$G$3</f>
        <v>3.2064128256513029E-4</v>
      </c>
      <c r="AC34" s="23">
        <f>AA34/(Parâmetros!$G$3*Parâmetros!$D$9)</f>
        <v>1.3153614764055663</v>
      </c>
      <c r="AD34" s="23">
        <f>AB34/Parâmetros!$B$13</f>
        <v>0.52073107224046566</v>
      </c>
      <c r="AE34" s="23">
        <f>AD34/Parâmetros!$D$6</f>
        <v>1.3031308114125768</v>
      </c>
      <c r="AF34" s="23">
        <f>(Parâmetros!$G$3*Parâmetros!$D$10*Modelo_1_Ø28mm!AE34)/Parâmetros!$H$3</f>
        <v>8019.1136179656141</v>
      </c>
      <c r="AG34" s="23"/>
      <c r="AH34" s="23">
        <v>47867.480970999997</v>
      </c>
      <c r="AI34" s="24">
        <f t="shared" si="2"/>
        <v>398895.67475833331</v>
      </c>
      <c r="AJ34" s="29">
        <f>((AH34*Parâmetros!$D$10)/(2*Parâmetros!$B$11*Parâmetros!$G$3*Modelo_1_Ø28mm!AE34^2))</f>
        <v>0.61952305091700122</v>
      </c>
      <c r="AK34" s="29">
        <f>((AH34*Parâmetros!$D$10)/(2*Parâmetros!$B$11*Parâmetros!$G$3*AC34^2))</f>
        <v>0.60805555476202455</v>
      </c>
      <c r="AL34" s="29">
        <f>((AI34)*(((Parâmetros!$D$6^2)*Parâmetros!$D$10)/(2*Parâmetros!$G$3*Modelo_1_Ø28mm!AE34^2)))</f>
        <v>9.89255398941149E-2</v>
      </c>
      <c r="AN34" s="22">
        <v>0.32</v>
      </c>
      <c r="AO34" s="23">
        <f>AN34/Parâmetros!$G$3</f>
        <v>3.2064128256513029E-4</v>
      </c>
      <c r="AP34" s="23">
        <f>AN34/(Parâmetros!$G$3*Parâmetros!$E$9)</f>
        <v>1.2381565808925097</v>
      </c>
      <c r="AQ34" s="23">
        <f>AO34/Parâmetros!$B$13</f>
        <v>0.52073107224046566</v>
      </c>
      <c r="AR34" s="23">
        <f>AQ34/Parâmetros!$E$6</f>
        <v>1.2511558679492207</v>
      </c>
      <c r="AS34" s="23">
        <f>(Parâmetros!$G$3*Parâmetros!$E$10*Modelo_1_Ø28mm!AR34)/Parâmetros!$H$3</f>
        <v>9688.3896987148764</v>
      </c>
      <c r="AT34" s="23"/>
      <c r="AU34" s="30">
        <v>30947.877547</v>
      </c>
      <c r="AV34" s="60">
        <f t="shared" si="7"/>
        <v>257898.97955833335</v>
      </c>
      <c r="AW34" s="29">
        <f>((AU34*Parâmetros!$E$10)/(2*Parâmetros!$B$11*Parâmetros!$G$3*Modelo_1_Ø28mm!AR34^2))</f>
        <v>0.54676762067298379</v>
      </c>
      <c r="AX34" s="29">
        <f>((AU34*Parâmetros!$E$10)/(2*Parâmetros!$B$11*Parâmetros!$G$3*AP34^2))</f>
        <v>0.55830881071835514</v>
      </c>
      <c r="AY34" s="29">
        <f>((AV34)*(((Parâmetros!$E$6^2)*Parâmetros!$E$10)/(2*Parâmetros!$G$3*Modelo_1_Ø28mm!AR34^2)))</f>
        <v>9.4712421365968705E-2</v>
      </c>
      <c r="BA34" s="28">
        <f>((Parâmetros!$H$3/Modelo_1_Ø28mm!$AZ$4)*Modelo_1_Ø28mm!AR34) + (Modelo_1_Ø28mm!$AZ$8)*998*Modelo_1_Ø28mm!AR34^2</f>
        <v>276520.81727920822</v>
      </c>
      <c r="BB34" s="28">
        <f t="shared" si="4"/>
        <v>33182.498073504983</v>
      </c>
    </row>
    <row r="35" spans="1:54" x14ac:dyDescent="0.25">
      <c r="A35" s="22">
        <v>0.34</v>
      </c>
      <c r="B35" s="23">
        <f>A35/Parâmetros!$G$3</f>
        <v>3.4068136272545093E-4</v>
      </c>
      <c r="C35" s="46">
        <f>A35/(Parâmetros!$G$3*Parâmetros!$B$9)</f>
        <v>1.6202383456069198</v>
      </c>
      <c r="D35" s="23">
        <f>B35/Parâmetros!$B$13</f>
        <v>0.55327676425549477</v>
      </c>
      <c r="E35" s="46">
        <f>D35/Parâmetros!$B$6</f>
        <v>1.6634899707020288</v>
      </c>
      <c r="F35" s="23">
        <f>(Parâmetros!$G$3*Parâmetros!$B$10*Modelo_1_Ø28mm!E35)/Parâmetros!$H$3</f>
        <v>5589.7365759519262</v>
      </c>
      <c r="G35" s="23"/>
      <c r="H35" s="23">
        <v>118881.75438599999</v>
      </c>
      <c r="I35" s="24">
        <f t="shared" si="6"/>
        <v>990681.28654999996</v>
      </c>
      <c r="J35" s="29">
        <f>((H35*Parâmetros!$B$10)/(2*Parâmetros!$B$11*Parâmetros!$G$3*Modelo_1_Ø28mm!E35^2))</f>
        <v>0.51558533605514434</v>
      </c>
      <c r="K35" s="29">
        <f>((H35*Parâmetros!$B$10)/(2*Parâmetros!$B$11*Parâmetros!$G$3*C35^2))</f>
        <v>0.5434794385464371</v>
      </c>
      <c r="L35" s="29">
        <f>((I35)*(((Parâmetros!$B$6^2)*Parâmetros!$B$10)/(2*Parâmetros!$G$3*Modelo_1_Ø28mm!E35^2)))</f>
        <v>5.7035472889947585E-2</v>
      </c>
      <c r="N35" s="22">
        <v>0.34</v>
      </c>
      <c r="O35" s="23">
        <f>N35/Parâmetros!$G$3</f>
        <v>3.4068136272545093E-4</v>
      </c>
      <c r="P35" s="23">
        <f>N35/(Parâmetros!$G$3*Parâmetros!$C$9)</f>
        <v>1.4582050215965583</v>
      </c>
      <c r="Q35" s="23">
        <f>O35/Parâmetros!$B$13</f>
        <v>0.55327676425549477</v>
      </c>
      <c r="R35" s="23">
        <f>Q35/Parâmetros!$C$6</f>
        <v>1.4773745373978497</v>
      </c>
      <c r="S35" s="23">
        <f>(Parâmetros!$G$3*Parâmetros!$C$10*Modelo_1_Ø28mm!R35)/Parâmetros!$H$3</f>
        <v>7018.8564315664271</v>
      </c>
      <c r="T35" s="23"/>
      <c r="U35" s="23">
        <v>68118.236506000001</v>
      </c>
      <c r="V35" s="24">
        <f t="shared" si="1"/>
        <v>567651.97088333336</v>
      </c>
      <c r="W35" s="29">
        <f>((U35*Parâmetros!$C$10)/(2*Parâmetros!$B$11*Parâmetros!$G$3*Modelo_1_Ø28mm!R35^2))</f>
        <v>0.52955673577720808</v>
      </c>
      <c r="X35" s="29">
        <f>((U35*Parâmetros!$C$10)/(2*Parâmetros!$B$11*Parâmetros!$G$3*P35^2))</f>
        <v>0.54357132315890178</v>
      </c>
      <c r="Y35" s="29">
        <f>((V35)*(((Parâmetros!$C$6^2)*Parâmetros!$C$10)/(2*Parâmetros!$G$3*Modelo_1_Ø28mm!R35^2)))</f>
        <v>7.4270464581937368E-2</v>
      </c>
      <c r="AA35" s="22">
        <v>0.34</v>
      </c>
      <c r="AB35" s="23">
        <f>AA35/Parâmetros!$G$3</f>
        <v>3.4068136272545093E-4</v>
      </c>
      <c r="AC35" s="23">
        <f>AA35/(Parâmetros!$G$3*Parâmetros!$D$9)</f>
        <v>1.3975715686809143</v>
      </c>
      <c r="AD35" s="23">
        <f>AB35/Parâmetros!$B$13</f>
        <v>0.55327676425549477</v>
      </c>
      <c r="AE35" s="23">
        <f>AD35/Parâmetros!$D$6</f>
        <v>1.3845764871258628</v>
      </c>
      <c r="AF35" s="23">
        <f>(Parâmetros!$G$3*Parâmetros!$D$10*Modelo_1_Ø28mm!AE35)/Parâmetros!$H$3</f>
        <v>8520.3082190884634</v>
      </c>
      <c r="AG35" s="23"/>
      <c r="AH35" s="23">
        <v>53651.610412000002</v>
      </c>
      <c r="AI35" s="24">
        <f t="shared" si="2"/>
        <v>447096.75343333336</v>
      </c>
      <c r="AJ35" s="29">
        <f>((AH35*Parâmetros!$D$10)/(2*Parâmetros!$B$11*Parâmetros!$G$3*Modelo_1_Ø28mm!AE35^2))</f>
        <v>0.61509441204507087</v>
      </c>
      <c r="AK35" s="29">
        <f>((AH35*Parâmetros!$D$10)/(2*Parâmetros!$B$11*Parâmetros!$G$3*AC35^2))</f>
        <v>0.60370889088547242</v>
      </c>
      <c r="AL35" s="29">
        <f>((AI35)*(((Parâmetros!$D$6^2)*Parâmetros!$D$10)/(2*Parâmetros!$G$3*Modelo_1_Ø28mm!AE35^2)))</f>
        <v>9.8218374130462832E-2</v>
      </c>
      <c r="AN35" s="22">
        <v>0.34</v>
      </c>
      <c r="AO35" s="23">
        <f>AN35/Parâmetros!$G$3</f>
        <v>3.4068136272545093E-4</v>
      </c>
      <c r="AP35" s="23">
        <f>AN35/(Parâmetros!$G$3*Parâmetros!$E$9)</f>
        <v>1.3155413671982916</v>
      </c>
      <c r="AQ35" s="23">
        <f>AO35/Parâmetros!$B$13</f>
        <v>0.55327676425549477</v>
      </c>
      <c r="AR35" s="23">
        <f>AQ35/Parâmetros!$E$6</f>
        <v>1.3293531096960469</v>
      </c>
      <c r="AS35" s="23">
        <f>(Parâmetros!$G$3*Parâmetros!$E$10*Modelo_1_Ø28mm!AR35)/Parâmetros!$H$3</f>
        <v>10293.914054884555</v>
      </c>
      <c r="AT35" s="23"/>
      <c r="AU35" s="30">
        <v>34698.207324000003</v>
      </c>
      <c r="AV35" s="60">
        <f t="shared" si="7"/>
        <v>289151.72770000005</v>
      </c>
      <c r="AW35" s="29">
        <f>((AU35*Parâmetros!$E$10)/(2*Parâmetros!$B$11*Parâmetros!$G$3*Modelo_1_Ø28mm!AR35^2))</f>
        <v>0.54302656803078764</v>
      </c>
      <c r="AX35" s="29">
        <f>((AU35*Parâmetros!$E$10)/(2*Parâmetros!$B$11*Parâmetros!$G$3*AP35^2))</f>
        <v>0.55448879180624655</v>
      </c>
      <c r="AY35" s="29">
        <f>((AV35)*(((Parâmetros!$E$6^2)*Parâmetros!$E$10)/(2*Parâmetros!$G$3*Modelo_1_Ø28mm!AR35^2)))</f>
        <v>9.4064387099119018E-2</v>
      </c>
      <c r="BA35" s="28">
        <f>((Parâmetros!$H$3/Modelo_1_Ø28mm!$AZ$4)*Modelo_1_Ø28mm!AR35) + (Modelo_1_Ø28mm!$AZ$8)*998*Modelo_1_Ø28mm!AR35^2</f>
        <v>308042.0773226532</v>
      </c>
      <c r="BB35" s="28">
        <f t="shared" si="4"/>
        <v>36965.049278718383</v>
      </c>
    </row>
    <row r="36" spans="1:54" x14ac:dyDescent="0.25">
      <c r="A36" s="22">
        <v>0.36</v>
      </c>
      <c r="B36" s="23">
        <f>A36/Parâmetros!$G$3</f>
        <v>3.607214428857715E-4</v>
      </c>
      <c r="C36" s="46">
        <f>A36/(Parâmetros!$G$3*Parâmetros!$B$9)</f>
        <v>1.7155464835837972</v>
      </c>
      <c r="D36" s="23">
        <f>B36/Parâmetros!$B$13</f>
        <v>0.58582245627052376</v>
      </c>
      <c r="E36" s="46">
        <f>D36/Parâmetros!$B$6</f>
        <v>1.7613423219197948</v>
      </c>
      <c r="F36" s="23">
        <f>(Parâmetros!$G$3*Parâmetros!$B$10*Modelo_1_Ø28mm!E36)/Parâmetros!$H$3</f>
        <v>5918.5446098314496</v>
      </c>
      <c r="G36" s="23"/>
      <c r="H36" s="23">
        <v>132188.12957300001</v>
      </c>
      <c r="I36" s="24">
        <f t="shared" si="6"/>
        <v>1101567.7464416667</v>
      </c>
      <c r="J36" s="29">
        <f>((H36*Parâmetros!$B$10)/(2*Parâmetros!$B$11*Parâmetros!$G$3*Modelo_1_Ø28mm!E36^2))</f>
        <v>0.51136457811043312</v>
      </c>
      <c r="K36" s="29">
        <f>((H36*Parâmetros!$B$10)/(2*Parâmetros!$B$11*Parâmetros!$G$3*C36^2))</f>
        <v>0.53903032993605027</v>
      </c>
      <c r="L36" s="29">
        <f>((I36)*(((Parâmetros!$B$6^2)*Parâmetros!$B$10)/(2*Parâmetros!$G$3*Modelo_1_Ø28mm!E36^2)))</f>
        <v>5.6568560996811686E-2</v>
      </c>
      <c r="N36" s="22">
        <v>0.36</v>
      </c>
      <c r="O36" s="23">
        <f>N36/Parâmetros!$G$3</f>
        <v>3.607214428857715E-4</v>
      </c>
      <c r="P36" s="23">
        <f>N36/(Parâmetros!$G$3*Parâmetros!$C$9)</f>
        <v>1.5439817875728261</v>
      </c>
      <c r="Q36" s="23">
        <f>O36/Parâmetros!$B$13</f>
        <v>0.58582245627052376</v>
      </c>
      <c r="R36" s="23">
        <f>Q36/Parâmetros!$C$6</f>
        <v>1.5642789219506643</v>
      </c>
      <c r="S36" s="23">
        <f>(Parâmetros!$G$3*Parâmetros!$C$10*Modelo_1_Ø28mm!R36)/Parâmetros!$H$3</f>
        <v>7431.7303393056291</v>
      </c>
      <c r="T36" s="23"/>
      <c r="U36" s="23">
        <v>75793.887566000005</v>
      </c>
      <c r="V36" s="24">
        <f t="shared" si="1"/>
        <v>631615.72971666674</v>
      </c>
      <c r="W36" s="29">
        <f>((U36*Parâmetros!$C$10)/(2*Parâmetros!$B$11*Parâmetros!$G$3*Modelo_1_Ø28mm!R36^2))</f>
        <v>0.52557671495828184</v>
      </c>
      <c r="X36" s="29">
        <f>((U36*Parâmetros!$C$10)/(2*Parâmetros!$B$11*Parâmetros!$G$3*P36^2))</f>
        <v>0.53948597207830729</v>
      </c>
      <c r="Y36" s="29">
        <f>((V36)*(((Parâmetros!$C$6^2)*Parâmetros!$C$10)/(2*Parâmetros!$G$3*Modelo_1_Ø28mm!R36^2)))</f>
        <v>7.3712265667077767E-2</v>
      </c>
      <c r="AA36" s="22">
        <v>0.36</v>
      </c>
      <c r="AB36" s="23">
        <f>AA36/Parâmetros!$G$3</f>
        <v>3.607214428857715E-4</v>
      </c>
      <c r="AC36" s="23">
        <f>AA36/(Parâmetros!$G$3*Parâmetros!$D$9)</f>
        <v>1.479781660956262</v>
      </c>
      <c r="AD36" s="23">
        <f>AB36/Parâmetros!$B$13</f>
        <v>0.58582245627052376</v>
      </c>
      <c r="AE36" s="23">
        <f>AD36/Parâmetros!$D$6</f>
        <v>1.4660221628391485</v>
      </c>
      <c r="AF36" s="23">
        <f>(Parâmetros!$G$3*Parâmetros!$D$10*Modelo_1_Ø28mm!AE36)/Parâmetros!$H$3</f>
        <v>9021.5028202113117</v>
      </c>
      <c r="AG36" s="23"/>
      <c r="AH36" s="23">
        <v>59740.308010000001</v>
      </c>
      <c r="AI36" s="24">
        <f t="shared" si="2"/>
        <v>497835.90008333337</v>
      </c>
      <c r="AJ36" s="29">
        <f>((AH36*Parâmetros!$D$10)/(2*Parâmetros!$B$11*Parâmetros!$G$3*Modelo_1_Ø28mm!AE36^2))</f>
        <v>0.61091291896133504</v>
      </c>
      <c r="AK36" s="29">
        <f>((AH36*Parâmetros!$D$10)/(2*Parâmetros!$B$11*Parâmetros!$G$3*AC36^2))</f>
        <v>0.59960479807891554</v>
      </c>
      <c r="AL36" s="29">
        <f>((AI36)*(((Parâmetros!$D$6^2)*Parâmetros!$D$10)/(2*Parâmetros!$G$3*Modelo_1_Ø28mm!AE36^2)))</f>
        <v>9.7550672645813033E-2</v>
      </c>
      <c r="AN36" s="22">
        <v>0.36</v>
      </c>
      <c r="AO36" s="23">
        <f>AN36/Parâmetros!$G$3</f>
        <v>3.607214428857715E-4</v>
      </c>
      <c r="AP36" s="23">
        <f>AN36/(Parâmetros!$G$3*Parâmetros!$E$9)</f>
        <v>1.3929261535040733</v>
      </c>
      <c r="AQ36" s="23">
        <f>AO36/Parâmetros!$B$13</f>
        <v>0.58582245627052376</v>
      </c>
      <c r="AR36" s="23">
        <f>AQ36/Parâmetros!$E$6</f>
        <v>1.4075503514428731</v>
      </c>
      <c r="AS36" s="23">
        <f>(Parâmetros!$G$3*Parâmetros!$E$10*Modelo_1_Ø28mm!AR36)/Parâmetros!$H$3</f>
        <v>10899.438411054234</v>
      </c>
      <c r="AT36" s="23"/>
      <c r="AU36" s="30">
        <v>38648.919005999996</v>
      </c>
      <c r="AV36" s="60">
        <f t="shared" si="7"/>
        <v>322074.32504999998</v>
      </c>
      <c r="AW36" s="29">
        <f>((AU36*Parâmetros!$E$10)/(2*Parâmetros!$B$11*Parâmetros!$G$3*Modelo_1_Ø28mm!AR36^2))</f>
        <v>0.53951587067908136</v>
      </c>
      <c r="AX36" s="29">
        <f>((AU36*Parâmetros!$E$10)/(2*Parâmetros!$B$11*Parâmetros!$G$3*AP36^2))</f>
        <v>0.55090399053215011</v>
      </c>
      <c r="AY36" s="29">
        <f>((AV36)*(((Parâmetros!$E$6^2)*Parâmetros!$E$10)/(2*Parâmetros!$G$3*Modelo_1_Ø28mm!AR36^2)))</f>
        <v>9.3456255537754954E-2</v>
      </c>
      <c r="BA36" s="28">
        <f>((Parâmetros!$H$3/Modelo_1_Ø28mm!$AZ$4)*Modelo_1_Ø28mm!AR36) + (Modelo_1_Ø28mm!$AZ$8)*998*Modelo_1_Ø28mm!AR36^2</f>
        <v>341238.4795970975</v>
      </c>
      <c r="BB36" s="28">
        <f t="shared" si="4"/>
        <v>40948.617551651696</v>
      </c>
    </row>
    <row r="37" spans="1:54" x14ac:dyDescent="0.25">
      <c r="A37" s="22">
        <v>0.38</v>
      </c>
      <c r="B37" s="23">
        <f>A37/Parâmetros!$G$3</f>
        <v>3.8076152304609219E-4</v>
      </c>
      <c r="C37" s="46">
        <f>A37/(Parâmetros!$G$3*Parâmetros!$B$9)</f>
        <v>1.8108546215606749</v>
      </c>
      <c r="D37" s="23">
        <f>B37/Parâmetros!$B$13</f>
        <v>0.61836814828555298</v>
      </c>
      <c r="E37" s="46">
        <f>D37/Parâmetros!$B$6</f>
        <v>1.8591946731375615</v>
      </c>
      <c r="F37" s="23">
        <f>(Parâmetros!$G$3*Parâmetros!$B$10*Modelo_1_Ø28mm!E37)/Parâmetros!$H$3</f>
        <v>6247.3526437109758</v>
      </c>
      <c r="G37" s="23"/>
      <c r="H37" s="23">
        <v>146137.34860900001</v>
      </c>
      <c r="I37" s="24">
        <f t="shared" si="6"/>
        <v>1217811.2384083334</v>
      </c>
      <c r="J37" s="29">
        <f>((H37*Parâmetros!$B$10)/(2*Parâmetros!$B$11*Parâmetros!$G$3*Modelo_1_Ø28mm!E37^2))</f>
        <v>0.50738452333448458</v>
      </c>
      <c r="K37" s="29">
        <f>((H37*Parâmetros!$B$10)/(2*Parâmetros!$B$11*Parâmetros!$G$3*C37^2))</f>
        <v>0.5348349469727437</v>
      </c>
      <c r="L37" s="29">
        <f>((I37)*(((Parâmetros!$B$6^2)*Parâmetros!$B$10)/(2*Parâmetros!$G$3*Modelo_1_Ø28mm!E37^2)))</f>
        <v>5.6128276352545095E-2</v>
      </c>
      <c r="N37" s="22">
        <v>0.38</v>
      </c>
      <c r="O37" s="23">
        <f>N37/Parâmetros!$G$3</f>
        <v>3.8076152304609219E-4</v>
      </c>
      <c r="P37" s="23">
        <f>N37/(Parâmetros!$G$3*Parâmetros!$C$9)</f>
        <v>1.6297585535490944</v>
      </c>
      <c r="Q37" s="23">
        <f>O37/Parâmetros!$B$13</f>
        <v>0.61836814828555298</v>
      </c>
      <c r="R37" s="23">
        <f>Q37/Parâmetros!$C$6</f>
        <v>1.6511833065034793</v>
      </c>
      <c r="S37" s="23">
        <f>(Parâmetros!$G$3*Parâmetros!$C$10*Modelo_1_Ø28mm!R37)/Parâmetros!$H$3</f>
        <v>7844.6042470448319</v>
      </c>
      <c r="T37" s="23"/>
      <c r="U37" s="23">
        <v>83862.571129000004</v>
      </c>
      <c r="V37" s="24">
        <f t="shared" si="1"/>
        <v>698854.75940833334</v>
      </c>
      <c r="W37" s="29">
        <f>((U37*Parâmetros!$C$10)/(2*Parâmetros!$B$11*Parâmetros!$G$3*Modelo_1_Ø28mm!R37^2))</f>
        <v>0.52192477716139285</v>
      </c>
      <c r="X37" s="29">
        <f>((U37*Parâmetros!$C$10)/(2*Parâmetros!$B$11*Parâmetros!$G$3*P37^2))</f>
        <v>0.53573738665537707</v>
      </c>
      <c r="Y37" s="29">
        <f>((V37)*(((Parâmetros!$C$6^2)*Parâmetros!$C$10)/(2*Parâmetros!$G$3*Modelo_1_Ø28mm!R37^2)))</f>
        <v>7.3200080478079632E-2</v>
      </c>
      <c r="AA37" s="22">
        <v>0.38</v>
      </c>
      <c r="AB37" s="23">
        <f>AA37/Parâmetros!$G$3</f>
        <v>3.8076152304609219E-4</v>
      </c>
      <c r="AC37" s="23">
        <f>AA37/(Parâmetros!$G$3*Parâmetros!$D$9)</f>
        <v>1.5619917532316101</v>
      </c>
      <c r="AD37" s="23">
        <f>AB37/Parâmetros!$B$13</f>
        <v>0.61836814828555298</v>
      </c>
      <c r="AE37" s="23">
        <f>AD37/Parâmetros!$D$6</f>
        <v>1.5474678385524347</v>
      </c>
      <c r="AF37" s="23">
        <f>(Parâmetros!$G$3*Parâmetros!$D$10*Modelo_1_Ø28mm!AE37)/Parâmetros!$H$3</f>
        <v>9522.6974213341655</v>
      </c>
      <c r="AG37" s="23"/>
      <c r="AH37" s="23">
        <v>66131.155684999991</v>
      </c>
      <c r="AI37" s="24">
        <f t="shared" si="2"/>
        <v>551092.96404166659</v>
      </c>
      <c r="AJ37" s="29">
        <f>((AH37*Parâmetros!$D$10)/(2*Parâmetros!$B$11*Parâmetros!$G$3*Modelo_1_Ø28mm!AE37^2))</f>
        <v>0.60695399243641968</v>
      </c>
      <c r="AK37" s="29">
        <f>((AH37*Parâmetros!$D$10)/(2*Parâmetros!$B$11*Parâmetros!$G$3*AC37^2))</f>
        <v>0.59571915207945436</v>
      </c>
      <c r="AL37" s="29">
        <f>((AI37)*(((Parâmetros!$D$6^2)*Parâmetros!$D$10)/(2*Parâmetros!$G$3*Modelo_1_Ø28mm!AE37^2)))</f>
        <v>9.6918510624886281E-2</v>
      </c>
      <c r="AN37" s="22">
        <v>0.38</v>
      </c>
      <c r="AO37" s="23">
        <f>AN37/Parâmetros!$G$3</f>
        <v>3.8076152304609219E-4</v>
      </c>
      <c r="AP37" s="23">
        <f>AN37/(Parâmetros!$G$3*Parâmetros!$E$9)</f>
        <v>1.4703109398098553</v>
      </c>
      <c r="AQ37" s="23">
        <f>AO37/Parâmetros!$B$13</f>
        <v>0.61836814828555298</v>
      </c>
      <c r="AR37" s="23">
        <f>AQ37/Parâmetros!$E$6</f>
        <v>1.4857475931896995</v>
      </c>
      <c r="AS37" s="23">
        <f>(Parâmetros!$G$3*Parâmetros!$E$10*Modelo_1_Ø28mm!AR37)/Parâmetros!$H$3</f>
        <v>11504.962767223917</v>
      </c>
      <c r="AT37" s="23"/>
      <c r="AU37" s="30">
        <v>42805.137087999996</v>
      </c>
      <c r="AV37" s="60">
        <f t="shared" si="7"/>
        <v>356709.47573333333</v>
      </c>
      <c r="AW37" s="29">
        <f>((AU37*Parâmetros!$E$10)/(2*Parâmetros!$B$11*Parâmetros!$G$3*Modelo_1_Ø28mm!AR37^2))</f>
        <v>0.53629108037616458</v>
      </c>
      <c r="AX37" s="29">
        <f>((AU37*Parâmetros!$E$10)/(2*Parâmetros!$B$11*Parâmetros!$G$3*AP37^2))</f>
        <v>0.54761113124282079</v>
      </c>
      <c r="AY37" s="29">
        <f>((AV37)*(((Parâmetros!$E$6^2)*Parâmetros!$E$10)/(2*Parâmetros!$G$3*Modelo_1_Ø28mm!AR37^2)))</f>
        <v>9.2897649492995338E-2</v>
      </c>
      <c r="BA37" s="28">
        <f>((Parâmetros!$H$3/Modelo_1_Ø28mm!$AZ$4)*Modelo_1_Ø28mm!AR37) + (Modelo_1_Ø28mm!$AZ$8)*998*Modelo_1_Ø28mm!AR37^2</f>
        <v>376110.02410254127</v>
      </c>
      <c r="BB37" s="28">
        <f t="shared" si="4"/>
        <v>45133.202892304951</v>
      </c>
    </row>
    <row r="38" spans="1:54" x14ac:dyDescent="0.25">
      <c r="A38" s="22">
        <v>0.4</v>
      </c>
      <c r="B38" s="23">
        <f>A38/Parâmetros!$G$3</f>
        <v>4.0080160320641282E-4</v>
      </c>
      <c r="C38" s="46">
        <f>A38/(Parâmetros!$G$3*Parâmetros!$B$9)</f>
        <v>1.9061627595375528</v>
      </c>
      <c r="D38" s="23">
        <f>B38/Parâmetros!$B$13</f>
        <v>0.65091384030058208</v>
      </c>
      <c r="E38" s="46">
        <f>D38/Parâmetros!$B$6</f>
        <v>1.957047024355328</v>
      </c>
      <c r="F38" s="23">
        <f>(Parâmetros!$G$3*Parâmetros!$B$10*Modelo_1_Ø28mm!E38)/Parâmetros!$H$3</f>
        <v>6576.1606775905011</v>
      </c>
      <c r="G38" s="23"/>
      <c r="H38" s="23">
        <v>160723.59544399998</v>
      </c>
      <c r="I38" s="24">
        <f t="shared" si="6"/>
        <v>1339363.2953666665</v>
      </c>
      <c r="J38" s="29">
        <f>((H38*Parâmetros!$B$10)/(2*Parâmetros!$B$11*Parâmetros!$G$3*Modelo_1_Ø28mm!E38^2))</f>
        <v>0.50361985309953439</v>
      </c>
      <c r="K38" s="29">
        <f>((H38*Parâmetros!$B$10)/(2*Parâmetros!$B$11*Parâmetros!$G$3*C38^2))</f>
        <v>0.53086660124503571</v>
      </c>
      <c r="L38" s="29">
        <f>((I38)*(((Parâmetros!$B$6^2)*Parâmetros!$B$10)/(2*Parâmetros!$G$3*Modelo_1_Ø28mm!E38^2)))</f>
        <v>5.5711818140665038E-2</v>
      </c>
      <c r="N38" s="22">
        <v>0.4</v>
      </c>
      <c r="O38" s="23">
        <f>N38/Parâmetros!$G$3</f>
        <v>4.0080160320641282E-4</v>
      </c>
      <c r="P38" s="23">
        <f>N38/(Parâmetros!$G$3*Parâmetros!$C$9)</f>
        <v>1.7155353195253626</v>
      </c>
      <c r="Q38" s="23">
        <f>O38/Parâmetros!$B$13</f>
        <v>0.65091384030058208</v>
      </c>
      <c r="R38" s="23">
        <f>Q38/Parâmetros!$C$6</f>
        <v>1.7380876910562939</v>
      </c>
      <c r="S38" s="23">
        <f>(Parâmetros!$G$3*Parâmetros!$C$10*Modelo_1_Ø28mm!R38)/Parâmetros!$H$3</f>
        <v>8257.4781547840339</v>
      </c>
      <c r="T38" s="23"/>
      <c r="U38" s="23">
        <v>92277.006070999909</v>
      </c>
      <c r="V38" s="24">
        <f t="shared" si="1"/>
        <v>768975.0505916659</v>
      </c>
      <c r="W38" s="29">
        <f>((U38*Parâmetros!$C$10)/(2*Parâmetros!$B$11*Parâmetros!$G$3*Modelo_1_Ø28mm!R38^2))</f>
        <v>0.51829909102560956</v>
      </c>
      <c r="X38" s="29">
        <f>((U38*Parâmetros!$C$10)/(2*Parâmetros!$B$11*Parâmetros!$G$3*P38^2))</f>
        <v>0.53201574763723825</v>
      </c>
      <c r="Y38" s="29">
        <f>((V38)*(((Parâmetros!$C$6^2)*Parâmetros!$C$10)/(2*Parâmetros!$G$3*Modelo_1_Ø28mm!R38^2)))</f>
        <v>7.2691577091114484E-2</v>
      </c>
      <c r="AA38" s="22">
        <v>0.4</v>
      </c>
      <c r="AB38" s="23">
        <f>AA38/Parâmetros!$G$3</f>
        <v>4.0080160320641282E-4</v>
      </c>
      <c r="AC38" s="23">
        <f>AA38/(Parâmetros!$G$3*Parâmetros!$D$9)</f>
        <v>1.644201845506958</v>
      </c>
      <c r="AD38" s="23">
        <f>AB38/Parâmetros!$B$13</f>
        <v>0.65091384030058208</v>
      </c>
      <c r="AE38" s="23">
        <f>AD38/Parâmetros!$D$6</f>
        <v>1.628913514265721</v>
      </c>
      <c r="AF38" s="23">
        <f>(Parâmetros!$G$3*Parâmetros!$D$10*Modelo_1_Ø28mm!AE38)/Parâmetros!$H$3</f>
        <v>10023.892022457016</v>
      </c>
      <c r="AG38" s="23"/>
      <c r="AH38" s="23">
        <v>72820.067951000005</v>
      </c>
      <c r="AI38" s="24">
        <f t="shared" si="2"/>
        <v>606833.89959166676</v>
      </c>
      <c r="AJ38" s="29">
        <f>((AH38*Parâmetros!$D$10)/(2*Parâmetros!$B$11*Parâmetros!$G$3*Modelo_1_Ø28mm!AE38^2))</f>
        <v>0.60318141334999131</v>
      </c>
      <c r="AK38" s="29">
        <f>((AH38*Parâmetros!$D$10)/(2*Parâmetros!$B$11*Parâmetros!$G$3*AC38^2))</f>
        <v>0.59201640418995083</v>
      </c>
      <c r="AL38" s="29">
        <f>((AI38)*(((Parâmetros!$D$6^2)*Parâmetros!$D$10)/(2*Parâmetros!$G$3*Modelo_1_Ø28mm!AE38^2)))</f>
        <v>9.6316104592752763E-2</v>
      </c>
      <c r="AN38" s="22">
        <v>0.4</v>
      </c>
      <c r="AO38" s="23">
        <f>AN38/Parâmetros!$G$3</f>
        <v>4.0080160320641282E-4</v>
      </c>
      <c r="AP38" s="23">
        <f>AN38/(Parâmetros!$G$3*Parâmetros!$E$9)</f>
        <v>1.5476957261156372</v>
      </c>
      <c r="AQ38" s="23">
        <f>AO38/Parâmetros!$B$13</f>
        <v>0.65091384030058208</v>
      </c>
      <c r="AR38" s="23">
        <f>AQ38/Parâmetros!$E$6</f>
        <v>1.5639448349365259</v>
      </c>
      <c r="AS38" s="23">
        <f>(Parâmetros!$G$3*Parâmetros!$E$10*Modelo_1_Ø28mm!AR38)/Parâmetros!$H$3</f>
        <v>12110.487123393597</v>
      </c>
      <c r="AT38" s="23"/>
      <c r="AU38" s="30">
        <v>47158.593394000003</v>
      </c>
      <c r="AV38" s="60">
        <f t="shared" si="7"/>
        <v>392988.27828333335</v>
      </c>
      <c r="AW38" s="29">
        <f>((AU38*Parâmetros!$E$10)/(2*Parâmetros!$B$11*Parâmetros!$G$3*Modelo_1_Ø28mm!AR38^2))</f>
        <v>0.53322774053582267</v>
      </c>
      <c r="AX38" s="29">
        <f>((AU38*Parâmetros!$E$10)/(2*Parâmetros!$B$11*Parâmetros!$G$3*AP38^2))</f>
        <v>0.54448313031807261</v>
      </c>
      <c r="AY38" s="29">
        <f>((AV38)*(((Parâmetros!$E$6^2)*Parâmetros!$E$10)/(2*Parâmetros!$G$3*Modelo_1_Ø28mm!AR38^2)))</f>
        <v>9.2367010291302107E-2</v>
      </c>
      <c r="BA38" s="28">
        <f>((Parâmetros!$H$3/Modelo_1_Ø28mm!$AZ$4)*Modelo_1_Ø28mm!AR38) + (Modelo_1_Ø28mm!$AZ$8)*998*Modelo_1_Ø28mm!AR38^2</f>
        <v>412656.71083898435</v>
      </c>
      <c r="BB38" s="28">
        <f t="shared" si="4"/>
        <v>49518.805300678119</v>
      </c>
    </row>
    <row r="39" spans="1:54" x14ac:dyDescent="0.25">
      <c r="A39" s="22">
        <v>0.42</v>
      </c>
      <c r="B39" s="23">
        <f>A39/Parâmetros!$G$3</f>
        <v>4.2084168336673346E-4</v>
      </c>
      <c r="C39" s="46">
        <f>A39/(Parâmetros!$G$3*Parâmetros!$B$9)</f>
        <v>2.0014708975144302</v>
      </c>
      <c r="D39" s="23">
        <f>B39/Parâmetros!$B$13</f>
        <v>0.68345953231561118</v>
      </c>
      <c r="E39" s="46">
        <f>D39/Parâmetros!$B$6</f>
        <v>2.0548993755730942</v>
      </c>
      <c r="F39" s="23">
        <f>(Parâmetros!$G$3*Parâmetros!$B$10*Modelo_1_Ø28mm!E39)/Parâmetros!$H$3</f>
        <v>6904.9687114700255</v>
      </c>
      <c r="G39" s="23"/>
      <c r="H39" s="23">
        <v>175935.73971699999</v>
      </c>
      <c r="I39" s="24">
        <f t="shared" si="6"/>
        <v>1466131.1643083333</v>
      </c>
      <c r="J39" s="29">
        <f>((H39*Parâmetros!$B$10)/(2*Parâmetros!$B$11*Parâmetros!$G$3*Modelo_1_Ø28mm!E39^2))</f>
        <v>0.50003301058995997</v>
      </c>
      <c r="K39" s="29">
        <f>((H39*Parâmetros!$B$10)/(2*Parâmetros!$B$11*Parâmetros!$G$3*C39^2))</f>
        <v>0.527085704045412</v>
      </c>
      <c r="L39" s="29">
        <f>((I39)*(((Parâmetros!$B$6^2)*Parâmetros!$B$10)/(2*Parâmetros!$G$3*Modelo_1_Ø28mm!E39^2)))</f>
        <v>5.5315031722570594E-2</v>
      </c>
      <c r="N39" s="22">
        <v>0.42</v>
      </c>
      <c r="O39" s="23">
        <f>N39/Parâmetros!$G$3</f>
        <v>4.2084168336673346E-4</v>
      </c>
      <c r="P39" s="23">
        <f>N39/(Parâmetros!$G$3*Parâmetros!$C$9)</f>
        <v>1.8013120855016305</v>
      </c>
      <c r="Q39" s="23">
        <f>O39/Parâmetros!$B$13</f>
        <v>0.68345953231561118</v>
      </c>
      <c r="R39" s="23">
        <f>Q39/Parâmetros!$C$6</f>
        <v>1.8249920756091087</v>
      </c>
      <c r="S39" s="23">
        <f>(Parâmetros!$G$3*Parâmetros!$C$10*Modelo_1_Ø28mm!R39)/Parâmetros!$H$3</f>
        <v>8670.3520625232341</v>
      </c>
      <c r="T39" s="23"/>
      <c r="U39" s="23">
        <v>101078.867222</v>
      </c>
      <c r="V39" s="24">
        <f t="shared" si="1"/>
        <v>842323.89351666672</v>
      </c>
      <c r="W39" s="29">
        <f>((U39*Parâmetros!$C$10)/(2*Parâmetros!$B$11*Parâmetros!$G$3*Modelo_1_Ø28mm!R39^2))</f>
        <v>0.51495433662703616</v>
      </c>
      <c r="X39" s="29">
        <f>((U39*Parâmetros!$C$10)/(2*Parâmetros!$B$11*Parâmetros!$G$3*P39^2))</f>
        <v>0.52858247514490442</v>
      </c>
      <c r="Y39" s="29">
        <f>((V39)*(((Parâmetros!$C$6^2)*Parâmetros!$C$10)/(2*Parâmetros!$G$3*Modelo_1_Ø28mm!R39^2)))</f>
        <v>7.2222474450525986E-2</v>
      </c>
      <c r="AA39" s="22">
        <v>0.42</v>
      </c>
      <c r="AB39" s="23">
        <f>AA39/Parâmetros!$G$3</f>
        <v>4.2084168336673346E-4</v>
      </c>
      <c r="AC39" s="23">
        <f>AA39/(Parâmetros!$G$3*Parâmetros!$D$9)</f>
        <v>1.7264119377823057</v>
      </c>
      <c r="AD39" s="23">
        <f>AB39/Parâmetros!$B$13</f>
        <v>0.68345953231561118</v>
      </c>
      <c r="AE39" s="23">
        <f>AD39/Parâmetros!$D$6</f>
        <v>1.7103591899790069</v>
      </c>
      <c r="AF39" s="23">
        <f>(Parâmetros!$G$3*Parâmetros!$D$10*Modelo_1_Ø28mm!AE39)/Parâmetros!$H$3</f>
        <v>10525.086623579868</v>
      </c>
      <c r="AG39" s="23"/>
      <c r="AH39" s="23">
        <v>79804.4100819999</v>
      </c>
      <c r="AI39" s="24">
        <f t="shared" si="2"/>
        <v>665036.75068333256</v>
      </c>
      <c r="AJ39" s="29">
        <f>((AH39*Parâmetros!$D$10)/(2*Parâmetros!$B$11*Parâmetros!$G$3*Modelo_1_Ø28mm!AE39^2))</f>
        <v>0.5995772752732994</v>
      </c>
      <c r="AK39" s="29">
        <f>((AH39*Parâmetros!$D$10)/(2*Parâmetros!$B$11*Parâmetros!$G$3*AC39^2))</f>
        <v>0.58847897943324812</v>
      </c>
      <c r="AL39" s="29">
        <f>((AI39)*(((Parâmetros!$D$6^2)*Parâmetros!$D$10)/(2*Parâmetros!$G$3*Modelo_1_Ø28mm!AE39^2)))</f>
        <v>9.5740595248004504E-2</v>
      </c>
      <c r="AN39" s="22">
        <v>0.42</v>
      </c>
      <c r="AO39" s="23">
        <f>AN39/Parâmetros!$G$3</f>
        <v>4.2084168336673346E-4</v>
      </c>
      <c r="AP39" s="23">
        <f>AN39/(Parâmetros!$G$3*Parâmetros!$E$9)</f>
        <v>1.6250805124214189</v>
      </c>
      <c r="AQ39" s="23">
        <f>AO39/Parâmetros!$B$13</f>
        <v>0.68345953231561118</v>
      </c>
      <c r="AR39" s="23">
        <f>AQ39/Parâmetros!$E$6</f>
        <v>1.6421420766833521</v>
      </c>
      <c r="AS39" s="23">
        <f>(Parâmetros!$G$3*Parâmetros!$E$10*Modelo_1_Ø28mm!AR39)/Parâmetros!$H$3</f>
        <v>12716.011479563276</v>
      </c>
      <c r="AT39" s="23"/>
      <c r="AU39" s="30">
        <v>51709.170796999999</v>
      </c>
      <c r="AV39" s="60">
        <f t="shared" si="7"/>
        <v>430909.7566416667</v>
      </c>
      <c r="AW39" s="29">
        <f>((AU39*Parâmetros!$E$10)/(2*Parâmetros!$B$11*Parâmetros!$G$3*Modelo_1_Ø28mm!AR39^2))</f>
        <v>0.53032349421346681</v>
      </c>
      <c r="AX39" s="29">
        <f>((AU39*Parâmetros!$E$10)/(2*Parâmetros!$B$11*Parâmetros!$G$3*AP39^2))</f>
        <v>0.54151758106284809</v>
      </c>
      <c r="AY39" s="29">
        <f>((AV39)*(((Parâmetros!$E$6^2)*Parâmetros!$E$10)/(2*Parâmetros!$G$3*Modelo_1_Ø28mm!AR39^2)))</f>
        <v>9.1863929656982604E-2</v>
      </c>
      <c r="BA39" s="28">
        <f>((Parâmetros!$H$3/Modelo_1_Ø28mm!$AZ$4)*Modelo_1_Ø28mm!AR39) + (Modelo_1_Ø28mm!$AZ$8)*998*Modelo_1_Ø28mm!AR39^2</f>
        <v>450878.53980642674</v>
      </c>
      <c r="BB39" s="28">
        <f t="shared" si="4"/>
        <v>54105.424776771208</v>
      </c>
    </row>
    <row r="40" spans="1:54" x14ac:dyDescent="0.25">
      <c r="A40" s="22">
        <v>0.44</v>
      </c>
      <c r="B40" s="23">
        <f>A40/Parâmetros!$G$3</f>
        <v>4.4088176352705409E-4</v>
      </c>
      <c r="C40" s="46">
        <f>A40/(Parâmetros!$G$3*Parâmetros!$B$9)</f>
        <v>2.0967790354913078</v>
      </c>
      <c r="D40" s="23">
        <f>B40/Parâmetros!$B$13</f>
        <v>0.71600522433064018</v>
      </c>
      <c r="E40" s="46">
        <f>D40/Parâmetros!$B$6</f>
        <v>2.1527517267908602</v>
      </c>
      <c r="F40" s="23">
        <f>(Parâmetros!$G$3*Parâmetros!$B$10*Modelo_1_Ø28mm!E40)/Parâmetros!$H$3</f>
        <v>7233.7767453495489</v>
      </c>
      <c r="G40" s="23"/>
      <c r="H40" s="23">
        <v>191774.73004299999</v>
      </c>
      <c r="I40" s="24">
        <f t="shared" si="6"/>
        <v>1598122.7503583333</v>
      </c>
      <c r="J40" s="29">
        <f>((H40*Parâmetros!$B$10)/(2*Parâmetros!$B$11*Parâmetros!$G$3*Modelo_1_Ø28mm!E40^2))</f>
        <v>0.49662572560140661</v>
      </c>
      <c r="K40" s="29">
        <f>((H40*Parâmetros!$B$10)/(2*Parâmetros!$B$11*Parâmetros!$G$3*C40^2))</f>
        <v>0.52349407875460141</v>
      </c>
      <c r="L40" s="29">
        <f>((I40)*(((Parâmetros!$B$6^2)*Parâmetros!$B$10)/(2*Parâmetros!$G$3*Modelo_1_Ø28mm!E40^2)))</f>
        <v>5.4938108453030265E-2</v>
      </c>
      <c r="N40" s="22">
        <v>0.44</v>
      </c>
      <c r="O40" s="23">
        <f>N40/Parâmetros!$G$3</f>
        <v>4.4088176352705409E-4</v>
      </c>
      <c r="P40" s="23">
        <f>N40/(Parâmetros!$G$3*Parâmetros!$C$9)</f>
        <v>1.8870888514778987</v>
      </c>
      <c r="Q40" s="23">
        <f>O40/Parâmetros!$B$13</f>
        <v>0.71600522433064018</v>
      </c>
      <c r="R40" s="23">
        <f>Q40/Parâmetros!$C$6</f>
        <v>1.9118964601619231</v>
      </c>
      <c r="S40" s="23">
        <f>(Parâmetros!$G$3*Parâmetros!$C$10*Modelo_1_Ø28mm!R40)/Parâmetros!$H$3</f>
        <v>9083.225970262436</v>
      </c>
      <c r="T40" s="23"/>
      <c r="U40" s="23">
        <v>110227.10316299999</v>
      </c>
      <c r="V40" s="24">
        <f t="shared" si="1"/>
        <v>918559.19302499993</v>
      </c>
      <c r="W40" s="29">
        <f>((U40*Parâmetros!$C$10)/(2*Parâmetros!$B$11*Parâmetros!$G$3*Modelo_1_Ø28mm!R40^2))</f>
        <v>0.51167002492662994</v>
      </c>
      <c r="X40" s="29">
        <f>((U40*Parâmetros!$C$10)/(2*Parâmetros!$B$11*Parâmetros!$G$3*P40^2))</f>
        <v>0.52521124495172022</v>
      </c>
      <c r="Y40" s="29">
        <f>((V40)*(((Parâmetros!$C$6^2)*Parâmetros!$C$10)/(2*Parâmetros!$G$3*Modelo_1_Ø28mm!R40^2)))</f>
        <v>7.1761848913466084E-2</v>
      </c>
      <c r="AA40" s="22">
        <v>0.44</v>
      </c>
      <c r="AB40" s="23">
        <f>AA40/Parâmetros!$G$3</f>
        <v>4.4088176352705409E-4</v>
      </c>
      <c r="AC40" s="23">
        <f>AA40/(Parâmetros!$G$3*Parâmetros!$D$9)</f>
        <v>1.8086220300576537</v>
      </c>
      <c r="AD40" s="23">
        <f>AB40/Parâmetros!$B$13</f>
        <v>0.71600522433064018</v>
      </c>
      <c r="AE40" s="23">
        <f>AD40/Parâmetros!$D$6</f>
        <v>1.7918048656922927</v>
      </c>
      <c r="AF40" s="23">
        <f>(Parâmetros!$G$3*Parâmetros!$D$10*Modelo_1_Ø28mm!AE40)/Parâmetros!$H$3</f>
        <v>11026.281224702716</v>
      </c>
      <c r="AG40" s="23"/>
      <c r="AH40" s="23">
        <v>87081.011166999902</v>
      </c>
      <c r="AI40" s="24">
        <f t="shared" si="2"/>
        <v>725675.09305833257</v>
      </c>
      <c r="AJ40" s="29">
        <f>((AH40*Parâmetros!$D$10)/(2*Parâmetros!$B$11*Parâmetros!$G$3*Modelo_1_Ø28mm!AE40^2))</f>
        <v>0.59612174452691369</v>
      </c>
      <c r="AK40" s="29">
        <f>((AH40*Parâmetros!$D$10)/(2*Parâmetros!$B$11*Parâmetros!$G$3*AC40^2))</f>
        <v>0.58508741125530728</v>
      </c>
      <c r="AL40" s="29">
        <f>((AI40)*(((Parâmetros!$D$6^2)*Parâmetros!$D$10)/(2*Parâmetros!$G$3*Modelo_1_Ø28mm!AE40^2)))</f>
        <v>9.5188815545536695E-2</v>
      </c>
      <c r="AN40" s="22">
        <v>0.44</v>
      </c>
      <c r="AO40" s="23">
        <f>AN40/Parâmetros!$G$3</f>
        <v>4.4088176352705409E-4</v>
      </c>
      <c r="AP40" s="23">
        <f>AN40/(Parâmetros!$G$3*Parâmetros!$E$9)</f>
        <v>1.7024652987272006</v>
      </c>
      <c r="AQ40" s="23">
        <f>AO40/Parâmetros!$B$13</f>
        <v>0.71600522433064018</v>
      </c>
      <c r="AR40" s="23">
        <f>AQ40/Parâmetros!$E$6</f>
        <v>1.7203393184301781</v>
      </c>
      <c r="AS40" s="23">
        <f>(Parâmetros!$G$3*Parâmetros!$E$10*Modelo_1_Ø28mm!AR40)/Parâmetros!$H$3</f>
        <v>13321.535835732953</v>
      </c>
      <c r="AT40" s="23"/>
      <c r="AU40" s="30">
        <v>56465.442520999997</v>
      </c>
      <c r="AV40" s="60">
        <f t="shared" si="7"/>
        <v>470545.35434166668</v>
      </c>
      <c r="AW40" s="29">
        <f>((AU40*Parâmetros!$E$10)/(2*Parâmetros!$B$11*Parâmetros!$G$3*Modelo_1_Ø28mm!AR40^2))</f>
        <v>0.52765402809194706</v>
      </c>
      <c r="AX40" s="29">
        <f>((AU40*Parâmetros!$E$10)/(2*Parâmetros!$B$11*Parâmetros!$G$3*AP40^2))</f>
        <v>0.53879176775714388</v>
      </c>
      <c r="AY40" s="29">
        <f>((AV40)*(((Parâmetros!$E$6^2)*Parâmetros!$E$10)/(2*Parâmetros!$G$3*Modelo_1_Ø28mm!AR40^2)))</f>
        <v>9.140151822191564E-2</v>
      </c>
      <c r="BA40" s="28">
        <f>((Parâmetros!$H$3/Modelo_1_Ø28mm!$AZ$4)*Modelo_1_Ø28mm!AR40) + (Modelo_1_Ø28mm!$AZ$8)*998*Modelo_1_Ø28mm!AR40^2</f>
        <v>490775.51100486825</v>
      </c>
      <c r="BB40" s="28">
        <f t="shared" si="4"/>
        <v>58893.061320584187</v>
      </c>
    </row>
    <row r="41" spans="1:54" x14ac:dyDescent="0.25">
      <c r="A41" s="22">
        <v>0.46</v>
      </c>
      <c r="B41" s="23">
        <f>A41/Parâmetros!$G$3</f>
        <v>4.6092184368737478E-4</v>
      </c>
      <c r="C41" s="46">
        <f>A41/(Parâmetros!$G$3*Parâmetros!$B$9)</f>
        <v>2.1920871734681855</v>
      </c>
      <c r="D41" s="23">
        <f>B41/Parâmetros!$B$13</f>
        <v>0.74855091634566939</v>
      </c>
      <c r="E41" s="46">
        <f>D41/Parâmetros!$B$6</f>
        <v>2.2506040780086272</v>
      </c>
      <c r="F41" s="23">
        <f>(Parâmetros!$G$3*Parâmetros!$B$10*Modelo_1_Ø28mm!E41)/Parâmetros!$H$3</f>
        <v>7562.584779229076</v>
      </c>
      <c r="G41" s="23"/>
      <c r="H41" s="23">
        <v>208237.579994</v>
      </c>
      <c r="I41" s="24">
        <f t="shared" si="6"/>
        <v>1735313.1666166668</v>
      </c>
      <c r="J41" s="29">
        <f>((H41*Parâmetros!$B$10)/(2*Parâmetros!$B$11*Parâmetros!$G$3*Modelo_1_Ø28mm!E41^2))</f>
        <v>0.49338578198426125</v>
      </c>
      <c r="K41" s="29">
        <f>((H41*Parâmetros!$B$10)/(2*Parâmetros!$B$11*Parâmetros!$G$3*C41^2))</f>
        <v>0.52007884830712425</v>
      </c>
      <c r="L41" s="29">
        <f>((I41)*(((Parâmetros!$B$6^2)*Parâmetros!$B$10)/(2*Parâmetros!$G$3*Modelo_1_Ø28mm!E41^2)))</f>
        <v>5.4579696947857255E-2</v>
      </c>
      <c r="N41" s="22">
        <v>0.46</v>
      </c>
      <c r="O41" s="23">
        <f>N41/Parâmetros!$G$3</f>
        <v>4.6092184368737478E-4</v>
      </c>
      <c r="P41" s="23">
        <f>N41/(Parâmetros!$G$3*Parâmetros!$C$9)</f>
        <v>1.972865617454167</v>
      </c>
      <c r="Q41" s="23">
        <f>O41/Parâmetros!$B$13</f>
        <v>0.74855091634566939</v>
      </c>
      <c r="R41" s="23">
        <f>Q41/Parâmetros!$C$6</f>
        <v>1.9988008447147381</v>
      </c>
      <c r="S41" s="23">
        <f>(Parâmetros!$G$3*Parâmetros!$C$10*Modelo_1_Ø28mm!R41)/Parâmetros!$H$3</f>
        <v>9496.099878001638</v>
      </c>
      <c r="T41" s="23"/>
      <c r="U41" s="23">
        <v>119728.18334800001</v>
      </c>
      <c r="V41" s="24">
        <f t="shared" si="1"/>
        <v>997734.86123333347</v>
      </c>
      <c r="W41" s="29">
        <f>((U41*Parâmetros!$C$10)/(2*Parâmetros!$B$11*Parâmetros!$G$3*Modelo_1_Ø28mm!R41^2))</f>
        <v>0.5084961441032535</v>
      </c>
      <c r="X41" s="29">
        <f>((U41*Parâmetros!$C$10)/(2*Parâmetros!$B$11*Parâmetros!$G$3*P41^2))</f>
        <v>0.52195336816127724</v>
      </c>
      <c r="Y41" s="29">
        <f>((V41)*(((Parâmetros!$C$6^2)*Parâmetros!$C$10)/(2*Parâmetros!$G$3*Modelo_1_Ø28mm!R41^2)))</f>
        <v>7.1316711334517335E-2</v>
      </c>
      <c r="AA41" s="22">
        <v>0.46</v>
      </c>
      <c r="AB41" s="23">
        <f>AA41/Parâmetros!$G$3</f>
        <v>4.6092184368737478E-4</v>
      </c>
      <c r="AC41" s="23">
        <f>AA41/(Parâmetros!$G$3*Parâmetros!$D$9)</f>
        <v>1.8908321223330016</v>
      </c>
      <c r="AD41" s="23">
        <f>AB41/Parâmetros!$B$13</f>
        <v>0.74855091634566939</v>
      </c>
      <c r="AE41" s="23">
        <f>AD41/Parâmetros!$D$6</f>
        <v>1.8732505414055791</v>
      </c>
      <c r="AF41" s="23">
        <f>(Parâmetros!$G$3*Parâmetros!$D$10*Modelo_1_Ø28mm!AE41)/Parâmetros!$H$3</f>
        <v>11527.47582582557</v>
      </c>
      <c r="AG41" s="23"/>
      <c r="AH41" s="23">
        <v>94648.580622000009</v>
      </c>
      <c r="AI41" s="24">
        <f t="shared" si="2"/>
        <v>788738.17185000016</v>
      </c>
      <c r="AJ41" s="29">
        <f>((AH41*Parâmetros!$D$10)/(2*Parâmetros!$B$11*Parâmetros!$G$3*Modelo_1_Ø28mm!AE41^2))</f>
        <v>0.59280969216052315</v>
      </c>
      <c r="AK41" s="29">
        <f>((AH41*Parâmetros!$D$10)/(2*Parâmetros!$B$11*Parâmetros!$G$3*AC41^2))</f>
        <v>0.58183666564371894</v>
      </c>
      <c r="AL41" s="29">
        <f>((AI41)*(((Parâmetros!$D$6^2)*Parâmetros!$D$10)/(2*Parâmetros!$G$3*Modelo_1_Ø28mm!AE41^2)))</f>
        <v>9.4659946493743111E-2</v>
      </c>
      <c r="AN41" s="22">
        <v>0.46</v>
      </c>
      <c r="AO41" s="23">
        <f>AN41/Parâmetros!$G$3</f>
        <v>4.6092184368737478E-4</v>
      </c>
      <c r="AP41" s="23">
        <f>AN41/(Parâmetros!$G$3*Parâmetros!$E$9)</f>
        <v>1.7798500850329826</v>
      </c>
      <c r="AQ41" s="23">
        <f>AO41/Parâmetros!$B$13</f>
        <v>0.74855091634566939</v>
      </c>
      <c r="AR41" s="23">
        <f>AQ41/Parâmetros!$E$6</f>
        <v>1.7985365601770047</v>
      </c>
      <c r="AS41" s="23">
        <f>(Parâmetros!$G$3*Parâmetros!$E$10*Modelo_1_Ø28mm!AR41)/Parâmetros!$H$3</f>
        <v>13927.060191902636</v>
      </c>
      <c r="AT41" s="23"/>
      <c r="AU41" s="30">
        <v>61417.50692</v>
      </c>
      <c r="AV41" s="60">
        <f t="shared" si="7"/>
        <v>511812.55766666669</v>
      </c>
      <c r="AW41" s="29">
        <f>((AU41*Parâmetros!$E$10)/(2*Parâmetros!$B$11*Parâmetros!$G$3*Modelo_1_Ø28mm!AR41^2))</f>
        <v>0.52510770988821531</v>
      </c>
      <c r="AX41" s="29">
        <f>((AU41*Parâmetros!$E$10)/(2*Parâmetros!$B$11*Parâmetros!$G$3*AP41^2))</f>
        <v>0.53619170177978015</v>
      </c>
      <c r="AY41" s="29">
        <f>((AV41)*(((Parâmetros!$E$6^2)*Parâmetros!$E$10)/(2*Parâmetros!$G$3*Modelo_1_Ø28mm!AR41^2)))</f>
        <v>9.096043876964878E-2</v>
      </c>
      <c r="BA41" s="28">
        <f>((Parâmetros!$H$3/Modelo_1_Ø28mm!$AZ$4)*Modelo_1_Ø28mm!AR41) + (Modelo_1_Ø28mm!$AZ$8)*998*Modelo_1_Ø28mm!AR41^2</f>
        <v>532347.62443430955</v>
      </c>
      <c r="BB41" s="28">
        <f t="shared" si="4"/>
        <v>63881.714932117146</v>
      </c>
    </row>
    <row r="42" spans="1:54" x14ac:dyDescent="0.25">
      <c r="A42" s="22">
        <v>0.48</v>
      </c>
      <c r="B42" s="23">
        <f>A42/Parâmetros!$G$3</f>
        <v>4.8096192384769536E-4</v>
      </c>
      <c r="C42" s="46">
        <f>A42/(Parâmetros!$G$3*Parâmetros!$B$9)</f>
        <v>2.2873953114450631</v>
      </c>
      <c r="D42" s="23">
        <f>B42/Parâmetros!$B$13</f>
        <v>0.78109660836069839</v>
      </c>
      <c r="E42" s="46">
        <f>D42/Parâmetros!$B$6</f>
        <v>2.3484564292263932</v>
      </c>
      <c r="F42" s="23">
        <f>(Parâmetros!$G$3*Parâmetros!$B$10*Modelo_1_Ø28mm!E42)/Parâmetros!$H$3</f>
        <v>7891.3928131086004</v>
      </c>
      <c r="G42" s="23"/>
      <c r="H42" s="23">
        <v>225304.30484299999</v>
      </c>
      <c r="I42" s="24">
        <f t="shared" si="6"/>
        <v>1877535.8736916666</v>
      </c>
      <c r="J42" s="29">
        <f>((H42*Parâmetros!$B$10)/(2*Parâmetros!$B$11*Parâmetros!$G$3*Modelo_1_Ø28mm!E42^2))</f>
        <v>0.49026422156911453</v>
      </c>
      <c r="K42" s="29">
        <f>((H42*Parâmetros!$B$10)/(2*Parâmetros!$B$11*Parâmetros!$G$3*C42^2))</f>
        <v>0.51678840580774466</v>
      </c>
      <c r="L42" s="29">
        <f>((I42)*(((Parâmetros!$B$6^2)*Parâmetros!$B$10)/(2*Parâmetros!$G$3*Modelo_1_Ø28mm!E42^2)))</f>
        <v>5.4234381319226983E-2</v>
      </c>
      <c r="N42" s="22">
        <v>0.48</v>
      </c>
      <c r="O42" s="23">
        <f>N42/Parâmetros!$G$3</f>
        <v>4.8096192384769536E-4</v>
      </c>
      <c r="P42" s="23">
        <f>N42/(Parâmetros!$G$3*Parâmetros!$C$9)</f>
        <v>2.0586423834304348</v>
      </c>
      <c r="Q42" s="23">
        <f>O42/Parâmetros!$B$13</f>
        <v>0.78109660836069839</v>
      </c>
      <c r="R42" s="23">
        <f>Q42/Parâmetros!$C$6</f>
        <v>2.0857052292675524</v>
      </c>
      <c r="S42" s="23">
        <f>(Parâmetros!$G$3*Parâmetros!$C$10*Modelo_1_Ø28mm!R42)/Parâmetros!$H$3</f>
        <v>9908.9737857408381</v>
      </c>
      <c r="T42" s="23"/>
      <c r="U42" s="23">
        <v>129599.09481699999</v>
      </c>
      <c r="V42" s="24">
        <f t="shared" si="1"/>
        <v>1079992.4568083333</v>
      </c>
      <c r="W42" s="29">
        <f>((U42*Parâmetros!$C$10)/(2*Parâmetros!$B$11*Parâmetros!$G$3*Modelo_1_Ø28mm!R42^2))</f>
        <v>0.50550613176553749</v>
      </c>
      <c r="X42" s="29">
        <f>((U42*Parâmetros!$C$10)/(2*Parâmetros!$B$11*Parâmetros!$G$3*P42^2))</f>
        <v>0.51888422589026362</v>
      </c>
      <c r="Y42" s="29">
        <f>((V42)*(((Parâmetros!$C$6^2)*Parâmetros!$C$10)/(2*Parâmetros!$G$3*Modelo_1_Ø28mm!R42^2)))</f>
        <v>7.0897361356649549E-2</v>
      </c>
      <c r="AA42" s="22">
        <v>0.48</v>
      </c>
      <c r="AB42" s="23">
        <f>AA42/Parâmetros!$G$3</f>
        <v>4.8096192384769536E-4</v>
      </c>
      <c r="AC42" s="23">
        <f>AA42/(Parâmetros!$G$3*Parâmetros!$D$9)</f>
        <v>1.9730422146083493</v>
      </c>
      <c r="AD42" s="23">
        <f>AB42/Parâmetros!$B$13</f>
        <v>0.78109660836069839</v>
      </c>
      <c r="AE42" s="23">
        <f>AD42/Parâmetros!$D$6</f>
        <v>1.9546962171188649</v>
      </c>
      <c r="AF42" s="23">
        <f>(Parâmetros!$G$3*Parâmetros!$D$10*Modelo_1_Ø28mm!AE42)/Parâmetros!$H$3</f>
        <v>12028.670426948418</v>
      </c>
      <c r="AG42" s="23"/>
      <c r="AH42" s="23">
        <v>102504.05285000001</v>
      </c>
      <c r="AI42" s="24">
        <f t="shared" si="2"/>
        <v>854200.4404166668</v>
      </c>
      <c r="AJ42" s="29">
        <f>((AH42*Parâmetros!$D$10)/(2*Parâmetros!$B$11*Parâmetros!$G$3*Modelo_1_Ø28mm!AE42^2))</f>
        <v>0.58962435703095983</v>
      </c>
      <c r="AK42" s="29">
        <f>((AH42*Parâmetros!$D$10)/(2*Parâmetros!$B$11*Parâmetros!$G$3*AC42^2))</f>
        <v>0.57871029170744215</v>
      </c>
      <c r="AL42" s="29">
        <f>((AI42)*(((Parâmetros!$D$6^2)*Parâmetros!$D$10)/(2*Parâmetros!$G$3*Modelo_1_Ø28mm!AE42^2)))</f>
        <v>9.4151311670600812E-2</v>
      </c>
      <c r="AN42" s="22">
        <v>0.48</v>
      </c>
      <c r="AO42" s="23">
        <f>AN42/Parâmetros!$G$3</f>
        <v>4.8096192384769536E-4</v>
      </c>
      <c r="AP42" s="23">
        <f>AN42/(Parâmetros!$G$3*Parâmetros!$E$9)</f>
        <v>1.8572348713387643</v>
      </c>
      <c r="AQ42" s="23">
        <f>AO42/Parâmetros!$B$13</f>
        <v>0.78109660836069839</v>
      </c>
      <c r="AR42" s="23">
        <f>AQ42/Parâmetros!$E$6</f>
        <v>1.8767338019238307</v>
      </c>
      <c r="AS42" s="23">
        <f>(Parâmetros!$G$3*Parâmetros!$E$10*Modelo_1_Ø28mm!AR42)/Parâmetros!$H$3</f>
        <v>14532.584548072313</v>
      </c>
      <c r="AT42" s="23"/>
      <c r="AU42" s="30">
        <v>66574.780616999997</v>
      </c>
      <c r="AV42" s="60">
        <f t="shared" si="7"/>
        <v>554789.838475</v>
      </c>
      <c r="AW42" s="29">
        <f>((AU42*Parâmetros!$E$10)/(2*Parâmetros!$B$11*Parâmetros!$G$3*Modelo_1_Ø28mm!AR42^2))</f>
        <v>0.52275614183164765</v>
      </c>
      <c r="AX42" s="29">
        <f>((AU42*Parâmetros!$E$10)/(2*Parâmetros!$B$11*Parâmetros!$G$3*AP42^2))</f>
        <v>0.53379049674249279</v>
      </c>
      <c r="AY42" s="29">
        <f>((AV42)*(((Parâmetros!$E$6^2)*Parâmetros!$E$10)/(2*Parâmetros!$G$3*Modelo_1_Ø28mm!AR42^2)))</f>
        <v>9.055309441306407E-2</v>
      </c>
      <c r="BA42" s="28">
        <f>((Parâmetros!$H$3/Modelo_1_Ø28mm!$AZ$4)*Modelo_1_Ø28mm!AR42) + (Modelo_1_Ø28mm!$AZ$8)*998*Modelo_1_Ø28mm!AR42^2</f>
        <v>575594.88009474985</v>
      </c>
      <c r="BB42" s="28">
        <f t="shared" si="4"/>
        <v>69071.385611369973</v>
      </c>
    </row>
    <row r="43" spans="1:54" x14ac:dyDescent="0.25">
      <c r="A43" s="22">
        <v>0.5</v>
      </c>
      <c r="B43" s="23">
        <f>A43/Parâmetros!$G$3</f>
        <v>5.0100200400801599E-4</v>
      </c>
      <c r="C43" s="46">
        <f>A43/(Parâmetros!$G$3*Parâmetros!$B$9)</f>
        <v>2.3827034494219408</v>
      </c>
      <c r="D43" s="23">
        <f>B43/Parâmetros!$B$13</f>
        <v>0.81364230037572749</v>
      </c>
      <c r="E43" s="46">
        <f>D43/Parâmetros!$B$6</f>
        <v>2.4463087804441597</v>
      </c>
      <c r="F43" s="23">
        <f>(Parâmetros!$G$3*Parâmetros!$B$10*Modelo_1_Ø28mm!E43)/Parâmetros!$H$3</f>
        <v>8220.2008469881257</v>
      </c>
      <c r="G43" s="23"/>
      <c r="H43" s="23">
        <v>242979.35334999999</v>
      </c>
      <c r="I43" s="24">
        <f t="shared" si="6"/>
        <v>2024827.9445833333</v>
      </c>
      <c r="J43" s="29">
        <f>((H43*Parâmetros!$B$10)/(2*Parâmetros!$B$11*Parâmetros!$G$3*Modelo_1_Ø28mm!E43^2))</f>
        <v>0.48727322567338477</v>
      </c>
      <c r="K43" s="29">
        <f>((H43*Parâmetros!$B$10)/(2*Parâmetros!$B$11*Parâmetros!$G$3*C43^2))</f>
        <v>0.51363559160526306</v>
      </c>
      <c r="L43" s="29">
        <f>((I43)*(((Parâmetros!$B$6^2)*Parâmetros!$B$10)/(2*Parâmetros!$G$3*Modelo_1_Ø28mm!E43^2)))</f>
        <v>5.3903509098092675E-2</v>
      </c>
      <c r="N43" s="22">
        <v>0.5</v>
      </c>
      <c r="O43" s="23">
        <f>N43/Parâmetros!$G$3</f>
        <v>5.0100200400801599E-4</v>
      </c>
      <c r="P43" s="23">
        <f>N43/(Parâmetros!$G$3*Parâmetros!$C$9)</f>
        <v>2.1444191494067031</v>
      </c>
      <c r="Q43" s="23">
        <f>O43/Parâmetros!$B$13</f>
        <v>0.81364230037572749</v>
      </c>
      <c r="R43" s="23">
        <f>Q43/Parâmetros!$C$6</f>
        <v>2.172609613820367</v>
      </c>
      <c r="S43" s="23">
        <f>(Parâmetros!$G$3*Parâmetros!$C$10*Modelo_1_Ø28mm!R43)/Parâmetros!$H$3</f>
        <v>10321.847693480038</v>
      </c>
      <c r="T43" s="23"/>
      <c r="U43" s="23">
        <v>139824.40224299999</v>
      </c>
      <c r="V43" s="24">
        <f t="shared" si="1"/>
        <v>1165203.3520249999</v>
      </c>
      <c r="W43" s="29">
        <f>((U43*Parâmetros!$C$10)/(2*Parâmetros!$B$11*Parâmetros!$G$3*Modelo_1_Ø28mm!R43^2))</f>
        <v>0.50263172538552781</v>
      </c>
      <c r="X43" s="29">
        <f>((U43*Parâmetros!$C$10)/(2*Parâmetros!$B$11*Parâmetros!$G$3*P43^2))</f>
        <v>0.5159337490598912</v>
      </c>
      <c r="Y43" s="29">
        <f>((V43)*(((Parâmetros!$C$6^2)*Parâmetros!$C$10)/(2*Parâmetros!$G$3*Modelo_1_Ø28mm!R43^2)))</f>
        <v>7.0494225143251626E-2</v>
      </c>
      <c r="AA43" s="22">
        <v>0.5</v>
      </c>
      <c r="AB43" s="23">
        <f>AA43/Parâmetros!$G$3</f>
        <v>5.0100200400801599E-4</v>
      </c>
      <c r="AC43" s="23">
        <f>AA43/(Parâmetros!$G$3*Parâmetros!$D$9)</f>
        <v>2.0552523068836974</v>
      </c>
      <c r="AD43" s="23">
        <f>AB43/Parâmetros!$B$13</f>
        <v>0.81364230037572749</v>
      </c>
      <c r="AE43" s="23">
        <f>AD43/Parâmetros!$D$6</f>
        <v>2.0361418928321506</v>
      </c>
      <c r="AF43" s="23">
        <f>(Parâmetros!$G$3*Parâmetros!$D$10*Modelo_1_Ø28mm!AE43)/Parâmetros!$H$3</f>
        <v>12529.865028071266</v>
      </c>
      <c r="AG43" s="23"/>
      <c r="AH43" s="23">
        <v>110642.931662</v>
      </c>
      <c r="AI43" s="24">
        <f t="shared" si="2"/>
        <v>922024.43051666673</v>
      </c>
      <c r="AJ43" s="29">
        <f>((AH43*Parâmetros!$D$10)/(2*Parâmetros!$B$11*Parâmetros!$G$3*Modelo_1_Ø28mm!AE43^2))</f>
        <v>0.58654389560397746</v>
      </c>
      <c r="AK43" s="29">
        <f>((AH43*Parâmetros!$D$10)/(2*Parâmetros!$B$11*Parâmetros!$G$3*AC43^2))</f>
        <v>0.57568685024043864</v>
      </c>
      <c r="AL43" s="29">
        <f>((AI43)*(((Parâmetros!$D$6^2)*Parâmetros!$D$10)/(2*Parâmetros!$G$3*Modelo_1_Ø28mm!AE43^2)))</f>
        <v>9.365942309706643E-2</v>
      </c>
      <c r="AN43" s="22">
        <v>0.5</v>
      </c>
      <c r="AO43" s="23">
        <f>AN43/Parâmetros!$G$3</f>
        <v>5.0100200400801599E-4</v>
      </c>
      <c r="AP43" s="23">
        <f>AN43/(Parâmetros!$G$3*Parâmetros!$E$9)</f>
        <v>1.9346196576445462</v>
      </c>
      <c r="AQ43" s="23">
        <f>AO43/Parâmetros!$B$13</f>
        <v>0.81364230037572749</v>
      </c>
      <c r="AR43" s="23">
        <f>AQ43/Parâmetros!$E$6</f>
        <v>1.9549310436706571</v>
      </c>
      <c r="AS43" s="23">
        <f>(Parâmetros!$G$3*Parâmetros!$E$10*Modelo_1_Ø28mm!AR43)/Parâmetros!$H$3</f>
        <v>15138.108904241992</v>
      </c>
      <c r="AT43" s="23"/>
      <c r="AU43" s="30">
        <v>71926.369481000002</v>
      </c>
      <c r="AV43" s="60">
        <f t="shared" si="7"/>
        <v>599386.41234166676</v>
      </c>
      <c r="AW43" s="29">
        <f>((AU43*Parâmetros!$E$10)/(2*Parâmetros!$B$11*Parâmetros!$G$3*Modelo_1_Ø28mm!AR43^2))</f>
        <v>0.52049912736443005</v>
      </c>
      <c r="AX43" s="29">
        <f>((AU43*Parâmetros!$E$10)/(2*Parâmetros!$B$11*Parâmetros!$G$3*AP43^2))</f>
        <v>0.53148584113502395</v>
      </c>
      <c r="AY43" s="29">
        <f>((AV43)*(((Parâmetros!$E$6^2)*Parâmetros!$E$10)/(2*Parâmetros!$G$3*Modelo_1_Ø28mm!AR43^2)))</f>
        <v>9.0162128859937338E-2</v>
      </c>
      <c r="BA43" s="28">
        <f>((Parâmetros!$H$3/Modelo_1_Ø28mm!$AZ$4)*Modelo_1_Ø28mm!AR43) + (Modelo_1_Ø28mm!$AZ$8)*998*Modelo_1_Ø28mm!AR43^2</f>
        <v>620517.2779861897</v>
      </c>
      <c r="BB43" s="28">
        <f t="shared" si="4"/>
        <v>74462.073358342765</v>
      </c>
    </row>
    <row r="44" spans="1:54" x14ac:dyDescent="0.25">
      <c r="A44" s="22">
        <v>0.52</v>
      </c>
      <c r="B44" s="23">
        <f>A44/Parâmetros!$G$3</f>
        <v>5.2104208416833668E-4</v>
      </c>
      <c r="C44" s="46">
        <f>A44/(Parâmetros!$G$3*Parâmetros!$B$9)</f>
        <v>2.4780115873988184</v>
      </c>
      <c r="D44" s="23">
        <f>B44/Parâmetros!$B$13</f>
        <v>0.8461879923907567</v>
      </c>
      <c r="E44" s="46">
        <f>D44/Parâmetros!$B$6</f>
        <v>2.5441611316619261</v>
      </c>
      <c r="F44" s="23">
        <f>(Parâmetros!$G$3*Parâmetros!$B$10*Modelo_1_Ø28mm!E44)/Parâmetros!$H$3</f>
        <v>8549.0088808676501</v>
      </c>
      <c r="G44" s="23"/>
      <c r="H44" s="23">
        <v>261236.388466</v>
      </c>
      <c r="I44" s="24">
        <f t="shared" si="6"/>
        <v>2176969.9038833333</v>
      </c>
      <c r="J44" s="29">
        <f>((H44*Parâmetros!$B$10)/(2*Parâmetros!$B$11*Parâmetros!$G$3*Modelo_1_Ø28mm!E44^2))</f>
        <v>0.48436211771064835</v>
      </c>
      <c r="K44" s="29">
        <f>((H44*Parâmetros!$B$10)/(2*Parâmetros!$B$11*Parâmetros!$G$3*C44^2))</f>
        <v>0.51056698741795004</v>
      </c>
      <c r="L44" s="29">
        <f>((I44)*(((Parâmetros!$B$6^2)*Parâmetros!$B$10)/(2*Parâmetros!$G$3*Modelo_1_Ø28mm!E44^2)))</f>
        <v>5.3581474300596794E-2</v>
      </c>
      <c r="N44" s="22">
        <v>0.52</v>
      </c>
      <c r="O44" s="23">
        <f>N44/Parâmetros!$G$3</f>
        <v>5.2104208416833668E-4</v>
      </c>
      <c r="P44" s="23">
        <f>N44/(Parâmetros!$G$3*Parâmetros!$C$9)</f>
        <v>2.2301959153829714</v>
      </c>
      <c r="Q44" s="23">
        <f>O44/Parâmetros!$B$13</f>
        <v>0.8461879923907567</v>
      </c>
      <c r="R44" s="23">
        <f>Q44/Parâmetros!$C$6</f>
        <v>2.259513998373182</v>
      </c>
      <c r="S44" s="23">
        <f>(Parâmetros!$G$3*Parâmetros!$C$10*Modelo_1_Ø28mm!R44)/Parâmetros!$H$3</f>
        <v>10734.721601219242</v>
      </c>
      <c r="T44" s="23"/>
      <c r="U44" s="23">
        <v>150403.58365000002</v>
      </c>
      <c r="V44" s="24">
        <f t="shared" si="1"/>
        <v>1253363.1970833335</v>
      </c>
      <c r="W44" s="29">
        <f>((U44*Parâmetros!$C$10)/(2*Parâmetros!$B$11*Parâmetros!$G$3*Modelo_1_Ø28mm!R44^2))</f>
        <v>0.49987156347506106</v>
      </c>
      <c r="X44" s="29">
        <f>((U44*Parâmetros!$C$10)/(2*Parâmetros!$B$11*Parâmetros!$G$3*P44^2))</f>
        <v>0.51310054015055095</v>
      </c>
      <c r="Y44" s="29">
        <f>((V44)*(((Parâmetros!$C$6^2)*Parâmetros!$C$10)/(2*Parâmetros!$G$3*Modelo_1_Ø28mm!R44^2)))</f>
        <v>7.010711174526818E-2</v>
      </c>
      <c r="AA44" s="22">
        <v>0.52</v>
      </c>
      <c r="AB44" s="23">
        <f>AA44/Parâmetros!$G$3</f>
        <v>5.2104208416833668E-4</v>
      </c>
      <c r="AC44" s="23">
        <f>AA44/(Parâmetros!$G$3*Parâmetros!$D$9)</f>
        <v>2.1374623991590451</v>
      </c>
      <c r="AD44" s="23">
        <f>AB44/Parâmetros!$B$13</f>
        <v>0.8461879923907567</v>
      </c>
      <c r="AE44" s="23">
        <f>AD44/Parâmetros!$D$6</f>
        <v>2.1175875685454373</v>
      </c>
      <c r="AF44" s="23">
        <f>(Parâmetros!$G$3*Parâmetros!$D$10*Modelo_1_Ø28mm!AE44)/Parâmetros!$H$3</f>
        <v>13031.059629194122</v>
      </c>
      <c r="AG44" s="23"/>
      <c r="AH44" s="23">
        <v>119063.644376</v>
      </c>
      <c r="AI44" s="24">
        <f t="shared" si="2"/>
        <v>992197.03646666673</v>
      </c>
      <c r="AJ44" s="29">
        <f>((AH44*Parâmetros!$D$10)/(2*Parâmetros!$B$11*Parâmetros!$G$3*Modelo_1_Ø28mm!AE44^2))</f>
        <v>0.5835651357106203</v>
      </c>
      <c r="AK44" s="29">
        <f>((AH44*Parâmetros!$D$10)/(2*Parâmetros!$B$11*Parâmetros!$G$3*AC44^2))</f>
        <v>0.57276322779123834</v>
      </c>
      <c r="AL44" s="29">
        <f>((AI44)*(((Parâmetros!$D$6^2)*Parâmetros!$D$10)/(2*Parâmetros!$G$3*Modelo_1_Ø28mm!AE44^2)))</f>
        <v>9.3183774240693587E-2</v>
      </c>
      <c r="AN44" s="22">
        <v>0.52</v>
      </c>
      <c r="AO44" s="23">
        <f>AN44/Parâmetros!$G$3</f>
        <v>5.2104208416833668E-4</v>
      </c>
      <c r="AP44" s="23">
        <f>AN44/(Parâmetros!$G$3*Parâmetros!$E$9)</f>
        <v>2.0120044439503282</v>
      </c>
      <c r="AQ44" s="23">
        <f>AO44/Parâmetros!$B$13</f>
        <v>0.8461879923907567</v>
      </c>
      <c r="AR44" s="23">
        <f>AQ44/Parâmetros!$E$6</f>
        <v>2.0331282854174835</v>
      </c>
      <c r="AS44" s="23">
        <f>(Parâmetros!$G$3*Parâmetros!$E$10*Modelo_1_Ø28mm!AR44)/Parâmetros!$H$3</f>
        <v>15743.633260411674</v>
      </c>
      <c r="AT44" s="23"/>
      <c r="AU44" s="30">
        <v>77467.257468000011</v>
      </c>
      <c r="AV44" s="60">
        <f t="shared" si="7"/>
        <v>645560.4789000001</v>
      </c>
      <c r="AW44" s="29">
        <f>((AU44*Parâmetros!$E$10)/(2*Parâmetros!$B$11*Parâmetros!$G$3*Modelo_1_Ø28mm!AR44^2))</f>
        <v>0.51830257759646892</v>
      </c>
      <c r="AX44" s="29">
        <f>((AU44*Parâmetros!$E$10)/(2*Parâmetros!$B$11*Parâmetros!$G$3*AP44^2))</f>
        <v>0.5292429265177967</v>
      </c>
      <c r="AY44" s="29">
        <f>((AV44)*(((Parâmetros!$E$6^2)*Parâmetros!$E$10)/(2*Parâmetros!$G$3*Modelo_1_Ø28mm!AR44^2)))</f>
        <v>8.978163714954969E-2</v>
      </c>
      <c r="BA44" s="28">
        <f>((Parâmetros!$H$3/Modelo_1_Ø28mm!$AZ$4)*Modelo_1_Ø28mm!AR44) + (Modelo_1_Ø28mm!$AZ$8)*998*Modelo_1_Ø28mm!AR44^2</f>
        <v>667114.81810862897</v>
      </c>
      <c r="BB44" s="28">
        <f t="shared" si="4"/>
        <v>80053.778173035476</v>
      </c>
    </row>
    <row r="45" spans="1:54" x14ac:dyDescent="0.25">
      <c r="A45" s="22">
        <v>0.54</v>
      </c>
      <c r="B45" s="23">
        <f>A45/Parâmetros!$G$3</f>
        <v>5.4108216432865737E-4</v>
      </c>
      <c r="C45" s="46">
        <f>A45/(Parâmetros!$G$3*Parâmetros!$B$9)</f>
        <v>2.5733197253756961</v>
      </c>
      <c r="D45" s="23">
        <f>B45/Parâmetros!$B$13</f>
        <v>0.87873368440578581</v>
      </c>
      <c r="E45" s="46">
        <f>D45/Parâmetros!$B$6</f>
        <v>2.6420134828796926</v>
      </c>
      <c r="F45" s="23">
        <f>(Parâmetros!$G$3*Parâmetros!$B$10*Modelo_1_Ø28mm!E45)/Parâmetros!$H$3</f>
        <v>8877.8169147471763</v>
      </c>
      <c r="G45" s="23"/>
      <c r="H45" s="23">
        <v>280110.84058699996</v>
      </c>
      <c r="I45" s="24">
        <f t="shared" si="6"/>
        <v>2334257.0048916666</v>
      </c>
      <c r="J45" s="29">
        <f>((H45*Parâmetros!$B$10)/(2*Parâmetros!$B$11*Parâmetros!$G$3*Modelo_1_Ø28mm!E45^2))</f>
        <v>0.48159900685527585</v>
      </c>
      <c r="K45" s="29">
        <f>((H45*Parâmetros!$B$10)/(2*Parâmetros!$B$11*Parâmetros!$G$3*C45^2))</f>
        <v>0.50765438725013057</v>
      </c>
      <c r="L45" s="29">
        <f>((I45)*(((Parâmetros!$B$6^2)*Parâmetros!$B$10)/(2*Parâmetros!$G$3*Modelo_1_Ø28mm!E45^2)))</f>
        <v>5.3275811351589535E-2</v>
      </c>
      <c r="N45" s="22">
        <v>0.54</v>
      </c>
      <c r="O45" s="23">
        <f>N45/Parâmetros!$G$3</f>
        <v>5.4108216432865737E-4</v>
      </c>
      <c r="P45" s="23">
        <f>N45/(Parâmetros!$G$3*Parâmetros!$C$9)</f>
        <v>2.3159726813592396</v>
      </c>
      <c r="Q45" s="23">
        <f>O45/Parâmetros!$B$13</f>
        <v>0.87873368440578581</v>
      </c>
      <c r="R45" s="23">
        <f>Q45/Parâmetros!$C$6</f>
        <v>2.346418382925997</v>
      </c>
      <c r="S45" s="23">
        <f>(Parâmetros!$G$3*Parâmetros!$C$10*Modelo_1_Ø28mm!R45)/Parâmetros!$H$3</f>
        <v>11147.595508958444</v>
      </c>
      <c r="T45" s="23"/>
      <c r="U45" s="23">
        <v>161298.58866099999</v>
      </c>
      <c r="V45" s="24">
        <f t="shared" si="1"/>
        <v>1344154.9055083334</v>
      </c>
      <c r="W45" s="29">
        <f>((U45*Parâmetros!$C$10)/(2*Parâmetros!$B$11*Parâmetros!$G$3*Modelo_1_Ø28mm!R45^2))</f>
        <v>0.49710711848944039</v>
      </c>
      <c r="X45" s="29">
        <f>((U45*Parâmetros!$C$10)/(2*Parâmetros!$B$11*Parâmetros!$G$3*P45^2))</f>
        <v>0.51026293481553731</v>
      </c>
      <c r="Y45" s="29">
        <f>((V45)*(((Parâmetros!$C$6^2)*Parâmetros!$C$10)/(2*Parâmetros!$G$3*Modelo_1_Ø28mm!R45^2)))</f>
        <v>6.9719397644923631E-2</v>
      </c>
      <c r="AA45" s="22">
        <v>0.54</v>
      </c>
      <c r="AB45" s="23">
        <f>AA45/Parâmetros!$G$3</f>
        <v>5.4108216432865737E-4</v>
      </c>
      <c r="AC45" s="23">
        <f>AA45/(Parâmetros!$G$3*Parâmetros!$D$9)</f>
        <v>2.2196724914343933</v>
      </c>
      <c r="AD45" s="23">
        <f>AB45/Parâmetros!$B$13</f>
        <v>0.87873368440578581</v>
      </c>
      <c r="AE45" s="23">
        <f>AD45/Parâmetros!$D$6</f>
        <v>2.199033244258723</v>
      </c>
      <c r="AF45" s="23">
        <f>(Parâmetros!$G$3*Parâmetros!$D$10*Modelo_1_Ø28mm!AE45)/Parâmetros!$H$3</f>
        <v>13532.25423031697</v>
      </c>
      <c r="AG45" s="23"/>
      <c r="AH45" s="23">
        <v>127766.153758</v>
      </c>
      <c r="AI45" s="24">
        <f t="shared" si="2"/>
        <v>1064717.9479833334</v>
      </c>
      <c r="AJ45" s="29">
        <f>((AH45*Parâmetros!$D$10)/(2*Parâmetros!$B$11*Parâmetros!$G$3*Modelo_1_Ø28mm!AE45^2))</f>
        <v>0.58069107990014945</v>
      </c>
      <c r="AK45" s="29">
        <f>((AH45*Parâmetros!$D$10)/(2*Parâmetros!$B$11*Parâmetros!$G$3*AC45^2))</f>
        <v>0.56994237133131131</v>
      </c>
      <c r="AL45" s="29">
        <f>((AI45)*(((Parâmetros!$D$6^2)*Parâmetros!$D$10)/(2*Parâmetros!$G$3*Modelo_1_Ø28mm!AE45^2)))</f>
        <v>9.272484454902867E-2</v>
      </c>
      <c r="AN45" s="22">
        <v>0.54</v>
      </c>
      <c r="AO45" s="23">
        <f>AN45/Parâmetros!$G$3</f>
        <v>5.4108216432865737E-4</v>
      </c>
      <c r="AP45" s="23">
        <f>AN45/(Parâmetros!$G$3*Parâmetros!$E$9)</f>
        <v>2.0893892302561103</v>
      </c>
      <c r="AQ45" s="23">
        <f>AO45/Parâmetros!$B$13</f>
        <v>0.87873368440578581</v>
      </c>
      <c r="AR45" s="23">
        <f>AQ45/Parâmetros!$E$6</f>
        <v>2.1113255271643099</v>
      </c>
      <c r="AS45" s="23">
        <f>(Parâmetros!$G$3*Parâmetros!$E$10*Modelo_1_Ø28mm!AR45)/Parâmetros!$H$3</f>
        <v>16349.157616581355</v>
      </c>
      <c r="AT45" s="23"/>
      <c r="AU45" s="30">
        <v>83203.743896</v>
      </c>
      <c r="AV45" s="60">
        <f t="shared" si="7"/>
        <v>693364.53246666666</v>
      </c>
      <c r="AW45" s="29">
        <f>((AU45*Parâmetros!$E$10)/(2*Parâmetros!$B$11*Parâmetros!$G$3*Modelo_1_Ø28mm!AR45^2))</f>
        <v>0.5162109631042795</v>
      </c>
      <c r="AX45" s="29">
        <f>((AU45*Parâmetros!$E$10)/(2*Parâmetros!$B$11*Parâmetros!$G$3*AP45^2))</f>
        <v>0.52710716215380904</v>
      </c>
      <c r="AY45" s="29">
        <f>((AV45)*(((Parâmetros!$E$6^2)*Parâmetros!$E$10)/(2*Parâmetros!$G$3*Modelo_1_Ø28mm!AR45^2)))</f>
        <v>8.9419322583673272E-2</v>
      </c>
      <c r="BA45" s="28">
        <f>((Parâmetros!$H$3/Modelo_1_Ø28mm!$AZ$4)*Modelo_1_Ø28mm!AR45) + (Modelo_1_Ø28mm!$AZ$8)*998*Modelo_1_Ø28mm!AR45^2</f>
        <v>715387.50046206743</v>
      </c>
      <c r="BB45" s="28">
        <f t="shared" si="4"/>
        <v>85846.500055448094</v>
      </c>
    </row>
    <row r="46" spans="1:54" x14ac:dyDescent="0.25">
      <c r="A46" s="22">
        <v>0.56000000000000005</v>
      </c>
      <c r="B46" s="23">
        <f>A46/Parâmetros!$G$3</f>
        <v>5.6112224448897805E-4</v>
      </c>
      <c r="C46" s="46">
        <f>A46/(Parâmetros!$G$3*Parâmetros!$B$9)</f>
        <v>2.6686278633525737</v>
      </c>
      <c r="D46" s="23">
        <f>B46/Parâmetros!$B$13</f>
        <v>0.91127937642081502</v>
      </c>
      <c r="E46" s="46">
        <f>D46/Parâmetros!$B$6</f>
        <v>2.7398658340974595</v>
      </c>
      <c r="F46" s="23">
        <f>(Parâmetros!$G$3*Parâmetros!$B$10*Modelo_1_Ø28mm!E46)/Parâmetros!$H$3</f>
        <v>9206.6249486267025</v>
      </c>
      <c r="G46" s="23"/>
      <c r="H46" s="23">
        <v>299584.86598599999</v>
      </c>
      <c r="I46" s="24">
        <f t="shared" si="6"/>
        <v>2496540.5498833335</v>
      </c>
      <c r="J46" s="29">
        <f>((H46*Parâmetros!$B$10)/(2*Parâmetros!$B$11*Parâmetros!$G$3*Modelo_1_Ø28mm!E46^2))</f>
        <v>0.47894649786769905</v>
      </c>
      <c r="K46" s="29">
        <f>((H46*Parâmetros!$B$10)/(2*Parâmetros!$B$11*Parâmetros!$G$3*C46^2))</f>
        <v>0.50485837271190226</v>
      </c>
      <c r="L46" s="29">
        <f>((I46)*(((Parâmetros!$B$6^2)*Parâmetros!$B$10)/(2*Parâmetros!$G$3*Modelo_1_Ø28mm!E46^2)))</f>
        <v>5.2982383486458978E-2</v>
      </c>
      <c r="N46" s="22">
        <v>0.56000000000000005</v>
      </c>
      <c r="O46" s="23">
        <f>N46/Parâmetros!$G$3</f>
        <v>5.6112224448897805E-4</v>
      </c>
      <c r="P46" s="23">
        <f>N46/(Parâmetros!$G$3*Parâmetros!$C$9)</f>
        <v>2.4017494473355079</v>
      </c>
      <c r="Q46" s="23">
        <f>O46/Parâmetros!$B$13</f>
        <v>0.91127937642081502</v>
      </c>
      <c r="R46" s="23">
        <f>Q46/Parâmetros!$C$6</f>
        <v>2.4333227674788116</v>
      </c>
      <c r="S46" s="23">
        <f>(Parâmetros!$G$3*Parâmetros!$C$10*Modelo_1_Ø28mm!R46)/Parâmetros!$H$3</f>
        <v>11560.469416697648</v>
      </c>
      <c r="T46" s="23"/>
      <c r="U46" s="23">
        <v>172552.37718800001</v>
      </c>
      <c r="V46" s="24">
        <f t="shared" si="1"/>
        <v>1437936.4765666667</v>
      </c>
      <c r="W46" s="29">
        <f>((U46*Parâmetros!$C$10)/(2*Parâmetros!$B$11*Parâmetros!$G$3*Modelo_1_Ø28mm!R46^2))</f>
        <v>0.49448352579351273</v>
      </c>
      <c r="X46" s="29">
        <f>((U46*Parâmetros!$C$10)/(2*Parâmetros!$B$11*Parâmetros!$G$3*P46^2))</f>
        <v>0.50756990939105195</v>
      </c>
      <c r="Y46" s="29">
        <f>((V46)*(((Parâmetros!$C$6^2)*Parâmetros!$C$10)/(2*Parâmetros!$G$3*Modelo_1_Ø28mm!R46^2)))</f>
        <v>6.9351438113421593E-2</v>
      </c>
      <c r="AA46" s="22">
        <v>0.56000000000000005</v>
      </c>
      <c r="AB46" s="23">
        <f>AA46/Parâmetros!$G$3</f>
        <v>5.6112224448897805E-4</v>
      </c>
      <c r="AC46" s="23">
        <f>AA46/(Parâmetros!$G$3*Parâmetros!$D$9)</f>
        <v>2.3018825837097414</v>
      </c>
      <c r="AD46" s="23">
        <f>AB46/Parâmetros!$B$13</f>
        <v>0.91127937642081502</v>
      </c>
      <c r="AE46" s="23">
        <f>AD46/Parâmetros!$D$6</f>
        <v>2.2804789199720097</v>
      </c>
      <c r="AF46" s="23">
        <f>(Parâmetros!$G$3*Parâmetros!$D$10*Modelo_1_Ø28mm!AE46)/Parâmetros!$H$3</f>
        <v>14033.448831439826</v>
      </c>
      <c r="AG46" s="23"/>
      <c r="AH46" s="23">
        <v>136741.602511</v>
      </c>
      <c r="AI46" s="24">
        <f t="shared" si="2"/>
        <v>1139513.3542583333</v>
      </c>
      <c r="AJ46" s="29">
        <f>((AH46*Parâmetros!$D$10)/(2*Parâmetros!$B$11*Parâmetros!$G$3*Modelo_1_Ø28mm!AE46^2))</f>
        <v>0.57788505695695958</v>
      </c>
      <c r="AK46" s="29">
        <f>((AH46*Parâmetros!$D$10)/(2*Parâmetros!$B$11*Parâmetros!$G$3*AC46^2))</f>
        <v>0.56718828843662217</v>
      </c>
      <c r="AL46" s="29">
        <f>((AI46)*(((Parâmetros!$D$6^2)*Parâmetros!$D$10)/(2*Parâmetros!$G$3*Modelo_1_Ø28mm!AE46^2)))</f>
        <v>9.2276778356496419E-2</v>
      </c>
      <c r="AN46" s="22">
        <v>0.56000000000000005</v>
      </c>
      <c r="AO46" s="23">
        <f>AN46/Parâmetros!$G$3</f>
        <v>5.6112224448897805E-4</v>
      </c>
      <c r="AP46" s="23">
        <f>AN46/(Parâmetros!$G$3*Parâmetros!$E$9)</f>
        <v>2.1667740165618921</v>
      </c>
      <c r="AQ46" s="23">
        <f>AO46/Parâmetros!$B$13</f>
        <v>0.91127937642081502</v>
      </c>
      <c r="AR46" s="23">
        <f>AQ46/Parâmetros!$E$6</f>
        <v>2.1895227689111363</v>
      </c>
      <c r="AS46" s="23">
        <f>(Parâmetros!$G$3*Parâmetros!$E$10*Modelo_1_Ø28mm!AR46)/Parâmetros!$H$3</f>
        <v>16954.681972751037</v>
      </c>
      <c r="AT46" s="23"/>
      <c r="AU46" s="30">
        <v>89143.709949999902</v>
      </c>
      <c r="AV46" s="60">
        <f t="shared" si="7"/>
        <v>742864.24958333257</v>
      </c>
      <c r="AW46" s="29">
        <f>((AU46*Parâmetros!$E$10)/(2*Parâmetros!$B$11*Parâmetros!$G$3*Modelo_1_Ø28mm!AR46^2))</f>
        <v>0.51426447568755818</v>
      </c>
      <c r="AX46" s="29">
        <f>((AU46*Parâmetros!$E$10)/(2*Parâmetros!$B$11*Parâmetros!$G$3*AP46^2))</f>
        <v>0.5251195882126708</v>
      </c>
      <c r="AY46" s="29">
        <f>((AV46)*(((Parâmetros!$E$6^2)*Parâmetros!$E$10)/(2*Parâmetros!$G$3*Modelo_1_Ø28mm!AR46^2)))</f>
        <v>8.9082147283919486E-2</v>
      </c>
      <c r="BA46" s="28">
        <f>((Parâmetros!$H$3/Modelo_1_Ø28mm!$AZ$4)*Modelo_1_Ø28mm!AR46) + (Modelo_1_Ø28mm!$AZ$8)*998*Modelo_1_Ø28mm!AR46^2</f>
        <v>765335.32504650543</v>
      </c>
      <c r="BB46" s="28">
        <f t="shared" si="4"/>
        <v>91840.239005580646</v>
      </c>
    </row>
    <row r="47" spans="1:54" x14ac:dyDescent="0.25">
      <c r="A47" s="22">
        <v>0.57999999999999996</v>
      </c>
      <c r="B47" s="23">
        <f>A47/Parâmetros!$G$3</f>
        <v>5.8116232464929852E-4</v>
      </c>
      <c r="C47" s="46">
        <f>A47/(Parâmetros!$G$3*Parâmetros!$B$9)</f>
        <v>2.7639360013294509</v>
      </c>
      <c r="D47" s="23">
        <f>B47/Parâmetros!$B$13</f>
        <v>0.94382506843584379</v>
      </c>
      <c r="E47" s="46">
        <f>D47/Parâmetros!$B$6</f>
        <v>2.8377181853152247</v>
      </c>
      <c r="F47" s="23">
        <f>(Parâmetros!$G$3*Parâmetros!$B$10*Modelo_1_Ø28mm!E47)/Parâmetros!$H$3</f>
        <v>9535.432982506225</v>
      </c>
      <c r="G47" s="23"/>
      <c r="H47" s="23">
        <v>319654.67782599997</v>
      </c>
      <c r="I47" s="24">
        <f t="shared" si="6"/>
        <v>2663788.9818833331</v>
      </c>
      <c r="J47" s="29">
        <f>((H47*Parâmetros!$B$10)/(2*Parâmetros!$B$11*Parâmetros!$G$3*Modelo_1_Ø28mm!E47^2))</f>
        <v>0.47639617147947627</v>
      </c>
      <c r="K47" s="29">
        <f>((H47*Parâmetros!$B$10)/(2*Parâmetros!$B$11*Parâmetros!$G$3*C47^2))</f>
        <v>0.50217006903711869</v>
      </c>
      <c r="L47" s="29">
        <f>((I47)*(((Parâmetros!$B$6^2)*Parâmetros!$B$10)/(2*Parâmetros!$G$3*Modelo_1_Ø28mm!E47^2)))</f>
        <v>5.270025934249295E-2</v>
      </c>
      <c r="N47" s="22">
        <v>0.57999999999999996</v>
      </c>
      <c r="O47" s="23">
        <f>N47/Parâmetros!$G$3</f>
        <v>5.8116232464929852E-4</v>
      </c>
      <c r="P47" s="23">
        <f>N47/(Parâmetros!$G$3*Parâmetros!$C$9)</f>
        <v>2.4875262133117753</v>
      </c>
      <c r="Q47" s="23">
        <f>O47/Parâmetros!$B$13</f>
        <v>0.94382506843584379</v>
      </c>
      <c r="R47" s="23">
        <f>Q47/Parâmetros!$C$6</f>
        <v>2.5202271520316257</v>
      </c>
      <c r="S47" s="23">
        <f>(Parâmetros!$G$3*Parâmetros!$C$10*Modelo_1_Ø28mm!R47)/Parâmetros!$H$3</f>
        <v>11973.343324436846</v>
      </c>
      <c r="T47" s="23"/>
      <c r="U47" s="23">
        <v>184123.94591299997</v>
      </c>
      <c r="V47" s="24">
        <f t="shared" si="1"/>
        <v>1534366.2159416664</v>
      </c>
      <c r="W47" s="29">
        <f>((U47*Parâmetros!$C$10)/(2*Parâmetros!$B$11*Parâmetros!$G$3*Modelo_1_Ø28mm!R47^2))</f>
        <v>0.49188232923953024</v>
      </c>
      <c r="X47" s="29">
        <f>((U47*Parâmetros!$C$10)/(2*Parâmetros!$B$11*Parâmetros!$G$3*P47^2))</f>
        <v>0.50489987281684157</v>
      </c>
      <c r="Y47" s="29">
        <f>((V47)*(((Parâmetros!$C$6^2)*Parâmetros!$C$10)/(2*Parâmetros!$G$3*Modelo_1_Ø28mm!R47^2)))</f>
        <v>6.8986619646426411E-2</v>
      </c>
      <c r="AA47" s="22">
        <v>0.57999999999999996</v>
      </c>
      <c r="AB47" s="23">
        <f>AA47/Parâmetros!$G$3</f>
        <v>5.8116232464929852E-4</v>
      </c>
      <c r="AC47" s="23">
        <f>AA47/(Parâmetros!$G$3*Parâmetros!$D$9)</f>
        <v>2.3840926759850887</v>
      </c>
      <c r="AD47" s="23">
        <f>AB47/Parâmetros!$B$13</f>
        <v>0.94382506843584379</v>
      </c>
      <c r="AE47" s="23">
        <f>AD47/Parâmetros!$D$6</f>
        <v>2.3619245956852946</v>
      </c>
      <c r="AF47" s="23">
        <f>(Parâmetros!$G$3*Parâmetros!$D$10*Modelo_1_Ø28mm!AE47)/Parâmetros!$H$3</f>
        <v>14534.643432562669</v>
      </c>
      <c r="AG47" s="23"/>
      <c r="AH47" s="23">
        <v>145992.731077</v>
      </c>
      <c r="AI47" s="24">
        <f t="shared" si="2"/>
        <v>1216606.0923083334</v>
      </c>
      <c r="AJ47" s="29">
        <f>((AH47*Parâmetros!$D$10)/(2*Parâmetros!$B$11*Parâmetros!$G$3*Modelo_1_Ø28mm!AE47^2))</f>
        <v>0.57516453482341889</v>
      </c>
      <c r="AK47" s="29">
        <f>((AH47*Parâmetros!$D$10)/(2*Parâmetros!$B$11*Parâmetros!$G$3*AC47^2))</f>
        <v>0.56451812371441512</v>
      </c>
      <c r="AL47" s="29">
        <f>((AI47)*(((Parâmetros!$D$6^2)*Parâmetros!$D$10)/(2*Parâmetros!$G$3*Modelo_1_Ø28mm!AE47^2)))</f>
        <v>9.1842364946929114E-2</v>
      </c>
      <c r="AN47" s="22">
        <v>0.57999999999999996</v>
      </c>
      <c r="AO47" s="23">
        <f>AN47/Parâmetros!$G$3</f>
        <v>5.8116232464929852E-4</v>
      </c>
      <c r="AP47" s="23">
        <f>AN47/(Parâmetros!$G$3*Parâmetros!$E$9)</f>
        <v>2.2441588028676733</v>
      </c>
      <c r="AQ47" s="23">
        <f>AO47/Parâmetros!$B$13</f>
        <v>0.94382506843584379</v>
      </c>
      <c r="AR47" s="23">
        <f>AQ47/Parâmetros!$E$6</f>
        <v>2.2677200106579618</v>
      </c>
      <c r="AS47" s="23">
        <f>(Parâmetros!$G$3*Parâmetros!$E$10*Modelo_1_Ø28mm!AR47)/Parâmetros!$H$3</f>
        <v>17560.206328920707</v>
      </c>
      <c r="AT47" s="23"/>
      <c r="AU47" s="30">
        <v>95260.120027999903</v>
      </c>
      <c r="AV47" s="60">
        <f t="shared" si="7"/>
        <v>793834.33356666588</v>
      </c>
      <c r="AW47" s="29">
        <f>((AU47*Parâmetros!$E$10)/(2*Parâmetros!$B$11*Parâmetros!$G$3*Modelo_1_Ø28mm!AR47^2))</f>
        <v>0.51230313326466836</v>
      </c>
      <c r="AX47" s="29">
        <f>((AU47*Parâmetros!$E$10)/(2*Parâmetros!$B$11*Parâmetros!$G$3*AP47^2))</f>
        <v>0.5231168457053742</v>
      </c>
      <c r="AY47" s="29">
        <f>((AV47)*(((Parâmetros!$E$6^2)*Parâmetros!$E$10)/(2*Parâmetros!$G$3*Modelo_1_Ø28mm!AR47^2)))</f>
        <v>8.8742398763750993E-2</v>
      </c>
      <c r="BA47" s="28">
        <f>((Parâmetros!$H$3/Modelo_1_Ø28mm!$AZ$4)*Modelo_1_Ø28mm!AR47) + (Modelo_1_Ø28mm!$AZ$8)*998*Modelo_1_Ø28mm!AR47^2</f>
        <v>816958.29186194204</v>
      </c>
      <c r="BB47" s="28">
        <f t="shared" si="4"/>
        <v>98034.995023433046</v>
      </c>
    </row>
    <row r="48" spans="1:54" x14ac:dyDescent="0.25">
      <c r="A48" s="22">
        <v>0.6</v>
      </c>
      <c r="B48" s="23">
        <f>A48/Parâmetros!$G$3</f>
        <v>6.0120240480961921E-4</v>
      </c>
      <c r="C48" s="46">
        <f>A48/(Parâmetros!$G$3*Parâmetros!$B$9)</f>
        <v>2.8592441393063286</v>
      </c>
      <c r="D48" s="23">
        <f>B48/Parâmetros!$B$13</f>
        <v>0.97637076045087301</v>
      </c>
      <c r="E48" s="46">
        <f>D48/Parâmetros!$B$6</f>
        <v>2.9355705365329916</v>
      </c>
      <c r="F48" s="23">
        <f>(Parâmetros!$G$3*Parâmetros!$B$10*Modelo_1_Ø28mm!E48)/Parâmetros!$H$3</f>
        <v>9864.2410163857512</v>
      </c>
      <c r="G48" s="23"/>
      <c r="H48" s="23">
        <v>340299.96965699998</v>
      </c>
      <c r="I48" s="24">
        <f t="shared" si="6"/>
        <v>2835833.0804749997</v>
      </c>
      <c r="J48" s="29">
        <f>((H48*Parâmetros!$B$10)/(2*Parâmetros!$B$11*Parâmetros!$G$3*Modelo_1_Ø28mm!E48^2))</f>
        <v>0.47391733547962955</v>
      </c>
      <c r="K48" s="29">
        <f>((H48*Parâmetros!$B$10)/(2*Parâmetros!$B$11*Parâmetros!$G$3*C48^2))</f>
        <v>0.49955712351048087</v>
      </c>
      <c r="L48" s="29">
        <f>((I48)*(((Parâmetros!$B$6^2)*Parâmetros!$B$10)/(2*Parâmetros!$G$3*Modelo_1_Ø28mm!E48^2)))</f>
        <v>5.2426043662602534E-2</v>
      </c>
      <c r="N48" s="22">
        <v>0.6</v>
      </c>
      <c r="O48" s="23">
        <f>N48/Parâmetros!$G$3</f>
        <v>6.0120240480961921E-4</v>
      </c>
      <c r="P48" s="23">
        <f>N48/(Parâmetros!$G$3*Parâmetros!$C$9)</f>
        <v>2.5733029792880435</v>
      </c>
      <c r="Q48" s="23">
        <f>O48/Parâmetros!$B$13</f>
        <v>0.97637076045087301</v>
      </c>
      <c r="R48" s="23">
        <f>Q48/Parâmetros!$C$6</f>
        <v>2.6071315365844407</v>
      </c>
      <c r="S48" s="23">
        <f>(Parâmetros!$G$3*Parâmetros!$C$10*Modelo_1_Ø28mm!R48)/Parâmetros!$H$3</f>
        <v>12386.217232176048</v>
      </c>
      <c r="T48" s="23"/>
      <c r="U48" s="23">
        <v>196028.81860100001</v>
      </c>
      <c r="V48" s="24">
        <f t="shared" si="1"/>
        <v>1633573.4883416668</v>
      </c>
      <c r="W48" s="29">
        <f>((U48*Parâmetros!$C$10)/(2*Parâmetros!$B$11*Parâmetros!$G$3*Modelo_1_Ø28mm!R48^2))</f>
        <v>0.48935536752868736</v>
      </c>
      <c r="X48" s="29">
        <f>((U48*Parâmetros!$C$10)/(2*Parâmetros!$B$11*Parâmetros!$G$3*P48^2))</f>
        <v>0.50230603569244225</v>
      </c>
      <c r="Y48" s="29">
        <f>((V48)*(((Parâmetros!$C$6^2)*Parâmetros!$C$10)/(2*Parâmetros!$G$3*Modelo_1_Ø28mm!R48^2)))</f>
        <v>6.8632212634740272E-2</v>
      </c>
      <c r="AA48" s="22">
        <v>0.6</v>
      </c>
      <c r="AB48" s="23">
        <f>AA48/Parâmetros!$G$3</f>
        <v>6.0120240480961921E-4</v>
      </c>
      <c r="AC48" s="23">
        <f>AA48/(Parâmetros!$G$3*Parâmetros!$D$9)</f>
        <v>2.4663027682604368</v>
      </c>
      <c r="AD48" s="23">
        <f>AB48/Parâmetros!$B$13</f>
        <v>0.97637076045087301</v>
      </c>
      <c r="AE48" s="23">
        <f>AD48/Parâmetros!$D$6</f>
        <v>2.4433702713985812</v>
      </c>
      <c r="AF48" s="23">
        <f>(Parâmetros!$G$3*Parâmetros!$D$10*Modelo_1_Ø28mm!AE48)/Parâmetros!$H$3</f>
        <v>15035.838033685524</v>
      </c>
      <c r="AG48" s="23"/>
      <c r="AH48" s="23">
        <v>155515.29933799998</v>
      </c>
      <c r="AI48" s="24">
        <f t="shared" si="2"/>
        <v>1295960.8278166666</v>
      </c>
      <c r="AJ48" s="29">
        <f>((AH48*Parâmetros!$D$10)/(2*Parâmetros!$B$11*Parâmetros!$G$3*Modelo_1_Ø28mm!AE48^2))</f>
        <v>0.57251579554118204</v>
      </c>
      <c r="AK48" s="29">
        <f>((AH48*Parâmetros!$D$10)/(2*Parâmetros!$B$11*Parâmetros!$G$3*AC48^2))</f>
        <v>0.56191841312851121</v>
      </c>
      <c r="AL48" s="29">
        <f>((AI48)*(((Parâmetros!$D$6^2)*Parâmetros!$D$10)/(2*Parâmetros!$G$3*Modelo_1_Ø28mm!AE48^2)))</f>
        <v>9.1419413834543231E-2</v>
      </c>
      <c r="AN48" s="22">
        <v>0.6</v>
      </c>
      <c r="AO48" s="23">
        <f>AN48/Parâmetros!$G$3</f>
        <v>6.0120240480961921E-4</v>
      </c>
      <c r="AP48" s="23">
        <f>AN48/(Parâmetros!$G$3*Parâmetros!$E$9)</f>
        <v>2.3215435891734555</v>
      </c>
      <c r="AQ48" s="23">
        <f>AO48/Parâmetros!$B$13</f>
        <v>0.97637076045087301</v>
      </c>
      <c r="AR48" s="23">
        <f>AQ48/Parâmetros!$E$6</f>
        <v>2.3459172524047887</v>
      </c>
      <c r="AS48" s="23">
        <f>(Parâmetros!$G$3*Parâmetros!$E$10*Modelo_1_Ø28mm!AR48)/Parâmetros!$H$3</f>
        <v>18165.730685090395</v>
      </c>
      <c r="AT48" s="23"/>
      <c r="AU48" s="30">
        <v>101562.837463</v>
      </c>
      <c r="AV48" s="60">
        <f t="shared" si="7"/>
        <v>846356.97885833343</v>
      </c>
      <c r="AW48" s="29">
        <f>((AU48*Parâmetros!$E$10)/(2*Parâmetros!$B$11*Parâmetros!$G$3*Modelo_1_Ø28mm!AR48^2))</f>
        <v>0.51039240095262428</v>
      </c>
      <c r="AX48" s="29">
        <f>((AU48*Parâmetros!$E$10)/(2*Parâmetros!$B$11*Parâmetros!$G$3*AP48^2))</f>
        <v>0.52116578158891214</v>
      </c>
      <c r="AY48" s="29">
        <f>((AV48)*(((Parâmetros!$E$6^2)*Parâmetros!$E$10)/(2*Parâmetros!$G$3*Modelo_1_Ø28mm!AR48^2)))</f>
        <v>8.841141705047191E-2</v>
      </c>
      <c r="BA48" s="28">
        <f>((Parâmetros!$H$3/Modelo_1_Ø28mm!$AZ$4)*Modelo_1_Ø28mm!AR48) + (Modelo_1_Ø28mm!$AZ$8)*998*Modelo_1_Ø28mm!AR48^2</f>
        <v>870256.400908379</v>
      </c>
      <c r="BB48" s="28">
        <f t="shared" si="4"/>
        <v>104430.76810900548</v>
      </c>
    </row>
    <row r="49" spans="1:54" x14ac:dyDescent="0.25">
      <c r="A49" s="22">
        <v>0.62</v>
      </c>
      <c r="B49" s="23">
        <f>A49/Parâmetros!$G$3</f>
        <v>6.212424849699399E-4</v>
      </c>
      <c r="C49" s="46">
        <f>A49/(Parâmetros!$G$3*Parâmetros!$B$9)</f>
        <v>2.9545522772832062</v>
      </c>
      <c r="D49" s="23">
        <f>B49/Parâmetros!$B$13</f>
        <v>1.0089164524659022</v>
      </c>
      <c r="E49" s="46">
        <f>D49/Parâmetros!$B$6</f>
        <v>3.0334228877507581</v>
      </c>
      <c r="F49" s="23">
        <f>(Parâmetros!$G$3*Parâmetros!$B$10*Modelo_1_Ø28mm!E49)/Parâmetros!$H$3</f>
        <v>10193.049050265276</v>
      </c>
      <c r="G49" s="23"/>
      <c r="H49" s="23">
        <v>361539.36365500005</v>
      </c>
      <c r="I49" s="24">
        <f t="shared" si="6"/>
        <v>3012828.0304583339</v>
      </c>
      <c r="J49" s="29">
        <f>((H49*Parâmetros!$B$10)/(2*Parâmetros!$B$11*Parâmetros!$G$3*Modelo_1_Ø28mm!E49^2))</f>
        <v>0.47153658706225027</v>
      </c>
      <c r="K49" s="29">
        <f>((H49*Parâmetros!$B$10)/(2*Parâmetros!$B$11*Parâmetros!$G$3*C49^2))</f>
        <v>0.49704757228255531</v>
      </c>
      <c r="L49" s="29">
        <f>((I49)*(((Parâmetros!$B$6^2)*Parâmetros!$B$10)/(2*Parâmetros!$G$3*Modelo_1_Ø28mm!E49^2)))</f>
        <v>5.2162678701806402E-2</v>
      </c>
      <c r="N49" s="22">
        <v>0.62</v>
      </c>
      <c r="O49" s="23">
        <f>N49/Parâmetros!$G$3</f>
        <v>6.212424849699399E-4</v>
      </c>
      <c r="P49" s="23">
        <f>N49/(Parâmetros!$G$3*Parâmetros!$C$9)</f>
        <v>2.6590797452643118</v>
      </c>
      <c r="Q49" s="23">
        <f>O49/Parâmetros!$B$13</f>
        <v>1.0089164524659022</v>
      </c>
      <c r="R49" s="23">
        <f>Q49/Parâmetros!$C$6</f>
        <v>2.6940359211372558</v>
      </c>
      <c r="S49" s="23">
        <f>(Parâmetros!$G$3*Parâmetros!$C$10*Modelo_1_Ø28mm!R49)/Parâmetros!$H$3</f>
        <v>12799.09113991525</v>
      </c>
      <c r="T49" s="23"/>
      <c r="U49" s="23">
        <v>208292.70475100001</v>
      </c>
      <c r="V49" s="24">
        <f t="shared" si="1"/>
        <v>1735772.5395916668</v>
      </c>
      <c r="W49" s="29">
        <f>((U49*Parâmetros!$C$10)/(2*Parâmetros!$B$11*Parâmetros!$G$3*Modelo_1_Ø28mm!R49^2))</f>
        <v>0.48696485083947072</v>
      </c>
      <c r="X49" s="29">
        <f>((U49*Parâmetros!$C$10)/(2*Parâmetros!$B$11*Parâmetros!$G$3*P49^2))</f>
        <v>0.49985225457325044</v>
      </c>
      <c r="Y49" s="29">
        <f>((V49)*(((Parâmetros!$C$6^2)*Parâmetros!$C$10)/(2*Parâmetros!$G$3*Modelo_1_Ø28mm!R49^2)))</f>
        <v>6.8296942071448472E-2</v>
      </c>
      <c r="AA49" s="22">
        <v>0.62</v>
      </c>
      <c r="AB49" s="23">
        <f>AA49/Parâmetros!$G$3</f>
        <v>6.212424849699399E-4</v>
      </c>
      <c r="AC49" s="23">
        <f>AA49/(Parâmetros!$G$3*Parâmetros!$D$9)</f>
        <v>2.5485128605357845</v>
      </c>
      <c r="AD49" s="23">
        <f>AB49/Parâmetros!$B$13</f>
        <v>1.0089164524659022</v>
      </c>
      <c r="AE49" s="23">
        <f>AD49/Parâmetros!$D$6</f>
        <v>2.5248159471118674</v>
      </c>
      <c r="AF49" s="23">
        <f>(Parâmetros!$G$3*Parâmetros!$D$10*Modelo_1_Ø28mm!AE49)/Parâmetros!$H$3</f>
        <v>15537.032634808374</v>
      </c>
      <c r="AG49" s="23"/>
      <c r="AH49" s="23">
        <v>165304.58212900002</v>
      </c>
      <c r="AI49" s="24">
        <f t="shared" si="2"/>
        <v>1377538.1844083336</v>
      </c>
      <c r="AJ49" s="29">
        <f>((AH49*Parâmetros!$D$10)/(2*Parâmetros!$B$11*Parâmetros!$G$3*Modelo_1_Ø28mm!AE49^2))</f>
        <v>0.56992586421155422</v>
      </c>
      <c r="AK49" s="29">
        <f>((AH49*Parâmetros!$D$10)/(2*Parâmetros!$B$11*Parâmetros!$G$3*AC49^2))</f>
        <v>0.55937642194819714</v>
      </c>
      <c r="AL49" s="29">
        <f>((AI49)*(((Parâmetros!$D$6^2)*Parâmetros!$D$10)/(2*Parâmetros!$G$3*Modelo_1_Ø28mm!AE49^2)))</f>
        <v>9.1005853185439259E-2</v>
      </c>
      <c r="AN49" s="22">
        <v>0.62</v>
      </c>
      <c r="AO49" s="23">
        <f>AN49/Parâmetros!$G$3</f>
        <v>6.212424849699399E-4</v>
      </c>
      <c r="AP49" s="23">
        <f>AN49/(Parâmetros!$G$3*Parâmetros!$E$9)</f>
        <v>2.3989283754792372</v>
      </c>
      <c r="AQ49" s="23">
        <f>AO49/Parâmetros!$B$13</f>
        <v>1.0089164524659022</v>
      </c>
      <c r="AR49" s="23">
        <f>AQ49/Parâmetros!$E$6</f>
        <v>2.4241144941516151</v>
      </c>
      <c r="AS49" s="23">
        <f>(Parâmetros!$G$3*Parâmetros!$E$10*Modelo_1_Ø28mm!AR49)/Parâmetros!$H$3</f>
        <v>18771.255041260072</v>
      </c>
      <c r="AT49" s="23"/>
      <c r="AU49" s="30">
        <v>108050.03485700001</v>
      </c>
      <c r="AV49" s="60">
        <f t="shared" si="7"/>
        <v>900416.95714166679</v>
      </c>
      <c r="AW49" s="29">
        <f>((AU49*Parâmetros!$E$10)/(2*Parâmetros!$B$11*Parâmetros!$G$3*Modelo_1_Ø28mm!AR49^2))</f>
        <v>0.5085262864131741</v>
      </c>
      <c r="AX49" s="29">
        <f>((AU49*Parâmetros!$E$10)/(2*Parâmetros!$B$11*Parâmetros!$G$3*AP49^2))</f>
        <v>0.51926027703854727</v>
      </c>
      <c r="AY49" s="29">
        <f>((AV49)*(((Parâmetros!$E$6^2)*Parâmetros!$E$10)/(2*Parâmetros!$G$3*Modelo_1_Ø28mm!AR49^2)))</f>
        <v>8.8088164136628858E-2</v>
      </c>
      <c r="BA49" s="28">
        <f>((Parâmetros!$H$3/Modelo_1_Ø28mm!$AZ$4)*Modelo_1_Ø28mm!AR49) + (Modelo_1_Ø28mm!$AZ$8)*998*Modelo_1_Ø28mm!AR49^2</f>
        <v>925229.65218581515</v>
      </c>
      <c r="BB49" s="28">
        <f t="shared" si="4"/>
        <v>111027.55826229781</v>
      </c>
    </row>
    <row r="50" spans="1:54" x14ac:dyDescent="0.25">
      <c r="A50" s="22">
        <v>0.64</v>
      </c>
      <c r="B50" s="23">
        <f>A50/Parâmetros!$G$3</f>
        <v>6.4128256513026059E-4</v>
      </c>
      <c r="C50" s="46">
        <f>A50/(Parâmetros!$G$3*Parâmetros!$B$9)</f>
        <v>3.0498604152600843</v>
      </c>
      <c r="D50" s="23">
        <f>B50/Parâmetros!$B$13</f>
        <v>1.0414621444809313</v>
      </c>
      <c r="E50" s="46">
        <f>D50/Parâmetros!$B$6</f>
        <v>3.1312752389685246</v>
      </c>
      <c r="F50" s="23">
        <f>(Parâmetros!$G$3*Parâmetros!$B$10*Modelo_1_Ø28mm!E50)/Parâmetros!$H$3</f>
        <v>10521.8570841448</v>
      </c>
      <c r="G50" s="23"/>
      <c r="H50" s="23">
        <v>383343.63491699996</v>
      </c>
      <c r="I50" s="24">
        <f t="shared" si="6"/>
        <v>3194530.2909749998</v>
      </c>
      <c r="J50" s="29">
        <f>((H50*Parâmetros!$B$10)/(2*Parâmetros!$B$11*Parâmetros!$G$3*Modelo_1_Ø28mm!E50^2))</f>
        <v>0.46921457517012027</v>
      </c>
      <c r="K50" s="29">
        <f>((H50*Parâmetros!$B$10)/(2*Parâmetros!$B$11*Parâmetros!$G$3*C50^2))</f>
        <v>0.49459993533250435</v>
      </c>
      <c r="L50" s="29">
        <f>((I50)*(((Parâmetros!$B$6^2)*Parâmetros!$B$10)/(2*Parâmetros!$G$3*Modelo_1_Ø28mm!E50^2)))</f>
        <v>5.1905811337546175E-2</v>
      </c>
      <c r="N50" s="22">
        <v>0.64</v>
      </c>
      <c r="O50" s="23">
        <f>N50/Parâmetros!$G$3</f>
        <v>6.4128256513026059E-4</v>
      </c>
      <c r="P50" s="23">
        <f>N50/(Parâmetros!$G$3*Parâmetros!$C$9)</f>
        <v>2.7448565112405801</v>
      </c>
      <c r="Q50" s="23">
        <f>O50/Parâmetros!$B$13</f>
        <v>1.0414621444809313</v>
      </c>
      <c r="R50" s="23">
        <f>Q50/Parâmetros!$C$6</f>
        <v>2.7809403056900703</v>
      </c>
      <c r="S50" s="23">
        <f>(Parâmetros!$G$3*Parâmetros!$C$10*Modelo_1_Ø28mm!R50)/Parâmetros!$H$3</f>
        <v>13211.965047654454</v>
      </c>
      <c r="T50" s="23"/>
      <c r="U50" s="23">
        <v>220909.91719199999</v>
      </c>
      <c r="V50" s="24">
        <f t="shared" si="1"/>
        <v>1840915.9765999999</v>
      </c>
      <c r="W50" s="29">
        <f>((U50*Parâmetros!$C$10)/(2*Parâmetros!$B$11*Parâmetros!$G$3*Modelo_1_Ø28mm!R50^2))</f>
        <v>0.48468792393695148</v>
      </c>
      <c r="X50" s="29">
        <f>((U50*Parâmetros!$C$10)/(2*Parâmetros!$B$11*Parâmetros!$G$3*P50^2))</f>
        <v>0.4975150693662263</v>
      </c>
      <c r="Y50" s="29">
        <f>((V50)*(((Parâmetros!$C$6^2)*Parâmetros!$C$10)/(2*Parâmetros!$G$3*Modelo_1_Ø28mm!R50^2)))</f>
        <v>6.797760250413841E-2</v>
      </c>
      <c r="AA50" s="22">
        <v>0.64</v>
      </c>
      <c r="AB50" s="23">
        <f>AA50/Parâmetros!$G$3</f>
        <v>6.4128256513026059E-4</v>
      </c>
      <c r="AC50" s="23">
        <f>AA50/(Parâmetros!$G$3*Parâmetros!$D$9)</f>
        <v>2.6307229528111327</v>
      </c>
      <c r="AD50" s="23">
        <f>AB50/Parâmetros!$B$13</f>
        <v>1.0414621444809313</v>
      </c>
      <c r="AE50" s="23">
        <f>AD50/Parâmetros!$D$6</f>
        <v>2.6062616228251536</v>
      </c>
      <c r="AF50" s="23">
        <f>(Parâmetros!$G$3*Parâmetros!$D$10*Modelo_1_Ø28mm!AE50)/Parâmetros!$H$3</f>
        <v>16038.227235931228</v>
      </c>
      <c r="AG50" s="23"/>
      <c r="AH50" s="23">
        <v>175364.97762700001</v>
      </c>
      <c r="AI50" s="24">
        <f t="shared" si="2"/>
        <v>1461374.8135583336</v>
      </c>
      <c r="AJ50" s="29">
        <f>((AH50*Parâmetros!$D$10)/(2*Parâmetros!$B$11*Parâmetros!$G$3*Modelo_1_Ø28mm!AE50^2))</f>
        <v>0.56741363739868977</v>
      </c>
      <c r="AK50" s="29">
        <f>((AH50*Parâmetros!$D$10)/(2*Parâmetros!$B$11*Parâmetros!$G$3*AC50^2))</f>
        <v>0.55691069695842754</v>
      </c>
      <c r="AL50" s="29">
        <f>((AI50)*(((Parâmetros!$D$6^2)*Parâmetros!$D$10)/(2*Parâmetros!$G$3*Modelo_1_Ø28mm!AE50^2)))</f>
        <v>9.0604700406004782E-2</v>
      </c>
      <c r="AN50" s="22">
        <v>0.64</v>
      </c>
      <c r="AO50" s="23">
        <f>AN50/Parâmetros!$G$3</f>
        <v>6.4128256513026059E-4</v>
      </c>
      <c r="AP50" s="23">
        <f>AN50/(Parâmetros!$G$3*Parâmetros!$E$9)</f>
        <v>2.4763131617850194</v>
      </c>
      <c r="AQ50" s="23">
        <f>AO50/Parâmetros!$B$13</f>
        <v>1.0414621444809313</v>
      </c>
      <c r="AR50" s="23">
        <f>AQ50/Parâmetros!$E$6</f>
        <v>2.5023117358984415</v>
      </c>
      <c r="AS50" s="23">
        <f>(Parâmetros!$G$3*Parâmetros!$E$10*Modelo_1_Ø28mm!AR50)/Parâmetros!$H$3</f>
        <v>19376.779397429753</v>
      </c>
      <c r="AT50" s="23"/>
      <c r="AU50" s="30">
        <v>114729.724852</v>
      </c>
      <c r="AV50" s="60">
        <f t="shared" si="7"/>
        <v>956081.04043333337</v>
      </c>
      <c r="AW50" s="29">
        <f>((AU50*Parâmetros!$E$10)/(2*Parâmetros!$B$11*Parâmetros!$G$3*Modelo_1_Ø28mm!AR50^2))</f>
        <v>0.50674314080607341</v>
      </c>
      <c r="AX50" s="29">
        <f>((AU50*Parâmetros!$E$10)/(2*Parâmetros!$B$11*Parâmetros!$G$3*AP50^2))</f>
        <v>0.51743949273165513</v>
      </c>
      <c r="AY50" s="29">
        <f>((AV50)*(((Parâmetros!$E$6^2)*Parâmetros!$E$10)/(2*Parâmetros!$G$3*Modelo_1_Ø28mm!AR50^2)))</f>
        <v>8.7779283303691585E-2</v>
      </c>
      <c r="BA50" s="28">
        <f>((Parâmetros!$H$3/Modelo_1_Ø28mm!$AZ$4)*Modelo_1_Ø28mm!AR50) + (Modelo_1_Ø28mm!$AZ$8)*998*Modelo_1_Ø28mm!AR50^2</f>
        <v>981878.04569425038</v>
      </c>
      <c r="BB50" s="28">
        <f t="shared" si="4"/>
        <v>117825.36548331004</v>
      </c>
    </row>
    <row r="51" spans="1:54" x14ac:dyDescent="0.25">
      <c r="A51" s="22">
        <v>0.66</v>
      </c>
      <c r="B51" s="23">
        <f>A51/Parâmetros!$G$3</f>
        <v>6.6132264529058116E-4</v>
      </c>
      <c r="C51" s="46">
        <f>A51/(Parâmetros!$G$3*Parâmetros!$B$9)</f>
        <v>3.145168553236962</v>
      </c>
      <c r="D51" s="23">
        <f>B51/Parâmetros!$B$13</f>
        <v>1.0740078364959604</v>
      </c>
      <c r="E51" s="46">
        <f>D51/Parâmetros!$B$6</f>
        <v>3.229127590186291</v>
      </c>
      <c r="F51" s="23">
        <f>(Parâmetros!$G$3*Parâmetros!$B$10*Modelo_1_Ø28mm!E51)/Parâmetros!$H$3</f>
        <v>10850.665118024328</v>
      </c>
      <c r="G51" s="23"/>
      <c r="H51" s="23">
        <v>405734.95816599997</v>
      </c>
      <c r="I51" s="24">
        <f t="shared" si="6"/>
        <v>3381124.6513833334</v>
      </c>
      <c r="J51" s="29">
        <f>((H51*Parâmetros!$B$10)/(2*Parâmetros!$B$11*Parâmetros!$G$3*Modelo_1_Ø28mm!E51^2))</f>
        <v>0.46697942124506842</v>
      </c>
      <c r="K51" s="29">
        <f>((H51*Parâmetros!$B$10)/(2*Parâmetros!$B$11*Parâmetros!$G$3*C51^2))</f>
        <v>0.49224385552320171</v>
      </c>
      <c r="L51" s="29">
        <f>((I51)*(((Parâmetros!$B$6^2)*Parâmetros!$B$10)/(2*Parâmetros!$G$3*Modelo_1_Ø28mm!E51^2)))</f>
        <v>5.1658552441332092E-2</v>
      </c>
      <c r="N51" s="22">
        <v>0.66</v>
      </c>
      <c r="O51" s="23">
        <f>N51/Parâmetros!$G$3</f>
        <v>6.6132264529058116E-4</v>
      </c>
      <c r="P51" s="23">
        <f>N51/(Parâmetros!$G$3*Parâmetros!$C$9)</f>
        <v>2.8306332772168483</v>
      </c>
      <c r="Q51" s="23">
        <f>O51/Parâmetros!$B$13</f>
        <v>1.0740078364959604</v>
      </c>
      <c r="R51" s="23">
        <f>Q51/Parâmetros!$C$6</f>
        <v>2.8678446902428849</v>
      </c>
      <c r="S51" s="23">
        <f>(Parâmetros!$G$3*Parâmetros!$C$10*Modelo_1_Ø28mm!R51)/Parâmetros!$H$3</f>
        <v>13624.838955393654</v>
      </c>
      <c r="T51" s="23"/>
      <c r="U51" s="23">
        <v>233761.27239600001</v>
      </c>
      <c r="V51" s="24">
        <f t="shared" si="1"/>
        <v>1948010.6033000003</v>
      </c>
      <c r="W51" s="29">
        <f>((U51*Parâmetros!$C$10)/(2*Parâmetros!$B$11*Parâmetros!$G$3*Modelo_1_Ø28mm!R51^2))</f>
        <v>0.4822715310946869</v>
      </c>
      <c r="X51" s="29">
        <f>((U51*Parâmetros!$C$10)/(2*Parâmetros!$B$11*Parâmetros!$G$3*P51^2))</f>
        <v>0.49503472728802805</v>
      </c>
      <c r="Y51" s="29">
        <f>((V51)*(((Parâmetros!$C$6^2)*Parâmetros!$C$10)/(2*Parâmetros!$G$3*Modelo_1_Ø28mm!R51^2)))</f>
        <v>6.7638702803912612E-2</v>
      </c>
      <c r="AA51" s="22">
        <v>0.66</v>
      </c>
      <c r="AB51" s="23">
        <f>AA51/Parâmetros!$G$3</f>
        <v>6.6132264529058116E-4</v>
      </c>
      <c r="AC51" s="23">
        <f>AA51/(Parâmetros!$G$3*Parâmetros!$D$9)</f>
        <v>2.7129330450864808</v>
      </c>
      <c r="AD51" s="23">
        <f>AB51/Parâmetros!$B$13</f>
        <v>1.0740078364959604</v>
      </c>
      <c r="AE51" s="23">
        <f>AD51/Parâmetros!$D$6</f>
        <v>2.6877072985384394</v>
      </c>
      <c r="AF51" s="23">
        <f>(Parâmetros!$G$3*Parâmetros!$D$10*Modelo_1_Ø28mm!AE51)/Parâmetros!$H$3</f>
        <v>16539.421837054077</v>
      </c>
      <c r="AG51" s="23"/>
      <c r="AH51" s="23">
        <v>185685.72825800002</v>
      </c>
      <c r="AI51" s="24">
        <f t="shared" si="2"/>
        <v>1547381.068816667</v>
      </c>
      <c r="AJ51" s="29">
        <f>((AH51*Parâmetros!$D$10)/(2*Parâmetros!$B$11*Parâmetros!$G$3*Modelo_1_Ø28mm!AE51^2))</f>
        <v>0.56494674086679908</v>
      </c>
      <c r="AK51" s="29">
        <f>((AH51*Parâmetros!$D$10)/(2*Parâmetros!$B$11*Parâmetros!$G$3*AC51^2))</f>
        <v>0.55448946317702241</v>
      </c>
      <c r="AL51" s="29">
        <f>((AI51)*(((Parâmetros!$D$6^2)*Parâmetros!$D$10)/(2*Parâmetros!$G$3*Modelo_1_Ø28mm!AE51^2)))</f>
        <v>9.0210785973089042E-2</v>
      </c>
      <c r="AN51" s="22">
        <v>0.66</v>
      </c>
      <c r="AO51" s="23">
        <f>AN51/Parâmetros!$G$3</f>
        <v>6.6132264529058116E-4</v>
      </c>
      <c r="AP51" s="23">
        <f>AN51/(Parâmetros!$G$3*Parâmetros!$E$9)</f>
        <v>2.5536979480908011</v>
      </c>
      <c r="AQ51" s="23">
        <f>AO51/Parâmetros!$B$13</f>
        <v>1.0740078364959604</v>
      </c>
      <c r="AR51" s="23">
        <f>AQ51/Parâmetros!$E$6</f>
        <v>2.5805089776452674</v>
      </c>
      <c r="AS51" s="23">
        <f>(Parâmetros!$G$3*Parâmetros!$E$10*Modelo_1_Ø28mm!AR51)/Parâmetros!$H$3</f>
        <v>19982.30375359943</v>
      </c>
      <c r="AT51" s="23"/>
      <c r="AU51" s="30">
        <v>121594.33209900001</v>
      </c>
      <c r="AV51" s="60">
        <f t="shared" si="7"/>
        <v>1013286.1008250001</v>
      </c>
      <c r="AW51" s="29">
        <f>((AU51*Parâmetros!$E$10)/(2*Parâmetros!$B$11*Parâmetros!$G$3*Modelo_1_Ø28mm!AR51^2))</f>
        <v>0.50500692703487104</v>
      </c>
      <c r="AX51" s="29">
        <f>((AU51*Parâmetros!$E$10)/(2*Parâmetros!$B$11*Parâmetros!$G$3*AP51^2))</f>
        <v>0.51566663089949372</v>
      </c>
      <c r="AY51" s="29">
        <f>((AV51)*(((Parâmetros!$E$6^2)*Parâmetros!$E$10)/(2*Parâmetros!$G$3*Modelo_1_Ø28mm!AR51^2)))</f>
        <v>8.7478532117882313E-2</v>
      </c>
      <c r="BA51" s="28">
        <f>((Parâmetros!$H$3/Modelo_1_Ø28mm!$AZ$4)*Modelo_1_Ø28mm!AR51) + (Modelo_1_Ø28mm!$AZ$8)*998*Modelo_1_Ø28mm!AR51^2</f>
        <v>1040201.5814336848</v>
      </c>
      <c r="BB51" s="28">
        <f t="shared" si="4"/>
        <v>124824.18977204217</v>
      </c>
    </row>
    <row r="52" spans="1:54" x14ac:dyDescent="0.25">
      <c r="A52" s="22">
        <v>0.68</v>
      </c>
      <c r="B52" s="23">
        <f>A52/Parâmetros!$G$3</f>
        <v>6.8136272545090185E-4</v>
      </c>
      <c r="C52" s="46">
        <f>A52/(Parâmetros!$G$3*Parâmetros!$B$9)</f>
        <v>3.2404766912138396</v>
      </c>
      <c r="D52" s="23">
        <f>B52/Parâmetros!$B$13</f>
        <v>1.1065535285109895</v>
      </c>
      <c r="E52" s="46">
        <f>D52/Parâmetros!$B$6</f>
        <v>3.3269799414040575</v>
      </c>
      <c r="F52" s="23">
        <f>(Parâmetros!$G$3*Parâmetros!$B$10*Modelo_1_Ø28mm!E52)/Parâmetros!$H$3</f>
        <v>11179.473151903852</v>
      </c>
      <c r="G52" s="23"/>
      <c r="H52" s="23">
        <v>428696.45017000003</v>
      </c>
      <c r="I52" s="24">
        <f t="shared" si="6"/>
        <v>3572470.4180833339</v>
      </c>
      <c r="J52" s="29">
        <f>((H52*Parâmetros!$B$10)/(2*Parâmetros!$B$11*Parâmetros!$G$3*Modelo_1_Ø28mm!E52^2))</f>
        <v>0.46480976931262441</v>
      </c>
      <c r="K52" s="29">
        <f>((H52*Parâmetros!$B$10)/(2*Parâmetros!$B$11*Parâmetros!$G$3*C52^2))</f>
        <v>0.48995682148319608</v>
      </c>
      <c r="L52" s="29">
        <f>((I52)*(((Parâmetros!$B$6^2)*Parâmetros!$B$10)/(2*Parâmetros!$G$3*Modelo_1_Ø28mm!E52^2)))</f>
        <v>5.1418539556325818E-2</v>
      </c>
      <c r="N52" s="22">
        <v>0.68</v>
      </c>
      <c r="O52" s="23">
        <f>N52/Parâmetros!$G$3</f>
        <v>6.8136272545090185E-4</v>
      </c>
      <c r="P52" s="23">
        <f>N52/(Parâmetros!$G$3*Parâmetros!$C$9)</f>
        <v>2.9164100431931166</v>
      </c>
      <c r="Q52" s="23">
        <f>O52/Parâmetros!$B$13</f>
        <v>1.1065535285109895</v>
      </c>
      <c r="R52" s="23">
        <f>Q52/Parâmetros!$C$6</f>
        <v>2.9547490747956995</v>
      </c>
      <c r="S52" s="23">
        <f>(Parâmetros!$G$3*Parâmetros!$C$10*Modelo_1_Ø28mm!R52)/Parâmetros!$H$3</f>
        <v>14037.712863132854</v>
      </c>
      <c r="T52" s="23"/>
      <c r="U52" s="23">
        <v>247006.165182</v>
      </c>
      <c r="V52" s="24">
        <f t="shared" si="1"/>
        <v>2058384.70985</v>
      </c>
      <c r="W52" s="29">
        <f>((U52*Parâmetros!$C$10)/(2*Parâmetros!$B$11*Parâmetros!$G$3*Modelo_1_Ø28mm!R52^2))</f>
        <v>0.480061527059293</v>
      </c>
      <c r="X52" s="29">
        <f>((U52*Parâmetros!$C$10)/(2*Parâmetros!$B$11*Parâmetros!$G$3*P52^2))</f>
        <v>0.49276623604517272</v>
      </c>
      <c r="Y52" s="29">
        <f>((V52)*(((Parâmetros!$C$6^2)*Parâmetros!$C$10)/(2*Parâmetros!$G$3*Modelo_1_Ø28mm!R52^2)))</f>
        <v>6.7328749185447609E-2</v>
      </c>
      <c r="AA52" s="22">
        <v>0.68</v>
      </c>
      <c r="AB52" s="23">
        <f>AA52/Parâmetros!$G$3</f>
        <v>6.8136272545090185E-4</v>
      </c>
      <c r="AC52" s="23">
        <f>AA52/(Parâmetros!$G$3*Parâmetros!$D$9)</f>
        <v>2.7951431373618285</v>
      </c>
      <c r="AD52" s="23">
        <f>AB52/Parâmetros!$B$13</f>
        <v>1.1065535285109895</v>
      </c>
      <c r="AE52" s="23">
        <f>AD52/Parâmetros!$D$6</f>
        <v>2.7691529742517256</v>
      </c>
      <c r="AF52" s="23">
        <f>(Parâmetros!$G$3*Parâmetros!$D$10*Modelo_1_Ø28mm!AE52)/Parâmetros!$H$3</f>
        <v>17040.616438176927</v>
      </c>
      <c r="AG52" s="23"/>
      <c r="AH52" s="23">
        <v>196271.712825</v>
      </c>
      <c r="AI52" s="24">
        <f t="shared" si="2"/>
        <v>1635597.6068750001</v>
      </c>
      <c r="AJ52" s="29">
        <f>((AH52*Parâmetros!$D$10)/(2*Parâmetros!$B$11*Parâmetros!$G$3*Modelo_1_Ø28mm!AE52^2))</f>
        <v>0.5625443154180243</v>
      </c>
      <c r="AK52" s="29">
        <f>((AH52*Parâmetros!$D$10)/(2*Parâmetros!$B$11*Parâmetros!$G$3*AC52^2))</f>
        <v>0.55213150710603076</v>
      </c>
      <c r="AL52" s="29">
        <f>((AI52)*(((Parâmetros!$D$6^2)*Parâmetros!$D$10)/(2*Parâmetros!$G$3*Modelo_1_Ø28mm!AE52^2)))</f>
        <v>8.9827166293040606E-2</v>
      </c>
      <c r="AN52" s="22">
        <v>0.68</v>
      </c>
      <c r="AO52" s="23">
        <f>AN52/Parâmetros!$G$3</f>
        <v>6.8136272545090185E-4</v>
      </c>
      <c r="AP52" s="23">
        <f>AN52/(Parâmetros!$G$3*Parâmetros!$E$9)</f>
        <v>2.6310827343965832</v>
      </c>
      <c r="AQ52" s="23">
        <f>AO52/Parâmetros!$B$13</f>
        <v>1.1065535285109895</v>
      </c>
      <c r="AR52" s="23">
        <f>AQ52/Parâmetros!$E$6</f>
        <v>2.6587062193920938</v>
      </c>
      <c r="AS52" s="23">
        <f>(Parâmetros!$G$3*Parâmetros!$E$10*Modelo_1_Ø28mm!AR52)/Parâmetros!$H$3</f>
        <v>20587.828109769111</v>
      </c>
      <c r="AT52" s="23"/>
      <c r="AU52" s="30">
        <v>128633.783587</v>
      </c>
      <c r="AV52" s="60">
        <f t="shared" si="7"/>
        <v>1071948.1965583335</v>
      </c>
      <c r="AW52" s="29">
        <f>((AU52*Parâmetros!$E$10)/(2*Parâmetros!$B$11*Parâmetros!$G$3*Modelo_1_Ø28mm!AR52^2))</f>
        <v>0.50327932925910013</v>
      </c>
      <c r="AX52" s="29">
        <f>((AU52*Parâmetros!$E$10)/(2*Parâmetros!$B$11*Parâmetros!$G$3*AP52^2))</f>
        <v>0.51390256692949643</v>
      </c>
      <c r="AY52" s="29">
        <f>((AV52)*(((Parâmetros!$E$6^2)*Parâmetros!$E$10)/(2*Parâmetros!$G$3*Modelo_1_Ø28mm!AR52^2)))</f>
        <v>8.7179273415824723E-2</v>
      </c>
      <c r="BA52" s="28">
        <f>((Parâmetros!$H$3/Modelo_1_Ø28mm!$AZ$4)*Modelo_1_Ø28mm!AR52) + (Modelo_1_Ø28mm!$AZ$8)*998*Modelo_1_Ø28mm!AR52^2</f>
        <v>1100200.2594041189</v>
      </c>
      <c r="BB52" s="28">
        <f t="shared" si="4"/>
        <v>132024.03112849427</v>
      </c>
    </row>
    <row r="53" spans="1:54" x14ac:dyDescent="0.25">
      <c r="A53" s="22">
        <v>0.7</v>
      </c>
      <c r="B53" s="23">
        <f>A53/Parâmetros!$G$3</f>
        <v>7.0140280561122243E-4</v>
      </c>
      <c r="C53" s="46">
        <f>A53/(Parâmetros!$G$3*Parâmetros!$B$9)</f>
        <v>3.3357848291907168</v>
      </c>
      <c r="D53" s="23">
        <f>B53/Parâmetros!$B$13</f>
        <v>1.1390992205260186</v>
      </c>
      <c r="E53" s="46">
        <f>D53/Parâmetros!$B$6</f>
        <v>3.424832292621824</v>
      </c>
      <c r="F53" s="23">
        <f>(Parâmetros!$G$3*Parâmetros!$B$10*Modelo_1_Ø28mm!E53)/Parâmetros!$H$3</f>
        <v>11508.281185783377</v>
      </c>
      <c r="G53" s="23"/>
      <c r="H53" s="23">
        <v>452218.15461700002</v>
      </c>
      <c r="I53" s="24">
        <f t="shared" si="6"/>
        <v>3768484.6218083338</v>
      </c>
      <c r="J53" s="29">
        <f>((H53*Parâmetros!$B$10)/(2*Parâmetros!$B$11*Parâmetros!$G$3*Modelo_1_Ø28mm!E53^2))</f>
        <v>0.46269531158199917</v>
      </c>
      <c r="K53" s="29">
        <f>((H53*Parâmetros!$B$10)/(2*Parâmetros!$B$11*Parâmetros!$G$3*C53^2))</f>
        <v>0.48772796775150784</v>
      </c>
      <c r="L53" s="29">
        <f>((I53)*(((Parâmetros!$B$6^2)*Parâmetros!$B$10)/(2*Parâmetros!$G$3*Modelo_1_Ø28mm!E53^2)))</f>
        <v>5.1184632406260713E-2</v>
      </c>
      <c r="N53" s="22">
        <v>0.7</v>
      </c>
      <c r="O53" s="23">
        <f>N53/Parâmetros!$G$3</f>
        <v>7.0140280561122243E-4</v>
      </c>
      <c r="P53" s="23">
        <f>N53/(Parâmetros!$G$3*Parâmetros!$C$9)</f>
        <v>3.002186809169384</v>
      </c>
      <c r="Q53" s="23">
        <f>O53/Parâmetros!$B$13</f>
        <v>1.1390992205260186</v>
      </c>
      <c r="R53" s="23">
        <f>Q53/Parâmetros!$C$6</f>
        <v>3.0416534593485145</v>
      </c>
      <c r="S53" s="23">
        <f>(Parâmetros!$G$3*Parâmetros!$C$10*Modelo_1_Ø28mm!R53)/Parâmetros!$H$3</f>
        <v>14450.586770872058</v>
      </c>
      <c r="T53" s="23"/>
      <c r="U53" s="23">
        <v>260469.60141199999</v>
      </c>
      <c r="V53" s="24">
        <f t="shared" si="1"/>
        <v>2170580.0117666665</v>
      </c>
      <c r="W53" s="29">
        <f>((U53*Parâmetros!$C$10)/(2*Parâmetros!$B$11*Parâmetros!$G$3*Modelo_1_Ø28mm!R53^2))</f>
        <v>0.47771392396328016</v>
      </c>
      <c r="X53" s="29">
        <f>((U53*Parâmetros!$C$10)/(2*Parâmetros!$B$11*Parâmetros!$G$3*P53^2))</f>
        <v>0.4903565042167623</v>
      </c>
      <c r="Y53" s="29">
        <f>((V53)*(((Parâmetros!$C$6^2)*Parâmetros!$C$10)/(2*Parâmetros!$G$3*Modelo_1_Ø28mm!R53^2)))</f>
        <v>6.6999497264331034E-2</v>
      </c>
      <c r="AA53" s="22">
        <v>0.7</v>
      </c>
      <c r="AB53" s="23">
        <f>AA53/Parâmetros!$G$3</f>
        <v>7.0140280561122243E-4</v>
      </c>
      <c r="AC53" s="23">
        <f>AA53/(Parâmetros!$G$3*Parâmetros!$D$9)</f>
        <v>2.8773532296371762</v>
      </c>
      <c r="AD53" s="23">
        <f>AB53/Parâmetros!$B$13</f>
        <v>1.1390992205260186</v>
      </c>
      <c r="AE53" s="23">
        <f>AD53/Parâmetros!$D$6</f>
        <v>2.8505986499650113</v>
      </c>
      <c r="AF53" s="23">
        <f>(Parâmetros!$G$3*Parâmetros!$D$10*Modelo_1_Ø28mm!AE53)/Parâmetros!$H$3</f>
        <v>17541.811039299777</v>
      </c>
      <c r="AG53" s="23"/>
      <c r="AH53" s="23">
        <v>207123.224024</v>
      </c>
      <c r="AI53" s="24">
        <f t="shared" si="2"/>
        <v>1726026.8668666666</v>
      </c>
      <c r="AJ53" s="29">
        <f>((AH53*Parâmetros!$D$10)/(2*Parâmetros!$B$11*Parâmetros!$G$3*Modelo_1_Ø28mm!AE53^2))</f>
        <v>0.56020834117149887</v>
      </c>
      <c r="AK53" s="29">
        <f>((AH53*Parâmetros!$D$10)/(2*Parâmetros!$B$11*Parâmetros!$G$3*AC53^2))</f>
        <v>0.54983877221218236</v>
      </c>
      <c r="AL53" s="29">
        <f>((AI53)*(((Parâmetros!$D$6^2)*Parâmetros!$D$10)/(2*Parâmetros!$G$3*Modelo_1_Ø28mm!AE53^2)))</f>
        <v>8.9454157551599522E-2</v>
      </c>
      <c r="AN53" s="22">
        <v>0.7</v>
      </c>
      <c r="AO53" s="23">
        <f>AN53/Parâmetros!$G$3</f>
        <v>7.0140280561122243E-4</v>
      </c>
      <c r="AP53" s="23">
        <f>AN53/(Parâmetros!$G$3*Parâmetros!$E$9)</f>
        <v>2.7084675207023645</v>
      </c>
      <c r="AQ53" s="23">
        <f>AO53/Parâmetros!$B$13</f>
        <v>1.1390992205260186</v>
      </c>
      <c r="AR53" s="23">
        <f>AQ53/Parâmetros!$E$6</f>
        <v>2.7369034611389202</v>
      </c>
      <c r="AS53" s="23">
        <f>(Parâmetros!$G$3*Parâmetros!$E$10*Modelo_1_Ø28mm!AR53)/Parâmetros!$H$3</f>
        <v>21193.352465938795</v>
      </c>
      <c r="AT53" s="23"/>
      <c r="AU53" s="30">
        <v>135864.78040399999</v>
      </c>
      <c r="AV53" s="60">
        <f t="shared" si="7"/>
        <v>1132206.5033666666</v>
      </c>
      <c r="AW53" s="29">
        <f>((AU53*Parâmetros!$E$10)/(2*Parâmetros!$B$11*Parâmetros!$G$3*Modelo_1_Ø28mm!AR53^2))</f>
        <v>0.50162905787471945</v>
      </c>
      <c r="AX53" s="29">
        <f>((AU53*Parâmetros!$E$10)/(2*Parâmetros!$B$11*Parâmetros!$G$3*AP53^2))</f>
        <v>0.51221746155906145</v>
      </c>
      <c r="AY53" s="29">
        <f>((AV53)*(((Parâmetros!$E$6^2)*Parâmetros!$E$10)/(2*Parâmetros!$G$3*Modelo_1_Ø28mm!AR53^2)))</f>
        <v>8.689340937996011E-2</v>
      </c>
      <c r="BA53" s="28">
        <f>((Parâmetros!$H$3/Modelo_1_Ø28mm!$AZ$4)*Modelo_1_Ø28mm!AR53) + (Modelo_1_Ø28mm!$AZ$8)*998*Modelo_1_Ø28mm!AR53^2</f>
        <v>1161874.0796055521</v>
      </c>
      <c r="BB53" s="28">
        <f t="shared" si="4"/>
        <v>139424.88955266625</v>
      </c>
    </row>
    <row r="54" spans="1:54" x14ac:dyDescent="0.25">
      <c r="A54" s="22">
        <v>0.72</v>
      </c>
      <c r="B54" s="23">
        <f>A54/Parâmetros!$G$3</f>
        <v>7.2144288577154301E-4</v>
      </c>
      <c r="C54" s="46">
        <f>A54/(Parâmetros!$G$3*Parâmetros!$B$9)</f>
        <v>3.4310929671675945</v>
      </c>
      <c r="D54" s="23">
        <f>B54/Parâmetros!$B$13</f>
        <v>1.1716449125410475</v>
      </c>
      <c r="E54" s="46">
        <f>D54/Parâmetros!$B$6</f>
        <v>3.5226846438395896</v>
      </c>
      <c r="F54" s="23">
        <f>(Parâmetros!$G$3*Parâmetros!$B$10*Modelo_1_Ø28mm!E54)/Parâmetros!$H$3</f>
        <v>11837.089219662899</v>
      </c>
      <c r="G54" s="23"/>
      <c r="H54" s="23">
        <v>476319.80437500001</v>
      </c>
      <c r="I54" s="24">
        <f t="shared" si="6"/>
        <v>3969331.703125</v>
      </c>
      <c r="J54" s="29">
        <f>((H54*Parâmetros!$B$10)/(2*Parâmetros!$B$11*Parâmetros!$G$3*Modelo_1_Ø28mm!E54^2))</f>
        <v>0.46065610542464458</v>
      </c>
      <c r="K54" s="29">
        <f>((H54*Parâmetros!$B$10)/(2*Parâmetros!$B$11*Parâmetros!$G$3*C54^2))</f>
        <v>0.48557843683978869</v>
      </c>
      <c r="L54" s="29">
        <f>((I54)*(((Parâmetros!$B$6^2)*Parâmetros!$B$10)/(2*Parâmetros!$G$3*Modelo_1_Ø28mm!E54^2)))</f>
        <v>5.0959049792925155E-2</v>
      </c>
      <c r="N54" s="22">
        <v>0.72</v>
      </c>
      <c r="O54" s="23">
        <f>N54/Parâmetros!$G$3</f>
        <v>7.2144288577154301E-4</v>
      </c>
      <c r="P54" s="23">
        <f>N54/(Parâmetros!$G$3*Parâmetros!$C$9)</f>
        <v>3.0879635751456522</v>
      </c>
      <c r="Q54" s="23">
        <f>O54/Parâmetros!$B$13</f>
        <v>1.1716449125410475</v>
      </c>
      <c r="R54" s="23">
        <f>Q54/Parâmetros!$C$6</f>
        <v>3.1285578439013286</v>
      </c>
      <c r="S54" s="23">
        <f>(Parâmetros!$G$3*Parâmetros!$C$10*Modelo_1_Ø28mm!R54)/Parâmetros!$H$3</f>
        <v>14863.460678611258</v>
      </c>
      <c r="T54" s="23"/>
      <c r="U54" s="23">
        <v>274372.68605000002</v>
      </c>
      <c r="V54" s="24">
        <f t="shared" si="1"/>
        <v>2286439.050416667</v>
      </c>
      <c r="W54" s="29">
        <f>((U54*Parâmetros!$C$10)/(2*Parâmetros!$B$11*Parâmetros!$G$3*Modelo_1_Ø28mm!R54^2))</f>
        <v>0.4756448693928938</v>
      </c>
      <c r="X54" s="29">
        <f>((U54*Parâmetros!$C$10)/(2*Parâmetros!$B$11*Parâmetros!$G$3*P54^2))</f>
        <v>0.48823269263147051</v>
      </c>
      <c r="Y54" s="29">
        <f>((V54)*(((Parâmetros!$C$6^2)*Parâmetros!$C$10)/(2*Parâmetros!$G$3*Modelo_1_Ø28mm!R54^2)))</f>
        <v>6.6709311843570707E-2</v>
      </c>
      <c r="AA54" s="22">
        <v>0.72</v>
      </c>
      <c r="AB54" s="23">
        <f>AA54/Parâmetros!$G$3</f>
        <v>7.2144288577154301E-4</v>
      </c>
      <c r="AC54" s="23">
        <f>AA54/(Parâmetros!$G$3*Parâmetros!$D$9)</f>
        <v>2.9595633219125239</v>
      </c>
      <c r="AD54" s="23">
        <f>AB54/Parâmetros!$B$13</f>
        <v>1.1716449125410475</v>
      </c>
      <c r="AE54" s="23">
        <f>AD54/Parâmetros!$D$6</f>
        <v>2.9320443256782971</v>
      </c>
      <c r="AF54" s="23">
        <f>(Parâmetros!$G$3*Parâmetros!$D$10*Modelo_1_Ø28mm!AE54)/Parâmetros!$H$3</f>
        <v>18043.005640422623</v>
      </c>
      <c r="AG54" s="23"/>
      <c r="AH54" s="23">
        <v>218229.12406599999</v>
      </c>
      <c r="AI54" s="24">
        <f t="shared" si="2"/>
        <v>1818576.0338833332</v>
      </c>
      <c r="AJ54" s="29">
        <f>((AH54*Parâmetros!$D$10)/(2*Parâmetros!$B$11*Parâmetros!$G$3*Modelo_1_Ø28mm!AE54^2))</f>
        <v>0.55791054493399561</v>
      </c>
      <c r="AK54" s="29">
        <f>((AH54*Parâmetros!$D$10)/(2*Parâmetros!$B$11*Parâmetros!$G$3*AC54^2))</f>
        <v>0.54758350864473782</v>
      </c>
      <c r="AL54" s="29">
        <f>((AI54)*(((Parâmetros!$D$6^2)*Parâmetros!$D$10)/(2*Parâmetros!$G$3*Modelo_1_Ø28mm!AE54^2)))</f>
        <v>8.9087245080747626E-2</v>
      </c>
      <c r="AN54" s="22">
        <v>0.72</v>
      </c>
      <c r="AO54" s="23">
        <f>AN54/Parâmetros!$G$3</f>
        <v>7.2144288577154301E-4</v>
      </c>
      <c r="AP54" s="23">
        <f>AN54/(Parâmetros!$G$3*Parâmetros!$E$9)</f>
        <v>2.7858523070081467</v>
      </c>
      <c r="AQ54" s="23">
        <f>AO54/Parâmetros!$B$13</f>
        <v>1.1716449125410475</v>
      </c>
      <c r="AR54" s="23">
        <f>AQ54/Parâmetros!$E$6</f>
        <v>2.8151007028857462</v>
      </c>
      <c r="AS54" s="23">
        <f>(Parâmetros!$G$3*Parâmetros!$E$10*Modelo_1_Ø28mm!AR54)/Parâmetros!$H$3</f>
        <v>21798.876822108468</v>
      </c>
      <c r="AT54" s="23"/>
      <c r="AU54" s="30">
        <v>143281.416073</v>
      </c>
      <c r="AV54" s="60">
        <f t="shared" si="7"/>
        <v>1194011.8006083334</v>
      </c>
      <c r="AW54" s="29">
        <f>((AU54*Parâmetros!$E$10)/(2*Parâmetros!$B$11*Parâmetros!$G$3*Modelo_1_Ø28mm!AR54^2))</f>
        <v>0.50003078955944147</v>
      </c>
      <c r="AX54" s="29">
        <f>((AU54*Parâmetros!$E$10)/(2*Parâmetros!$B$11*Parâmetros!$G$3*AP54^2))</f>
        <v>0.51058545694032875</v>
      </c>
      <c r="AY54" s="29">
        <f>((AV54)*(((Parâmetros!$E$6^2)*Parâmetros!$E$10)/(2*Parâmetros!$G$3*Modelo_1_Ø28mm!AR54^2)))</f>
        <v>8.6616553442612987E-2</v>
      </c>
      <c r="BA54" s="28">
        <f>((Parâmetros!$H$3/Modelo_1_Ø28mm!$AZ$4)*Modelo_1_Ø28mm!AR54) + (Modelo_1_Ø28mm!$AZ$8)*998*Modelo_1_Ø28mm!AR54^2</f>
        <v>1225223.0420379846</v>
      </c>
      <c r="BB54" s="28">
        <f t="shared" si="4"/>
        <v>147026.76504455815</v>
      </c>
    </row>
    <row r="55" spans="1:54" x14ac:dyDescent="0.25">
      <c r="A55" s="22">
        <v>0.74</v>
      </c>
      <c r="B55" s="23">
        <f>A55/Parâmetros!$G$3</f>
        <v>7.414829659318637E-4</v>
      </c>
      <c r="C55" s="46">
        <f>A55/(Parâmetros!$G$3*Parâmetros!$B$9)</f>
        <v>3.5264011051444721</v>
      </c>
      <c r="D55" s="23">
        <f>B55/Parâmetros!$B$13</f>
        <v>1.2041906045560766</v>
      </c>
      <c r="E55" s="46">
        <f>D55/Parâmetros!$B$6</f>
        <v>3.620536995057356</v>
      </c>
      <c r="F55" s="23">
        <f>(Parâmetros!$G$3*Parâmetros!$B$10*Modelo_1_Ø28mm!E55)/Parâmetros!$H$3</f>
        <v>12165.897253542424</v>
      </c>
      <c r="G55" s="23"/>
      <c r="H55" s="23">
        <v>500963.78331600002</v>
      </c>
      <c r="I55" s="24">
        <f t="shared" si="6"/>
        <v>4174698.1943000001</v>
      </c>
      <c r="J55" s="29">
        <f>((H55*Parâmetros!$B$10)/(2*Parâmetros!$B$11*Parâmetros!$G$3*Modelo_1_Ø28mm!E55^2))</f>
        <v>0.45865494068879964</v>
      </c>
      <c r="K55" s="29">
        <f>((H55*Parâmetros!$B$10)/(2*Parâmetros!$B$11*Parâmetros!$G$3*C55^2))</f>
        <v>0.48346900545952992</v>
      </c>
      <c r="L55" s="29">
        <f>((I55)*(((Parâmetros!$B$6^2)*Parâmetros!$B$10)/(2*Parâmetros!$G$3*Modelo_1_Ø28mm!E55^2)))</f>
        <v>5.073767542663131E-2</v>
      </c>
      <c r="N55" s="22">
        <v>0.74</v>
      </c>
      <c r="O55" s="23">
        <f>N55/Parâmetros!$G$3</f>
        <v>7.414829659318637E-4</v>
      </c>
      <c r="P55" s="23">
        <f>N55/(Parâmetros!$G$3*Parâmetros!$C$9)</f>
        <v>3.1737403411219205</v>
      </c>
      <c r="Q55" s="23">
        <f>O55/Parâmetros!$B$13</f>
        <v>1.2041906045560766</v>
      </c>
      <c r="R55" s="23">
        <f>Q55/Parâmetros!$C$6</f>
        <v>3.2154622284541432</v>
      </c>
      <c r="S55" s="23">
        <f>(Parâmetros!$G$3*Parâmetros!$C$10*Modelo_1_Ø28mm!R55)/Parâmetros!$H$3</f>
        <v>15276.334586350458</v>
      </c>
      <c r="T55" s="23"/>
      <c r="U55" s="23">
        <v>288558.46767499996</v>
      </c>
      <c r="V55" s="24">
        <f t="shared" si="1"/>
        <v>2404653.8972916664</v>
      </c>
      <c r="W55" s="29">
        <f>((U55*Parâmetros!$C$10)/(2*Parâmetros!$B$11*Parâmetros!$G$3*Modelo_1_Ø28mm!R55^2))</f>
        <v>0.47356251471807487</v>
      </c>
      <c r="X55" s="29">
        <f>((U55*Parâmetros!$C$10)/(2*Parâmetros!$B$11*Parâmetros!$G$3*P55^2))</f>
        <v>0.48609522895778823</v>
      </c>
      <c r="Y55" s="29">
        <f>((V55)*(((Parâmetros!$C$6^2)*Parâmetros!$C$10)/(2*Parâmetros!$G$3*Modelo_1_Ø28mm!R55^2)))</f>
        <v>6.6417261079838669E-2</v>
      </c>
      <c r="AA55" s="22">
        <v>0.74</v>
      </c>
      <c r="AB55" s="23">
        <f>AA55/Parâmetros!$G$3</f>
        <v>7.414829659318637E-4</v>
      </c>
      <c r="AC55" s="23">
        <f>AA55/(Parâmetros!$G$3*Parâmetros!$D$9)</f>
        <v>3.0417734141878721</v>
      </c>
      <c r="AD55" s="23">
        <f>AB55/Parâmetros!$B$13</f>
        <v>1.2041906045560766</v>
      </c>
      <c r="AE55" s="23">
        <f>AD55/Parâmetros!$D$6</f>
        <v>3.0134900013915829</v>
      </c>
      <c r="AF55" s="23">
        <f>(Parâmetros!$G$3*Parâmetros!$D$10*Modelo_1_Ø28mm!AE55)/Parâmetros!$H$3</f>
        <v>18544.200241545474</v>
      </c>
      <c r="AG55" s="23"/>
      <c r="AH55" s="23">
        <v>229594.09423299998</v>
      </c>
      <c r="AI55" s="24">
        <f t="shared" si="2"/>
        <v>1913284.1186083332</v>
      </c>
      <c r="AJ55" s="29">
        <f>((AH55*Parâmetros!$D$10)/(2*Parâmetros!$B$11*Parâmetros!$G$3*Modelo_1_Ø28mm!AE55^2))</f>
        <v>0.55566638705169713</v>
      </c>
      <c r="AK55" s="29">
        <f>((AH55*Parâmetros!$D$10)/(2*Parâmetros!$B$11*Parâmetros!$G$3*AC55^2))</f>
        <v>0.54538089057576555</v>
      </c>
      <c r="AL55" s="29">
        <f>((AI55)*(((Parâmetros!$D$6^2)*Parâmetros!$D$10)/(2*Parâmetros!$G$3*Modelo_1_Ø28mm!AE55^2)))</f>
        <v>8.8728897591036957E-2</v>
      </c>
      <c r="AN55" s="22">
        <v>0.74</v>
      </c>
      <c r="AO55" s="23">
        <f>AN55/Parâmetros!$G$3</f>
        <v>7.414829659318637E-4</v>
      </c>
      <c r="AP55" s="23">
        <f>AN55/(Parâmetros!$G$3*Parâmetros!$E$9)</f>
        <v>2.8632370933139284</v>
      </c>
      <c r="AQ55" s="23">
        <f>AO55/Parâmetros!$B$13</f>
        <v>1.2041906045560766</v>
      </c>
      <c r="AR55" s="23">
        <f>AQ55/Parâmetros!$E$6</f>
        <v>2.8932979446325722</v>
      </c>
      <c r="AS55" s="23">
        <f>(Parâmetros!$G$3*Parâmetros!$E$10*Modelo_1_Ø28mm!AR55)/Parâmetros!$H$3</f>
        <v>22404.401178278145</v>
      </c>
      <c r="AT55" s="23"/>
      <c r="AU55" s="30">
        <v>150866.06395000001</v>
      </c>
      <c r="AV55" s="60">
        <f t="shared" si="7"/>
        <v>1257217.1995833335</v>
      </c>
      <c r="AW55" s="29">
        <f>((AU55*Parâmetros!$E$10)/(2*Parâmetros!$B$11*Parâmetros!$G$3*Modelo_1_Ø28mm!AR55^2))</f>
        <v>0.49842520389299227</v>
      </c>
      <c r="AX55" s="29">
        <f>((AU55*Parâmetros!$E$10)/(2*Parâmetros!$B$11*Parâmetros!$G$3*AP55^2))</f>
        <v>0.50894598051552076</v>
      </c>
      <c r="AY55" s="29">
        <f>((AV55)*(((Parâmetros!$E$6^2)*Parâmetros!$E$10)/(2*Parâmetros!$G$3*Modelo_1_Ø28mm!AR55^2)))</f>
        <v>8.633842997584161E-2</v>
      </c>
      <c r="BA55" s="28">
        <f>((Parâmetros!$H$3/Modelo_1_Ø28mm!$AZ$4)*Modelo_1_Ø28mm!AR55) + (Modelo_1_Ø28mm!$AZ$8)*998*Modelo_1_Ø28mm!AR55^2</f>
        <v>1290247.1467014165</v>
      </c>
      <c r="BB55" s="28">
        <f t="shared" si="4"/>
        <v>154829.65760416997</v>
      </c>
    </row>
    <row r="56" spans="1:54" x14ac:dyDescent="0.25">
      <c r="A56" s="22">
        <v>0.76</v>
      </c>
      <c r="B56" s="23">
        <f>A56/Parâmetros!$G$3</f>
        <v>7.6152304609218438E-4</v>
      </c>
      <c r="C56" s="46">
        <f>A56/(Parâmetros!$G$3*Parâmetros!$B$9)</f>
        <v>3.6217092431213498</v>
      </c>
      <c r="D56" s="23">
        <f>B56/Parâmetros!$B$13</f>
        <v>1.236736296571106</v>
      </c>
      <c r="E56" s="46">
        <f>D56/Parâmetros!$B$6</f>
        <v>3.718389346275123</v>
      </c>
      <c r="F56" s="23">
        <f>(Parâmetros!$G$3*Parâmetros!$B$10*Modelo_1_Ø28mm!E56)/Parâmetros!$H$3</f>
        <v>12494.705287421952</v>
      </c>
      <c r="G56" s="23"/>
      <c r="H56" s="23">
        <v>526207.40443200001</v>
      </c>
      <c r="I56" s="24">
        <f t="shared" si="6"/>
        <v>4385061.7036000006</v>
      </c>
      <c r="J56" s="29">
        <f>((H56*Parâmetros!$B$10)/(2*Parâmetros!$B$11*Parâmetros!$G$3*Modelo_1_Ø28mm!E56^2))</f>
        <v>0.45674411027388095</v>
      </c>
      <c r="K56" s="29">
        <f>((H56*Parâmetros!$B$10)/(2*Parâmetros!$B$11*Parâmetros!$G$3*C56^2))</f>
        <v>0.4814547956509207</v>
      </c>
      <c r="L56" s="29">
        <f>((I56)*(((Parâmetros!$B$6^2)*Parâmetros!$B$10)/(2*Parâmetros!$G$3*Modelo_1_Ø28mm!E56^2)))</f>
        <v>5.0526294092241068E-2</v>
      </c>
      <c r="N56" s="22">
        <v>0.76</v>
      </c>
      <c r="O56" s="23">
        <f>N56/Parâmetros!$G$3</f>
        <v>7.6152304609218438E-4</v>
      </c>
      <c r="P56" s="23">
        <f>N56/(Parâmetros!$G$3*Parâmetros!$C$9)</f>
        <v>3.2595171070981888</v>
      </c>
      <c r="Q56" s="23">
        <f>O56/Parâmetros!$B$13</f>
        <v>1.236736296571106</v>
      </c>
      <c r="R56" s="23">
        <f>Q56/Parâmetros!$C$6</f>
        <v>3.3023666130069587</v>
      </c>
      <c r="S56" s="23">
        <f>(Parâmetros!$G$3*Parâmetros!$C$10*Modelo_1_Ø28mm!R56)/Parâmetros!$H$3</f>
        <v>15689.208494089664</v>
      </c>
      <c r="T56" s="23"/>
      <c r="U56" s="23">
        <v>303032.70567499998</v>
      </c>
      <c r="V56" s="24">
        <f t="shared" si="1"/>
        <v>2525272.5472916667</v>
      </c>
      <c r="W56" s="29">
        <f>((U56*Parâmetros!$C$10)/(2*Parâmetros!$B$11*Parâmetros!$G$3*Modelo_1_Ø28mm!R56^2))</f>
        <v>0.47148649049511993</v>
      </c>
      <c r="X56" s="29">
        <f>((U56*Parâmetros!$C$10)/(2*Parâmetros!$B$11*Parâmetros!$G$3*P56^2))</f>
        <v>0.48396426326980541</v>
      </c>
      <c r="Y56" s="29">
        <f>((V56)*(((Parâmetros!$C$6^2)*Parâmetros!$C$10)/(2*Parâmetros!$G$3*Modelo_1_Ø28mm!R56^2)))</f>
        <v>6.6126098163563185E-2</v>
      </c>
      <c r="AA56" s="22">
        <v>0.76</v>
      </c>
      <c r="AB56" s="23">
        <f>AA56/Parâmetros!$G$3</f>
        <v>7.6152304609218438E-4</v>
      </c>
      <c r="AC56" s="23">
        <f>AA56/(Parâmetros!$G$3*Parâmetros!$D$9)</f>
        <v>3.1239835064632202</v>
      </c>
      <c r="AD56" s="23">
        <f>AB56/Parâmetros!$B$13</f>
        <v>1.236736296571106</v>
      </c>
      <c r="AE56" s="23">
        <f>AD56/Parâmetros!$D$6</f>
        <v>3.0949356771048695</v>
      </c>
      <c r="AF56" s="23">
        <f>(Parâmetros!$G$3*Parâmetros!$D$10*Modelo_1_Ø28mm!AE56)/Parâmetros!$H$3</f>
        <v>19045.394842668331</v>
      </c>
      <c r="AG56" s="23"/>
      <c r="AH56" s="23">
        <v>241215.12857100001</v>
      </c>
      <c r="AI56" s="24">
        <f t="shared" si="2"/>
        <v>2010126.0714250002</v>
      </c>
      <c r="AJ56" s="29">
        <f>((AH56*Parâmetros!$D$10)/(2*Parâmetros!$B$11*Parâmetros!$G$3*Modelo_1_Ø28mm!AE56^2))</f>
        <v>0.5534701601904749</v>
      </c>
      <c r="AK56" s="29">
        <f>((AH56*Parâmetros!$D$10)/(2*Parâmetros!$B$11*Parâmetros!$G$3*AC56^2))</f>
        <v>0.54322531631503845</v>
      </c>
      <c r="AL56" s="29">
        <f>((AI56)*(((Parâmetros!$D$6^2)*Parâmetros!$D$10)/(2*Parâmetros!$G$3*Modelo_1_Ø28mm!AE56^2)))</f>
        <v>8.8378203734440677E-2</v>
      </c>
      <c r="AN56" s="22">
        <v>0.76</v>
      </c>
      <c r="AO56" s="23">
        <f>AN56/Parâmetros!$G$3</f>
        <v>7.6152304609218438E-4</v>
      </c>
      <c r="AP56" s="23">
        <f>AN56/(Parâmetros!$G$3*Parâmetros!$E$9)</f>
        <v>2.9406218796197106</v>
      </c>
      <c r="AQ56" s="23">
        <f>AO56/Parâmetros!$B$13</f>
        <v>1.236736296571106</v>
      </c>
      <c r="AR56" s="23">
        <f>AQ56/Parâmetros!$E$6</f>
        <v>2.971495186379399</v>
      </c>
      <c r="AS56" s="23">
        <f>(Parâmetros!$G$3*Parâmetros!$E$10*Modelo_1_Ø28mm!AR56)/Parâmetros!$H$3</f>
        <v>23009.925534447833</v>
      </c>
      <c r="AT56" s="23"/>
      <c r="AU56" s="30">
        <v>158622.73734700002</v>
      </c>
      <c r="AV56" s="60">
        <f t="shared" si="7"/>
        <v>1321856.1445583336</v>
      </c>
      <c r="AW56" s="29">
        <f>((AU56*Parâmetros!$E$10)/(2*Parâmetros!$B$11*Parâmetros!$G$3*Modelo_1_Ø28mm!AR56^2))</f>
        <v>0.49683265240549362</v>
      </c>
      <c r="AX56" s="29">
        <f>((AU56*Parâmetros!$E$10)/(2*Parâmetros!$B$11*Parâmetros!$G$3*AP56^2))</f>
        <v>0.50731981339556831</v>
      </c>
      <c r="AY56" s="29">
        <f>((AV56)*(((Parâmetros!$E$6^2)*Parâmetros!$E$10)/(2*Parâmetros!$G$3*Modelo_1_Ø28mm!AR56^2)))</f>
        <v>8.6062564321351467E-2</v>
      </c>
      <c r="BA56" s="28">
        <f>((Parâmetros!$H$3/Modelo_1_Ø28mm!$AZ$4)*Modelo_1_Ø28mm!AR56) + (Modelo_1_Ø28mm!$AZ$8)*998*Modelo_1_Ø28mm!AR56^2</f>
        <v>1356946.3935958485</v>
      </c>
      <c r="BB56" s="28">
        <f t="shared" si="4"/>
        <v>162833.5672315018</v>
      </c>
    </row>
    <row r="57" spans="1:54" x14ac:dyDescent="0.25">
      <c r="A57" s="22">
        <v>0.78</v>
      </c>
      <c r="B57" s="23">
        <f>A57/Parâmetros!$G$3</f>
        <v>7.8156312625250507E-4</v>
      </c>
      <c r="C57" s="46">
        <f>A57/(Parâmetros!$G$3*Parâmetros!$B$9)</f>
        <v>3.7170173810982274</v>
      </c>
      <c r="D57" s="23">
        <f>B57/Parâmetros!$B$13</f>
        <v>1.2692819885861351</v>
      </c>
      <c r="E57" s="46">
        <f>D57/Parâmetros!$B$6</f>
        <v>3.8162416974928894</v>
      </c>
      <c r="F57" s="23">
        <f>(Parâmetros!$G$3*Parâmetros!$B$10*Modelo_1_Ø28mm!E57)/Parâmetros!$H$3</f>
        <v>12823.513321301478</v>
      </c>
      <c r="G57" s="23"/>
      <c r="H57" s="23">
        <v>551990.381651</v>
      </c>
      <c r="I57" s="24">
        <f t="shared" si="6"/>
        <v>4599919.8470916664</v>
      </c>
      <c r="J57" s="29">
        <f>((H57*Parâmetros!$B$10)/(2*Parâmetros!$B$11*Parâmetros!$G$3*Modelo_1_Ø28mm!E57^2))</f>
        <v>0.45486811012196382</v>
      </c>
      <c r="K57" s="29">
        <f>((H57*Parâmetros!$B$10)/(2*Parâmetros!$B$11*Parâmetros!$G$3*C57^2))</f>
        <v>0.47947730048575965</v>
      </c>
      <c r="L57" s="29">
        <f>((I57)*(((Parâmetros!$B$6^2)*Parâmetros!$B$10)/(2*Parâmetros!$G$3*Modelo_1_Ø28mm!E57^2)))</f>
        <v>5.0318765777675564E-2</v>
      </c>
      <c r="N57" s="22">
        <v>0.78</v>
      </c>
      <c r="O57" s="23">
        <f>N57/Parâmetros!$G$3</f>
        <v>7.8156312625250507E-4</v>
      </c>
      <c r="P57" s="23">
        <f>N57/(Parâmetros!$G$3*Parâmetros!$C$9)</f>
        <v>3.345293873074457</v>
      </c>
      <c r="Q57" s="23">
        <f>O57/Parâmetros!$B$13</f>
        <v>1.2692819885861351</v>
      </c>
      <c r="R57" s="23">
        <f>Q57/Parâmetros!$C$6</f>
        <v>3.3892709975597732</v>
      </c>
      <c r="S57" s="23">
        <f>(Parâmetros!$G$3*Parâmetros!$C$10*Modelo_1_Ø28mm!R57)/Parâmetros!$H$3</f>
        <v>16102.082401828864</v>
      </c>
      <c r="T57" s="23"/>
      <c r="U57" s="23">
        <v>317876.37846000004</v>
      </c>
      <c r="V57" s="24">
        <f t="shared" si="1"/>
        <v>2648969.8205000004</v>
      </c>
      <c r="W57" s="29">
        <f>((U57*Parâmetros!$C$10)/(2*Parâmetros!$B$11*Parâmetros!$G$3*Modelo_1_Ø28mm!R57^2))</f>
        <v>0.46954366507754391</v>
      </c>
      <c r="X57" s="29">
        <f>((U57*Parâmetros!$C$10)/(2*Parâmetros!$B$11*Parâmetros!$G$3*P57^2))</f>
        <v>0.48197002146047657</v>
      </c>
      <c r="Y57" s="29">
        <f>((V57)*(((Parâmetros!$C$6^2)*Parâmetros!$C$10)/(2*Parâmetros!$G$3*Modelo_1_Ø28mm!R57^2)))</f>
        <v>6.5853616413041799E-2</v>
      </c>
      <c r="AA57" s="22">
        <v>0.78</v>
      </c>
      <c r="AB57" s="23">
        <f>AA57/Parâmetros!$G$3</f>
        <v>7.8156312625250507E-4</v>
      </c>
      <c r="AC57" s="23">
        <f>AA57/(Parâmetros!$G$3*Parâmetros!$D$9)</f>
        <v>3.2061935987385679</v>
      </c>
      <c r="AD57" s="23">
        <f>AB57/Parâmetros!$B$13</f>
        <v>1.2692819885861351</v>
      </c>
      <c r="AE57" s="23">
        <f>AD57/Parâmetros!$D$6</f>
        <v>3.1763813528181557</v>
      </c>
      <c r="AF57" s="23">
        <f>(Parâmetros!$G$3*Parâmetros!$D$10*Modelo_1_Ø28mm!AE57)/Parâmetros!$H$3</f>
        <v>19546.589443791181</v>
      </c>
      <c r="AG57" s="23"/>
      <c r="AH57" s="23">
        <v>253085.76796699999</v>
      </c>
      <c r="AI57" s="24">
        <f t="shared" si="2"/>
        <v>2109048.0663916669</v>
      </c>
      <c r="AJ57" s="29">
        <f>((AH57*Parâmetros!$D$10)/(2*Parâmetros!$B$11*Parâmetros!$G$3*Modelo_1_Ø28mm!AE57^2))</f>
        <v>0.55130936737099168</v>
      </c>
      <c r="AK57" s="29">
        <f>((AH57*Parâmetros!$D$10)/(2*Parâmetros!$B$11*Parâmetros!$G$3*AC57^2))</f>
        <v>0.54110452020481814</v>
      </c>
      <c r="AL57" s="29">
        <f>((AI57)*(((Parâmetros!$D$6^2)*Parâmetros!$D$10)/(2*Parâmetros!$G$3*Modelo_1_Ø28mm!AE57^2)))</f>
        <v>8.8033167991298761E-2</v>
      </c>
      <c r="AN57" s="22">
        <v>0.78</v>
      </c>
      <c r="AO57" s="23">
        <f>AN57/Parâmetros!$G$3</f>
        <v>7.8156312625250507E-4</v>
      </c>
      <c r="AP57" s="23">
        <f>AN57/(Parâmetros!$G$3*Parâmetros!$E$9)</f>
        <v>3.0180066659254923</v>
      </c>
      <c r="AQ57" s="23">
        <f>AO57/Parâmetros!$B$13</f>
        <v>1.2692819885861351</v>
      </c>
      <c r="AR57" s="23">
        <f>AQ57/Parâmetros!$E$6</f>
        <v>3.0496924281262254</v>
      </c>
      <c r="AS57" s="23">
        <f>(Parâmetros!$G$3*Parâmetros!$E$10*Modelo_1_Ø28mm!AR57)/Parâmetros!$H$3</f>
        <v>23615.449890617514</v>
      </c>
      <c r="AT57" s="23"/>
      <c r="AU57" s="30">
        <v>166544.387992</v>
      </c>
      <c r="AV57" s="60">
        <f t="shared" si="7"/>
        <v>1387869.8999333335</v>
      </c>
      <c r="AW57" s="29">
        <f>((AU57*Parâmetros!$E$10)/(2*Parâmetros!$B$11*Parâmetros!$G$3*Modelo_1_Ø28mm!AR57^2))</f>
        <v>0.49523653047087973</v>
      </c>
      <c r="AX57" s="29">
        <f>((AU57*Parâmetros!$E$10)/(2*Parâmetros!$B$11*Parâmetros!$G$3*AP57^2))</f>
        <v>0.50569000046337798</v>
      </c>
      <c r="AY57" s="29">
        <f>((AV57)*(((Parâmetros!$E$6^2)*Parâmetros!$E$10)/(2*Parâmetros!$G$3*Modelo_1_Ø28mm!AR57^2)))</f>
        <v>8.5786080185300137E-2</v>
      </c>
      <c r="BA57" s="28">
        <f>((Parâmetros!$H$3/Modelo_1_Ø28mm!$AZ$4)*Modelo_1_Ø28mm!AR57) + (Modelo_1_Ø28mm!$AZ$8)*998*Modelo_1_Ø28mm!AR57^2</f>
        <v>1425320.782721279</v>
      </c>
      <c r="BB57" s="28">
        <f t="shared" si="4"/>
        <v>171038.49392655346</v>
      </c>
    </row>
    <row r="58" spans="1:54" x14ac:dyDescent="0.25">
      <c r="A58" s="22">
        <v>0.8</v>
      </c>
      <c r="B58" s="23">
        <f>A58/Parâmetros!$G$3</f>
        <v>8.0160320641282565E-4</v>
      </c>
      <c r="C58" s="46">
        <f>A58/(Parâmetros!$G$3*Parâmetros!$B$9)</f>
        <v>3.8123255190751055</v>
      </c>
      <c r="D58" s="23">
        <f>B58/Parâmetros!$B$13</f>
        <v>1.3018276806011642</v>
      </c>
      <c r="E58" s="46">
        <f>D58/Parâmetros!$B$6</f>
        <v>3.9140940487106559</v>
      </c>
      <c r="F58" s="23">
        <f>(Parâmetros!$G$3*Parâmetros!$B$10*Modelo_1_Ø28mm!E58)/Parâmetros!$H$3</f>
        <v>13152.321355181002</v>
      </c>
      <c r="G58" s="23"/>
      <c r="H58" s="23">
        <v>578310.906602</v>
      </c>
      <c r="I58" s="24">
        <f t="shared" si="6"/>
        <v>4819257.5550166667</v>
      </c>
      <c r="J58" s="29">
        <f>((H58*Parâmetros!$B$10)/(2*Parâmetros!$B$11*Parâmetros!$G$3*Modelo_1_Ø28mm!E58^2))</f>
        <v>0.45302753000295465</v>
      </c>
      <c r="K58" s="29">
        <f>((H58*Parâmetros!$B$10)/(2*Parâmetros!$B$11*Parâmetros!$G$3*C58^2))</f>
        <v>0.47753714164157585</v>
      </c>
      <c r="L58" s="29">
        <f>((I58)*(((Parâmetros!$B$6^2)*Parâmetros!$B$10)/(2*Parâmetros!$G$3*Modelo_1_Ø28mm!E58^2)))</f>
        <v>5.0115155724909648E-2</v>
      </c>
      <c r="N58" s="22">
        <v>0.8</v>
      </c>
      <c r="O58" s="23">
        <f>N58/Parâmetros!$G$3</f>
        <v>8.0160320641282565E-4</v>
      </c>
      <c r="P58" s="23">
        <f>N58/(Parâmetros!$G$3*Parâmetros!$C$9)</f>
        <v>3.4310706390507253</v>
      </c>
      <c r="Q58" s="23">
        <f>O58/Parâmetros!$B$13</f>
        <v>1.3018276806011642</v>
      </c>
      <c r="R58" s="23">
        <f>Q58/Parâmetros!$C$6</f>
        <v>3.4761753821125878</v>
      </c>
      <c r="S58" s="23">
        <f>(Parâmetros!$G$3*Parâmetros!$C$10*Modelo_1_Ø28mm!R58)/Parâmetros!$H$3</f>
        <v>16514.956309568068</v>
      </c>
      <c r="T58" s="23"/>
      <c r="U58" s="23">
        <v>332981.26669300004</v>
      </c>
      <c r="V58" s="24">
        <f t="shared" si="1"/>
        <v>2774843.8891083337</v>
      </c>
      <c r="W58" s="29">
        <f>((U58*Parâmetros!$C$10)/(2*Parâmetros!$B$11*Parâmetros!$G$3*Modelo_1_Ø28mm!R58^2))</f>
        <v>0.46757013259280494</v>
      </c>
      <c r="X58" s="29">
        <f>((U58*Parâmetros!$C$10)/(2*Parâmetros!$B$11*Parâmetros!$G$3*P58^2))</f>
        <v>0.47994425992908524</v>
      </c>
      <c r="Y58" s="29">
        <f>((V58)*(((Parâmetros!$C$6^2)*Parâmetros!$C$10)/(2*Parâmetros!$G$3*Modelo_1_Ø28mm!R58^2)))</f>
        <v>6.557682798867405E-2</v>
      </c>
      <c r="AA58" s="22">
        <v>0.8</v>
      </c>
      <c r="AB58" s="23">
        <f>AA58/Parâmetros!$G$3</f>
        <v>8.0160320641282565E-4</v>
      </c>
      <c r="AC58" s="23">
        <f>AA58/(Parâmetros!$G$3*Parâmetros!$D$9)</f>
        <v>3.2884036910139161</v>
      </c>
      <c r="AD58" s="23">
        <f>AB58/Parâmetros!$B$13</f>
        <v>1.3018276806011642</v>
      </c>
      <c r="AE58" s="23">
        <f>AD58/Parâmetros!$D$6</f>
        <v>3.2578270285314419</v>
      </c>
      <c r="AF58" s="23">
        <f>(Parâmetros!$G$3*Parâmetros!$D$10*Modelo_1_Ø28mm!AE58)/Parâmetros!$H$3</f>
        <v>20047.784044914031</v>
      </c>
      <c r="AG58" s="23"/>
      <c r="AH58" s="23">
        <v>265213.18795799999</v>
      </c>
      <c r="AI58" s="24">
        <f t="shared" si="2"/>
        <v>2210109.89965</v>
      </c>
      <c r="AJ58" s="29">
        <f>((AH58*Parâmetros!$D$10)/(2*Parâmetros!$B$11*Parâmetros!$G$3*Modelo_1_Ø28mm!AE58^2))</f>
        <v>0.54920185483487494</v>
      </c>
      <c r="AK58" s="29">
        <f>((AH58*Parâmetros!$D$10)/(2*Parâmetros!$B$11*Parâmetros!$G$3*AC58^2))</f>
        <v>0.53903601814921331</v>
      </c>
      <c r="AL58" s="29">
        <f>((AI58)*(((Parâmetros!$D$6^2)*Parâmetros!$D$10)/(2*Parâmetros!$G$3*Modelo_1_Ø28mm!AE58^2)))</f>
        <v>8.7696640052329619E-2</v>
      </c>
      <c r="AN58" s="22">
        <v>0.8</v>
      </c>
      <c r="AO58" s="23">
        <f>AN58/Parâmetros!$G$3</f>
        <v>8.0160320641282565E-4</v>
      </c>
      <c r="AP58" s="23">
        <f>AN58/(Parâmetros!$G$3*Parâmetros!$E$9)</f>
        <v>3.0953914522312744</v>
      </c>
      <c r="AQ58" s="23">
        <f>AO58/Parâmetros!$B$13</f>
        <v>1.3018276806011642</v>
      </c>
      <c r="AR58" s="23">
        <f>AQ58/Parâmetros!$E$6</f>
        <v>3.1278896698730518</v>
      </c>
      <c r="AS58" s="23">
        <f>(Parâmetros!$G$3*Parâmetros!$E$10*Modelo_1_Ø28mm!AR58)/Parâmetros!$H$3</f>
        <v>24220.974246787195</v>
      </c>
      <c r="AT58" s="23"/>
      <c r="AU58" s="30">
        <v>174655.234203</v>
      </c>
      <c r="AV58" s="60">
        <f t="shared" si="7"/>
        <v>1455460.2850250001</v>
      </c>
      <c r="AW58" s="29">
        <f>((AU58*Parâmetros!$E$10)/(2*Parâmetros!$B$11*Parâmetros!$G$3*Modelo_1_Ø28mm!AR58^2))</f>
        <v>0.49371179886945965</v>
      </c>
      <c r="AX58" s="29">
        <f>((AU58*Parâmetros!$E$10)/(2*Parâmetros!$B$11*Parâmetros!$G$3*AP58^2))</f>
        <v>0.50413308477402941</v>
      </c>
      <c r="AY58" s="29">
        <f>((AV58)*(((Parâmetros!$E$6^2)*Parâmetros!$E$10)/(2*Parâmetros!$G$3*Modelo_1_Ø28mm!AR58^2)))</f>
        <v>8.5521962456957035E-2</v>
      </c>
      <c r="BA58" s="28">
        <f>((Parâmetros!$H$3/Modelo_1_Ø28mm!$AZ$4)*Modelo_1_Ø28mm!AR58) + (Modelo_1_Ø28mm!$AZ$8)*998*Modelo_1_Ø28mm!AR58^2</f>
        <v>1495370.3140777093</v>
      </c>
      <c r="BB58" s="28">
        <f t="shared" si="4"/>
        <v>179444.4376893251</v>
      </c>
    </row>
    <row r="59" spans="1:54" x14ac:dyDescent="0.25">
      <c r="A59" s="22">
        <v>0.82</v>
      </c>
      <c r="B59" s="23">
        <f>A59/Parâmetros!$G$3</f>
        <v>8.2164328657314623E-4</v>
      </c>
      <c r="C59" s="46">
        <f>A59/(Parâmetros!$G$3*Parâmetros!$B$9)</f>
        <v>3.9076336570519823</v>
      </c>
      <c r="D59" s="23">
        <f>B59/Parâmetros!$B$13</f>
        <v>1.334373372616193</v>
      </c>
      <c r="E59" s="46">
        <f>D59/Parâmetros!$B$6</f>
        <v>4.0119463999284219</v>
      </c>
      <c r="F59" s="23">
        <f>(Parâmetros!$G$3*Parâmetros!$B$10*Modelo_1_Ø28mm!E59)/Parâmetros!$H$3</f>
        <v>13481.129389060527</v>
      </c>
      <c r="G59" s="23"/>
      <c r="H59" s="23">
        <v>605197.27604800009</v>
      </c>
      <c r="I59" s="24">
        <f t="shared" si="6"/>
        <v>5043310.633733334</v>
      </c>
      <c r="J59" s="29">
        <f>((H59*Parâmetros!$B$10)/(2*Parâmetros!$B$11*Parâmetros!$G$3*Modelo_1_Ø28mm!E59^2))</f>
        <v>0.45124504425661788</v>
      </c>
      <c r="K59" s="29">
        <f>((H59*Parâmetros!$B$10)/(2*Parâmetros!$B$11*Parâmetros!$G$3*C59^2))</f>
        <v>0.47565822018107012</v>
      </c>
      <c r="L59" s="29">
        <f>((I59)*(((Parâmetros!$B$6^2)*Parâmetros!$B$10)/(2*Parâmetros!$G$3*Modelo_1_Ø28mm!E59^2)))</f>
        <v>4.9917972231989217E-2</v>
      </c>
      <c r="N59" s="22">
        <v>0.82</v>
      </c>
      <c r="O59" s="23">
        <f>N59/Parâmetros!$G$3</f>
        <v>8.2164328657314623E-4</v>
      </c>
      <c r="P59" s="23">
        <f>N59/(Parâmetros!$G$3*Parâmetros!$C$9)</f>
        <v>3.5168474050269927</v>
      </c>
      <c r="Q59" s="23">
        <f>O59/Parâmetros!$B$13</f>
        <v>1.334373372616193</v>
      </c>
      <c r="R59" s="23">
        <f>Q59/Parâmetros!$C$6</f>
        <v>3.5630797666654019</v>
      </c>
      <c r="S59" s="23">
        <f>(Parâmetros!$G$3*Parâmetros!$C$10*Modelo_1_Ø28mm!R59)/Parâmetros!$H$3</f>
        <v>16927.830217307266</v>
      </c>
      <c r="T59" s="23"/>
      <c r="U59" s="23">
        <v>348414.06394199998</v>
      </c>
      <c r="V59" s="24">
        <f t="shared" si="1"/>
        <v>2903450.5328500001</v>
      </c>
      <c r="W59" s="29">
        <f>((U59*Parâmetros!$C$10)/(2*Parâmetros!$B$11*Parâmetros!$G$3*Modelo_1_Ø28mm!R59^2))</f>
        <v>0.46566640455193281</v>
      </c>
      <c r="X59" s="29">
        <f>((U59*Parâmetros!$C$10)/(2*Parâmetros!$B$11*Parâmetros!$G$3*P59^2))</f>
        <v>0.47799015019881658</v>
      </c>
      <c r="Y59" s="29">
        <f>((V59)*(((Parâmetros!$C$6^2)*Parâmetros!$C$10)/(2*Parâmetros!$G$3*Modelo_1_Ø28mm!R59^2)))</f>
        <v>6.5309829655009713E-2</v>
      </c>
      <c r="AA59" s="22">
        <v>0.82</v>
      </c>
      <c r="AB59" s="23">
        <f>AA59/Parâmetros!$G$3</f>
        <v>8.2164328657314623E-4</v>
      </c>
      <c r="AC59" s="23">
        <f>AA59/(Parâmetros!$G$3*Parâmetros!$D$9)</f>
        <v>3.3706137832892633</v>
      </c>
      <c r="AD59" s="23">
        <f>AB59/Parâmetros!$B$13</f>
        <v>1.334373372616193</v>
      </c>
      <c r="AE59" s="23">
        <f>AD59/Parâmetros!$D$6</f>
        <v>3.3392727042447272</v>
      </c>
      <c r="AF59" s="23">
        <f>(Parâmetros!$G$3*Parâmetros!$D$10*Modelo_1_Ø28mm!AE59)/Parâmetros!$H$3</f>
        <v>20548.978646036878</v>
      </c>
      <c r="AG59" s="23"/>
      <c r="AH59" s="23">
        <v>277589.19896300003</v>
      </c>
      <c r="AI59" s="24">
        <f t="shared" si="2"/>
        <v>2313243.3246916672</v>
      </c>
      <c r="AJ59" s="29">
        <f>((AH59*Parâmetros!$D$10)/(2*Parâmetros!$B$11*Parâmetros!$G$3*Modelo_1_Ø28mm!AE59^2))</f>
        <v>0.54713149132269878</v>
      </c>
      <c r="AK59" s="29">
        <f>((AH59*Parâmetros!$D$10)/(2*Parâmetros!$B$11*Parâmetros!$G$3*AC59^2))</f>
        <v>0.53700397748165152</v>
      </c>
      <c r="AL59" s="29">
        <f>((AI59)*(((Parâmetros!$D$6^2)*Parâmetros!$D$10)/(2*Parâmetros!$G$3*Modelo_1_Ø28mm!AE59^2)))</f>
        <v>8.7366044075447152E-2</v>
      </c>
      <c r="AN59" s="22">
        <v>0.82</v>
      </c>
      <c r="AO59" s="23">
        <f>AN59/Parâmetros!$G$3</f>
        <v>8.2164328657314623E-4</v>
      </c>
      <c r="AP59" s="23">
        <f>AN59/(Parâmetros!$G$3*Parâmetros!$E$9)</f>
        <v>3.1727762385370557</v>
      </c>
      <c r="AQ59" s="23">
        <f>AO59/Parâmetros!$B$13</f>
        <v>1.334373372616193</v>
      </c>
      <c r="AR59" s="23">
        <f>AQ59/Parâmetros!$E$6</f>
        <v>3.2060869116198774</v>
      </c>
      <c r="AS59" s="23">
        <f>(Parâmetros!$G$3*Parâmetros!$E$10*Modelo_1_Ø28mm!AR59)/Parâmetros!$H$3</f>
        <v>24826.498602956868</v>
      </c>
      <c r="AT59" s="23"/>
      <c r="AU59" s="30">
        <v>182929.30064600002</v>
      </c>
      <c r="AV59" s="60">
        <f t="shared" si="7"/>
        <v>1524410.8387166669</v>
      </c>
      <c r="AW59" s="29">
        <f>((AU59*Parâmetros!$E$10)/(2*Parâmetros!$B$11*Parâmetros!$G$3*Modelo_1_Ø28mm!AR59^2))</f>
        <v>0.49218394625247336</v>
      </c>
      <c r="AX59" s="29">
        <f>((AU59*Parâmetros!$E$10)/(2*Parâmetros!$B$11*Parâmetros!$G$3*AP59^2))</f>
        <v>0.50257298219060897</v>
      </c>
      <c r="AY59" s="29">
        <f>((AV59)*(((Parâmetros!$E$6^2)*Parâmetros!$E$10)/(2*Parâmetros!$G$3*Modelo_1_Ø28mm!AR59^2)))</f>
        <v>8.5257304098682291E-2</v>
      </c>
      <c r="BA59" s="28">
        <f>((Parâmetros!$H$3/Modelo_1_Ø28mm!$AZ$4)*Modelo_1_Ø28mm!AR59) + (Modelo_1_Ø28mm!$AZ$8)*998*Modelo_1_Ø28mm!AR59^2</f>
        <v>1567094.987665138</v>
      </c>
      <c r="BB59" s="28">
        <f t="shared" si="4"/>
        <v>188051.39851981655</v>
      </c>
    </row>
    <row r="60" spans="1:54" x14ac:dyDescent="0.25">
      <c r="A60" s="22">
        <v>0.84</v>
      </c>
      <c r="B60" s="23">
        <f>A60/Parâmetros!$G$3</f>
        <v>8.4168336673346692E-4</v>
      </c>
      <c r="C60" s="46">
        <f>A60/(Parâmetros!$G$3*Parâmetros!$B$9)</f>
        <v>4.0029417950288604</v>
      </c>
      <c r="D60" s="23">
        <f>B60/Parâmetros!$B$13</f>
        <v>1.3669190646312224</v>
      </c>
      <c r="E60" s="46">
        <f>D60/Parâmetros!$B$6</f>
        <v>4.1097987511461884</v>
      </c>
      <c r="F60" s="23">
        <f>(Parâmetros!$G$3*Parâmetros!$B$10*Modelo_1_Ø28mm!E60)/Parâmetros!$H$3</f>
        <v>13809.937422940051</v>
      </c>
      <c r="G60" s="23"/>
      <c r="H60" s="23">
        <v>632633.34956200002</v>
      </c>
      <c r="I60" s="24">
        <f t="shared" si="6"/>
        <v>5271944.5796833336</v>
      </c>
      <c r="J60" s="29">
        <f>((H60*Parâmetros!$B$10)/(2*Parâmetros!$B$11*Parâmetros!$G$3*Modelo_1_Ø28mm!E60^2))</f>
        <v>0.44950724464787484</v>
      </c>
      <c r="K60" s="29">
        <f>((H60*Parâmetros!$B$10)/(2*Parâmetros!$B$11*Parâmetros!$G$3*C60^2))</f>
        <v>0.47382640245930913</v>
      </c>
      <c r="L60" s="29">
        <f>((I60)*(((Parâmetros!$B$6^2)*Parâmetros!$B$10)/(2*Parâmetros!$G$3*Modelo_1_Ø28mm!E60^2)))</f>
        <v>4.9725732042943144E-2</v>
      </c>
      <c r="N60" s="22">
        <v>0.84</v>
      </c>
      <c r="O60" s="23">
        <f>N60/Parâmetros!$G$3</f>
        <v>8.4168336673346692E-4</v>
      </c>
      <c r="P60" s="23">
        <f>N60/(Parâmetros!$G$3*Parâmetros!$C$9)</f>
        <v>3.6026241710032609</v>
      </c>
      <c r="Q60" s="23">
        <f>O60/Parâmetros!$B$13</f>
        <v>1.3669190646312224</v>
      </c>
      <c r="R60" s="23">
        <f>Q60/Parâmetros!$C$6</f>
        <v>3.6499841512182174</v>
      </c>
      <c r="S60" s="23">
        <f>(Parâmetros!$G$3*Parâmetros!$C$10*Modelo_1_Ø28mm!R60)/Parâmetros!$H$3</f>
        <v>17340.704125046468</v>
      </c>
      <c r="T60" s="23"/>
      <c r="U60" s="23">
        <v>364115.00014699996</v>
      </c>
      <c r="V60" s="24">
        <f t="shared" si="1"/>
        <v>3034291.6678916663</v>
      </c>
      <c r="W60" s="29">
        <f>((U60*Parâmetros!$C$10)/(2*Parâmetros!$B$11*Parâmetros!$G$3*Modelo_1_Ø28mm!R60^2))</f>
        <v>0.46375321446974349</v>
      </c>
      <c r="X60" s="29">
        <f>((U60*Parâmetros!$C$10)/(2*Parâmetros!$B$11*Parâmetros!$G$3*P60^2))</f>
        <v>0.47602632801665928</v>
      </c>
      <c r="Y60" s="29">
        <f>((V60)*(((Parâmetros!$C$6^2)*Parâmetros!$C$10)/(2*Parâmetros!$G$3*Modelo_1_Ø28mm!R60^2)))</f>
        <v>6.5041504267685124E-2</v>
      </c>
      <c r="AA60" s="22">
        <v>0.84</v>
      </c>
      <c r="AB60" s="23">
        <f>AA60/Parâmetros!$G$3</f>
        <v>8.4168336673346692E-4</v>
      </c>
      <c r="AC60" s="23">
        <f>AA60/(Parâmetros!$G$3*Parâmetros!$D$9)</f>
        <v>3.4528238755646115</v>
      </c>
      <c r="AD60" s="23">
        <f>AB60/Parâmetros!$B$13</f>
        <v>1.3669190646312224</v>
      </c>
      <c r="AE60" s="23">
        <f>AD60/Parâmetros!$D$6</f>
        <v>3.4207183799580139</v>
      </c>
      <c r="AF60" s="23">
        <f>(Parâmetros!$G$3*Parâmetros!$D$10*Modelo_1_Ø28mm!AE60)/Parâmetros!$H$3</f>
        <v>21050.173247159735</v>
      </c>
      <c r="AG60" s="23"/>
      <c r="AH60" s="23">
        <v>290215.71910599997</v>
      </c>
      <c r="AI60" s="24">
        <f t="shared" si="2"/>
        <v>2418464.3258833331</v>
      </c>
      <c r="AJ60" s="29">
        <f>((AH60*Parâmetros!$D$10)/(2*Parâmetros!$B$11*Parâmetros!$G$3*Modelo_1_Ø28mm!AE60^2))</f>
        <v>0.54510380417655757</v>
      </c>
      <c r="AK60" s="29">
        <f>((AH60*Parâmetros!$D$10)/(2*Parâmetros!$B$11*Parâmetros!$G$3*AC60^2))</f>
        <v>0.5350138232320143</v>
      </c>
      <c r="AL60" s="29">
        <f>((AI60)*(((Parâmetros!$D$6^2)*Parâmetros!$D$10)/(2*Parâmetros!$G$3*Modelo_1_Ø28mm!AE60^2)))</f>
        <v>8.7042262667521381E-2</v>
      </c>
      <c r="AN60" s="22">
        <v>0.84</v>
      </c>
      <c r="AO60" s="23">
        <f>AN60/Parâmetros!$G$3</f>
        <v>8.4168336673346692E-4</v>
      </c>
      <c r="AP60" s="23">
        <f>AN60/(Parâmetros!$G$3*Parâmetros!$E$9)</f>
        <v>3.2501610248428379</v>
      </c>
      <c r="AQ60" s="23">
        <f>AO60/Parâmetros!$B$13</f>
        <v>1.3669190646312224</v>
      </c>
      <c r="AR60" s="23">
        <f>AQ60/Parâmetros!$E$6</f>
        <v>3.2842841533667042</v>
      </c>
      <c r="AS60" s="23">
        <f>(Parâmetros!$G$3*Parâmetros!$E$10*Modelo_1_Ø28mm!AR60)/Parâmetros!$H$3</f>
        <v>25432.022959126552</v>
      </c>
      <c r="AT60" s="23"/>
      <c r="AU60" s="30">
        <v>191379.448741</v>
      </c>
      <c r="AV60" s="60">
        <f t="shared" si="7"/>
        <v>1594828.7395083334</v>
      </c>
      <c r="AW60" s="29">
        <f>((AU60*Parâmetros!$E$10)/(2*Parâmetros!$B$11*Parâmetros!$G$3*Modelo_1_Ø28mm!AR60^2))</f>
        <v>0.49069157565596894</v>
      </c>
      <c r="AX60" s="29">
        <f>((AU60*Parâmetros!$E$10)/(2*Parâmetros!$B$11*Parâmetros!$G$3*AP60^2))</f>
        <v>0.50104911058339885</v>
      </c>
      <c r="AY60" s="29">
        <f>((AV60)*(((Parâmetros!$E$6^2)*Parâmetros!$E$10)/(2*Parâmetros!$G$3*Modelo_1_Ø28mm!AR60^2)))</f>
        <v>8.4998792022571532E-2</v>
      </c>
      <c r="BA60" s="28">
        <f>((Parâmetros!$H$3/Modelo_1_Ø28mm!$AZ$4)*Modelo_1_Ø28mm!AR60) + (Modelo_1_Ø28mm!$AZ$8)*998*Modelo_1_Ø28mm!AR60^2</f>
        <v>1640494.8034835672</v>
      </c>
      <c r="BB60" s="28">
        <f t="shared" si="4"/>
        <v>196859.37641802806</v>
      </c>
    </row>
    <row r="61" spans="1:54" x14ac:dyDescent="0.25">
      <c r="A61" s="22">
        <v>0.86</v>
      </c>
      <c r="B61" s="23">
        <f>A61/Parâmetros!$G$3</f>
        <v>8.617234468937876E-4</v>
      </c>
      <c r="C61" s="46">
        <f>A61/(Parâmetros!$G$3*Parâmetros!$B$9)</f>
        <v>4.0982499330057376</v>
      </c>
      <c r="D61" s="23">
        <f>B61/Parâmetros!$B$13</f>
        <v>1.3994647566462515</v>
      </c>
      <c r="E61" s="46">
        <f>D61/Parâmetros!$B$6</f>
        <v>4.2076511023639549</v>
      </c>
      <c r="F61" s="23">
        <f>(Parâmetros!$G$3*Parâmetros!$B$10*Modelo_1_Ø28mm!E61)/Parâmetros!$H$3</f>
        <v>14138.745456819575</v>
      </c>
      <c r="G61" s="23"/>
      <c r="H61" s="23">
        <v>660607.36788200005</v>
      </c>
      <c r="I61" s="24">
        <f t="shared" si="6"/>
        <v>5505061.3990166672</v>
      </c>
      <c r="J61" s="29">
        <f>((H61*Parâmetros!$B$10)/(2*Parâmetros!$B$11*Parâmetros!$G$3*Modelo_1_Ø28mm!E61^2))</f>
        <v>0.44780578131781124</v>
      </c>
      <c r="K61" s="29">
        <f>((H61*Parâmetros!$B$10)/(2*Parâmetros!$B$11*Parâmetros!$G$3*C61^2))</f>
        <v>0.47203288687485617</v>
      </c>
      <c r="L61" s="29">
        <f>((I61)*(((Parâmetros!$B$6^2)*Parâmetros!$B$10)/(2*Parâmetros!$G$3*Modelo_1_Ø28mm!E61^2)))</f>
        <v>4.9537511473332713E-2</v>
      </c>
      <c r="N61" s="22">
        <v>0.86</v>
      </c>
      <c r="O61" s="23">
        <f>N61/Parâmetros!$G$3</f>
        <v>8.617234468937876E-4</v>
      </c>
      <c r="P61" s="23">
        <f>N61/(Parâmetros!$G$3*Parâmetros!$C$9)</f>
        <v>3.6884009369795292</v>
      </c>
      <c r="Q61" s="23">
        <f>O61/Parâmetros!$B$13</f>
        <v>1.3994647566462515</v>
      </c>
      <c r="R61" s="23">
        <f>Q61/Parâmetros!$C$6</f>
        <v>3.736888535771032</v>
      </c>
      <c r="S61" s="23">
        <f>(Parâmetros!$G$3*Parâmetros!$C$10*Modelo_1_Ø28mm!R61)/Parâmetros!$H$3</f>
        <v>17753.57803278567</v>
      </c>
      <c r="T61" s="23"/>
      <c r="U61" s="23">
        <v>380151.193891</v>
      </c>
      <c r="V61" s="24">
        <f t="shared" si="1"/>
        <v>3167926.6157583334</v>
      </c>
      <c r="W61" s="29">
        <f>((U61*Parâmetros!$C$10)/(2*Parâmetros!$B$11*Parâmetros!$G$3*Modelo_1_Ø28mm!R61^2))</f>
        <v>0.46191960028797951</v>
      </c>
      <c r="X61" s="29">
        <f>((U61*Parâmetros!$C$10)/(2*Parâmetros!$B$11*Parâmetros!$G$3*P61^2))</f>
        <v>0.47414418769135197</v>
      </c>
      <c r="Y61" s="29">
        <f>((V61)*(((Parâmetros!$C$6^2)*Parâmetros!$C$10)/(2*Parâmetros!$G$3*Modelo_1_Ø28mm!R61^2)))</f>
        <v>6.4784339420289189E-2</v>
      </c>
      <c r="AA61" s="22">
        <v>0.86</v>
      </c>
      <c r="AB61" s="23">
        <f>AA61/Parâmetros!$G$3</f>
        <v>8.617234468937876E-4</v>
      </c>
      <c r="AC61" s="23">
        <f>AA61/(Parâmetros!$G$3*Parâmetros!$D$9)</f>
        <v>3.5350339678399596</v>
      </c>
      <c r="AD61" s="23">
        <f>AB61/Parâmetros!$B$13</f>
        <v>1.3994647566462515</v>
      </c>
      <c r="AE61" s="23">
        <f>AD61/Parâmetros!$D$6</f>
        <v>3.5021640556713001</v>
      </c>
      <c r="AF61" s="23">
        <f>(Parâmetros!$G$3*Parâmetros!$D$10*Modelo_1_Ø28mm!AE61)/Parâmetros!$H$3</f>
        <v>21551.367848282582</v>
      </c>
      <c r="AG61" s="23"/>
      <c r="AH61" s="23">
        <v>303096.58285900002</v>
      </c>
      <c r="AI61" s="24">
        <f t="shared" si="2"/>
        <v>2525804.8571583335</v>
      </c>
      <c r="AJ61" s="29">
        <f>((AH61*Parâmetros!$D$10)/(2*Parâmetros!$B$11*Parâmetros!$G$3*Modelo_1_Ø28mm!AE61^2))</f>
        <v>0.54312649720919837</v>
      </c>
      <c r="AK61" s="29">
        <f>((AH61*Parâmetros!$D$10)/(2*Parâmetros!$B$11*Parâmetros!$G$3*AC61^2))</f>
        <v>0.53307311661392676</v>
      </c>
      <c r="AL61" s="29">
        <f>((AI61)*(((Parâmetros!$D$6^2)*Parâmetros!$D$10)/(2*Parâmetros!$G$3*Modelo_1_Ø28mm!AE61^2)))</f>
        <v>8.6726525974604354E-2</v>
      </c>
      <c r="AN61" s="22">
        <v>0.86</v>
      </c>
      <c r="AO61" s="23">
        <f>AN61/Parâmetros!$G$3</f>
        <v>8.617234468937876E-4</v>
      </c>
      <c r="AP61" s="23">
        <f>AN61/(Parâmetros!$G$3*Parâmetros!$E$9)</f>
        <v>3.3275458111486196</v>
      </c>
      <c r="AQ61" s="23">
        <f>AO61/Parâmetros!$B$13</f>
        <v>1.3994647566462515</v>
      </c>
      <c r="AR61" s="23">
        <f>AQ61/Parâmetros!$E$6</f>
        <v>3.3624813951135306</v>
      </c>
      <c r="AS61" s="23">
        <f>(Parâmetros!$G$3*Parâmetros!$E$10*Modelo_1_Ø28mm!AR61)/Parâmetros!$H$3</f>
        <v>26037.547315296233</v>
      </c>
      <c r="AT61" s="23"/>
      <c r="AU61" s="30">
        <v>199976.84201000002</v>
      </c>
      <c r="AV61" s="60">
        <f t="shared" si="7"/>
        <v>1666473.6834166669</v>
      </c>
      <c r="AW61" s="29">
        <f>((AU61*Parâmetros!$E$10)/(2*Parâmetros!$B$11*Parâmetros!$G$3*Modelo_1_Ø28mm!AR61^2))</f>
        <v>0.48916421451445519</v>
      </c>
      <c r="AX61" s="29">
        <f>((AU61*Parâmetros!$E$10)/(2*Parâmetros!$B$11*Parâmetros!$G$3*AP61^2))</f>
        <v>0.49948950984953255</v>
      </c>
      <c r="AY61" s="29">
        <f>((AV61)*(((Parâmetros!$E$6^2)*Parâmetros!$E$10)/(2*Parâmetros!$G$3*Modelo_1_Ø28mm!AR61^2)))</f>
        <v>8.4734218798877339E-2</v>
      </c>
      <c r="BA61" s="28">
        <f>((Parâmetros!$H$3/Modelo_1_Ø28mm!$AZ$4)*Modelo_1_Ø28mm!AR61) + (Modelo_1_Ø28mm!$AZ$8)*998*Modelo_1_Ø28mm!AR61^2</f>
        <v>1715569.7615329954</v>
      </c>
      <c r="BB61" s="28">
        <f t="shared" si="4"/>
        <v>205868.37138395943</v>
      </c>
    </row>
    <row r="62" spans="1:54" x14ac:dyDescent="0.25">
      <c r="A62" s="22">
        <v>0.88</v>
      </c>
      <c r="B62" s="23">
        <f>A62/Parâmetros!$G$3</f>
        <v>8.8176352705410818E-4</v>
      </c>
      <c r="C62" s="46">
        <f>A62/(Parâmetros!$G$3*Parâmetros!$B$9)</f>
        <v>4.1935580709826157</v>
      </c>
      <c r="D62" s="23">
        <f>B62/Parâmetros!$B$13</f>
        <v>1.4320104486612804</v>
      </c>
      <c r="E62" s="46">
        <f>D62/Parâmetros!$B$6</f>
        <v>4.3055034535817205</v>
      </c>
      <c r="F62" s="23">
        <f>(Parâmetros!$G$3*Parâmetros!$B$10*Modelo_1_Ø28mm!E62)/Parâmetros!$H$3</f>
        <v>14467.553490699098</v>
      </c>
      <c r="G62" s="23"/>
      <c r="H62" s="23">
        <v>689138.807873999</v>
      </c>
      <c r="I62" s="24">
        <f t="shared" si="6"/>
        <v>5742823.3989499919</v>
      </c>
      <c r="J62" s="29">
        <f>((H62*Parâmetros!$B$10)/(2*Parâmetros!$B$11*Parâmetros!$G$3*Modelo_1_Ø28mm!E62^2))</f>
        <v>0.44615375084060177</v>
      </c>
      <c r="K62" s="29">
        <f>((H62*Parâmetros!$B$10)/(2*Parâmetros!$B$11*Parâmetros!$G$3*C62^2))</f>
        <v>0.4702914785503195</v>
      </c>
      <c r="L62" s="29">
        <f>((I62)*(((Parâmetros!$B$6^2)*Parâmetros!$B$10)/(2*Parâmetros!$G$3*Modelo_1_Ø28mm!E62^2)))</f>
        <v>4.9354759302339686E-2</v>
      </c>
      <c r="N62" s="22">
        <v>0.88</v>
      </c>
      <c r="O62" s="23">
        <f>N62/Parâmetros!$G$3</f>
        <v>8.8176352705410818E-4</v>
      </c>
      <c r="P62" s="23">
        <f>N62/(Parâmetros!$G$3*Parâmetros!$C$9)</f>
        <v>3.7741777029557975</v>
      </c>
      <c r="Q62" s="23">
        <f>O62/Parâmetros!$B$13</f>
        <v>1.4320104486612804</v>
      </c>
      <c r="R62" s="23">
        <f>Q62/Parâmetros!$C$6</f>
        <v>3.8237929203238461</v>
      </c>
      <c r="S62" s="23">
        <f>(Parâmetros!$G$3*Parâmetros!$C$10*Modelo_1_Ø28mm!R62)/Parâmetros!$H$3</f>
        <v>18166.451940524872</v>
      </c>
      <c r="T62" s="23"/>
      <c r="U62" s="23">
        <v>396519.73676599999</v>
      </c>
      <c r="V62" s="24">
        <f t="shared" si="1"/>
        <v>3304331.1397166667</v>
      </c>
      <c r="W62" s="29">
        <f>((U62*Parâmetros!$C$10)/(2*Parâmetros!$B$11*Parâmetros!$G$3*Modelo_1_Ø28mm!R62^2))</f>
        <v>0.46015738818550228</v>
      </c>
      <c r="X62" s="29">
        <f>((U62*Parâmetros!$C$10)/(2*Parâmetros!$B$11*Parâmetros!$G$3*P62^2))</f>
        <v>0.47233533908361131</v>
      </c>
      <c r="Y62" s="29">
        <f>((V62)*(((Parâmetros!$C$6^2)*Parâmetros!$C$10)/(2*Parâmetros!$G$3*Modelo_1_Ø28mm!R62^2)))</f>
        <v>6.4537188732363734E-2</v>
      </c>
      <c r="AA62" s="22">
        <v>0.88</v>
      </c>
      <c r="AB62" s="23">
        <f>AA62/Parâmetros!$G$3</f>
        <v>8.8176352705410818E-4</v>
      </c>
      <c r="AC62" s="23">
        <f>AA62/(Parâmetros!$G$3*Parâmetros!$D$9)</f>
        <v>3.6172440601153073</v>
      </c>
      <c r="AD62" s="23">
        <f>AB62/Parâmetros!$B$13</f>
        <v>1.4320104486612804</v>
      </c>
      <c r="AE62" s="23">
        <f>AD62/Parâmetros!$D$6</f>
        <v>3.5836097313845854</v>
      </c>
      <c r="AF62" s="23">
        <f>(Parâmetros!$G$3*Parâmetros!$D$10*Modelo_1_Ø28mm!AE62)/Parâmetros!$H$3</f>
        <v>22052.562449405432</v>
      </c>
      <c r="AG62" s="23"/>
      <c r="AH62" s="23">
        <v>316203.55230500002</v>
      </c>
      <c r="AI62" s="24">
        <f t="shared" si="2"/>
        <v>2635029.6025416669</v>
      </c>
      <c r="AJ62" s="29">
        <f>((AH62*Parâmetros!$D$10)/(2*Parâmetros!$B$11*Parâmetros!$G$3*Modelo_1_Ø28mm!AE62^2))</f>
        <v>0.54115073624999399</v>
      </c>
      <c r="AK62" s="29">
        <f>((AH62*Parâmetros!$D$10)/(2*Parâmetros!$B$11*Parâmetros!$G$3*AC62^2))</f>
        <v>0.53113392738707221</v>
      </c>
      <c r="AL62" s="29">
        <f>((AI62)*(((Parâmetros!$D$6^2)*Parâmetros!$D$10)/(2*Parâmetros!$G$3*Modelo_1_Ø28mm!AE62^2)))</f>
        <v>8.6411036148516848E-2</v>
      </c>
      <c r="AN62" s="22">
        <v>0.88</v>
      </c>
      <c r="AO62" s="23">
        <f>AN62/Parâmetros!$G$3</f>
        <v>8.8176352705410818E-4</v>
      </c>
      <c r="AP62" s="23">
        <f>AN62/(Parâmetros!$G$3*Parâmetros!$E$9)</f>
        <v>3.4049305974544013</v>
      </c>
      <c r="AQ62" s="23">
        <f>AO62/Parâmetros!$B$13</f>
        <v>1.4320104486612804</v>
      </c>
      <c r="AR62" s="23">
        <f>AQ62/Parâmetros!$E$6</f>
        <v>3.4406786368603561</v>
      </c>
      <c r="AS62" s="23">
        <f>(Parâmetros!$G$3*Parâmetros!$E$10*Modelo_1_Ø28mm!AR62)/Parâmetros!$H$3</f>
        <v>26643.071671465907</v>
      </c>
      <c r="AT62" s="23"/>
      <c r="AU62" s="30">
        <v>208732.27803799999</v>
      </c>
      <c r="AV62" s="60">
        <f t="shared" si="7"/>
        <v>1739435.6503166666</v>
      </c>
      <c r="AW62" s="29">
        <f>((AU62*Parâmetros!$E$10)/(2*Parâmetros!$B$11*Parâmetros!$G$3*Modelo_1_Ø28mm!AR62^2))</f>
        <v>0.48763643027590509</v>
      </c>
      <c r="AX62" s="29">
        <f>((AU62*Parâmetros!$E$10)/(2*Parâmetros!$B$11*Parâmetros!$G$3*AP62^2))</f>
        <v>0.4979294770878826</v>
      </c>
      <c r="AY62" s="29">
        <f>((AV62)*(((Parâmetros!$E$6^2)*Parâmetros!$E$10)/(2*Parâmetros!$G$3*Modelo_1_Ø28mm!AR62^2)))</f>
        <v>8.4469572285282152E-2</v>
      </c>
      <c r="BA62" s="28">
        <f>((Parâmetros!$H$3/Modelo_1_Ø28mm!$AZ$4)*Modelo_1_Ø28mm!AR62) + (Modelo_1_Ø28mm!$AZ$8)*998*Modelo_1_Ø28mm!AR62^2</f>
        <v>1792319.8618134221</v>
      </c>
      <c r="BB62" s="28">
        <f t="shared" si="4"/>
        <v>215078.38341761063</v>
      </c>
    </row>
    <row r="63" spans="1:54" x14ac:dyDescent="0.25">
      <c r="A63" s="22">
        <v>0.9</v>
      </c>
      <c r="B63" s="23">
        <f>A63/Parâmetros!$G$3</f>
        <v>9.0180360721442887E-4</v>
      </c>
      <c r="C63" s="46">
        <f>A63/(Parâmetros!$G$3*Parâmetros!$B$9)</f>
        <v>4.2888662089594938</v>
      </c>
      <c r="D63" s="23">
        <f>B63/Parâmetros!$B$13</f>
        <v>1.4645561406763097</v>
      </c>
      <c r="E63" s="46">
        <f>D63/Parâmetros!$B$6</f>
        <v>4.4033558047994878</v>
      </c>
      <c r="F63" s="23">
        <f>(Parâmetros!$G$3*Parâmetros!$B$10*Modelo_1_Ø28mm!E63)/Parâmetros!$H$3</f>
        <v>14796.361524578628</v>
      </c>
      <c r="G63" s="23"/>
      <c r="H63" s="23">
        <v>718200.20888699999</v>
      </c>
      <c r="I63" s="24">
        <f t="shared" si="6"/>
        <v>5985001.7407250004</v>
      </c>
      <c r="J63" s="29">
        <f>((H63*Parâmetros!$B$10)/(2*Parâmetros!$B$11*Parâmetros!$G$3*Modelo_1_Ø28mm!E63^2))</f>
        <v>0.4445326799042208</v>
      </c>
      <c r="K63" s="29">
        <f>((H63*Parâmetros!$B$10)/(2*Parâmetros!$B$11*Parâmetros!$G$3*C63^2))</f>
        <v>0.46858270473396318</v>
      </c>
      <c r="L63" s="29">
        <f>((I63)*(((Parâmetros!$B$6^2)*Parâmetros!$B$10)/(2*Parâmetros!$G$3*Modelo_1_Ø28mm!E63^2)))</f>
        <v>4.9175431961201437E-2</v>
      </c>
      <c r="N63" s="22">
        <v>0.9</v>
      </c>
      <c r="O63" s="23">
        <f>N63/Parâmetros!$G$3</f>
        <v>9.0180360721442887E-4</v>
      </c>
      <c r="P63" s="23">
        <f>N63/(Parâmetros!$G$3*Parâmetros!$C$9)</f>
        <v>3.8599544689320657</v>
      </c>
      <c r="Q63" s="23">
        <f>O63/Parâmetros!$B$13</f>
        <v>1.4645561406763097</v>
      </c>
      <c r="R63" s="23">
        <f>Q63/Parâmetros!$C$6</f>
        <v>3.9106973048766616</v>
      </c>
      <c r="S63" s="23">
        <f>(Parâmetros!$G$3*Parâmetros!$C$10*Modelo_1_Ø28mm!R63)/Parâmetros!$H$3</f>
        <v>18579.325848264074</v>
      </c>
      <c r="T63" s="23"/>
      <c r="U63" s="23">
        <v>413196.09149800002</v>
      </c>
      <c r="V63" s="24">
        <f t="shared" si="1"/>
        <v>3443300.7624833337</v>
      </c>
      <c r="W63" s="29">
        <f>((U63*Parâmetros!$C$10)/(2*Parâmetros!$B$11*Parâmetros!$G$3*Modelo_1_Ø28mm!R63^2))</f>
        <v>0.45843537282927371</v>
      </c>
      <c r="X63" s="29">
        <f>((U63*Parâmetros!$C$10)/(2*Parâmetros!$B$11*Parâmetros!$G$3*P63^2))</f>
        <v>0.4705677510190176</v>
      </c>
      <c r="Y63" s="29">
        <f>((V63)*(((Parâmetros!$C$6^2)*Parâmetros!$C$10)/(2*Parâmetros!$G$3*Modelo_1_Ø28mm!R63^2)))</f>
        <v>6.4295675648148837E-2</v>
      </c>
      <c r="AA63" s="22">
        <v>0.9</v>
      </c>
      <c r="AB63" s="23">
        <f>AA63/Parâmetros!$G$3</f>
        <v>9.0180360721442887E-4</v>
      </c>
      <c r="AC63" s="23">
        <f>AA63/(Parâmetros!$G$3*Parâmetros!$D$9)</f>
        <v>3.6994541523906554</v>
      </c>
      <c r="AD63" s="23">
        <f>AB63/Parâmetros!$B$13</f>
        <v>1.4645561406763097</v>
      </c>
      <c r="AE63" s="23">
        <f>AD63/Parâmetros!$D$6</f>
        <v>3.665055407097872</v>
      </c>
      <c r="AF63" s="23">
        <f>(Parâmetros!$G$3*Parâmetros!$D$10*Modelo_1_Ø28mm!AE63)/Parâmetros!$H$3</f>
        <v>22553.757050528286</v>
      </c>
      <c r="AG63" s="23"/>
      <c r="AH63" s="23">
        <v>329573.92722700001</v>
      </c>
      <c r="AI63" s="24">
        <f t="shared" si="2"/>
        <v>2746449.3935583336</v>
      </c>
      <c r="AJ63" s="29">
        <f>((AH63*Parâmetros!$D$10)/(2*Parâmetros!$B$11*Parâmetros!$G$3*Modelo_1_Ø28mm!AE63^2))</f>
        <v>0.5392432054072287</v>
      </c>
      <c r="AK63" s="29">
        <f>((AH63*Parâmetros!$D$10)/(2*Parâmetros!$B$11*Parâmetros!$G$3*AC63^2))</f>
        <v>0.52926170532349215</v>
      </c>
      <c r="AL63" s="29">
        <f>((AI63)*(((Parâmetros!$D$6^2)*Parâmetros!$D$10)/(2*Parâmetros!$G$3*Modelo_1_Ø28mm!AE63^2)))</f>
        <v>8.6106441318339152E-2</v>
      </c>
      <c r="AN63" s="22">
        <v>0.9</v>
      </c>
      <c r="AO63" s="23">
        <f>AN63/Parâmetros!$G$3</f>
        <v>9.0180360721442887E-4</v>
      </c>
      <c r="AP63" s="23">
        <f>AN63/(Parâmetros!$G$3*Parâmetros!$E$9)</f>
        <v>3.4823153837601835</v>
      </c>
      <c r="AQ63" s="23">
        <f>AO63/Parâmetros!$B$13</f>
        <v>1.4645561406763097</v>
      </c>
      <c r="AR63" s="23">
        <f>AQ63/Parâmetros!$E$6</f>
        <v>3.518875878607183</v>
      </c>
      <c r="AS63" s="23">
        <f>(Parâmetros!$G$3*Parâmetros!$E$10*Modelo_1_Ø28mm!AR63)/Parâmetros!$H$3</f>
        <v>27248.596027635591</v>
      </c>
      <c r="AT63" s="23"/>
      <c r="AU63" s="30">
        <v>217694.57307300001</v>
      </c>
      <c r="AV63" s="60">
        <f t="shared" si="7"/>
        <v>1814121.442275</v>
      </c>
      <c r="AW63" s="29">
        <f>((AU63*Parâmetros!$E$10)/(2*Parâmetros!$B$11*Parâmetros!$G$3*Modelo_1_Ø28mm!AR63^2))</f>
        <v>0.48622183555656889</v>
      </c>
      <c r="AX63" s="29">
        <f>((AU63*Parâmetros!$E$10)/(2*Parâmetros!$B$11*Parâmetros!$G$3*AP63^2))</f>
        <v>0.49648502305377401</v>
      </c>
      <c r="AY63" s="29">
        <f>((AV63)*(((Parâmetros!$E$6^2)*Parâmetros!$E$10)/(2*Parâmetros!$G$3*Modelo_1_Ø28mm!AR63^2)))</f>
        <v>8.4224532736387622E-2</v>
      </c>
      <c r="BA63" s="28">
        <f>((Parâmetros!$H$3/Modelo_1_Ø28mm!$AZ$4)*Modelo_1_Ø28mm!AR63) + (Modelo_1_Ø28mm!$AZ$8)*998*Modelo_1_Ø28mm!AR63^2</f>
        <v>1870745.1043248493</v>
      </c>
      <c r="BB63" s="28">
        <f t="shared" si="4"/>
        <v>224489.4125189819</v>
      </c>
    </row>
    <row r="64" spans="1:54" x14ac:dyDescent="0.25">
      <c r="A64" s="22">
        <v>0.92</v>
      </c>
      <c r="B64" s="23">
        <f>A64/Parâmetros!$G$3</f>
        <v>9.2184368737474956E-4</v>
      </c>
      <c r="C64" s="46">
        <f>A64/(Parâmetros!$G$3*Parâmetros!$B$9)</f>
        <v>4.384174346936371</v>
      </c>
      <c r="D64" s="23">
        <f>B64/Parâmetros!$B$13</f>
        <v>1.4971018326913388</v>
      </c>
      <c r="E64" s="46">
        <f>D64/Parâmetros!$B$6</f>
        <v>4.5012081560172543</v>
      </c>
      <c r="F64" s="23">
        <f>(Parâmetros!$G$3*Parâmetros!$B$10*Modelo_1_Ø28mm!E64)/Parâmetros!$H$3</f>
        <v>15125.169558458152</v>
      </c>
      <c r="G64" s="23"/>
      <c r="H64" s="23">
        <v>747812.29212500004</v>
      </c>
      <c r="I64" s="24">
        <f t="shared" si="6"/>
        <v>6231769.1010416672</v>
      </c>
      <c r="J64" s="29">
        <f>((H64*Parâmetros!$B$10)/(2*Parâmetros!$B$11*Parâmetros!$G$3*Modelo_1_Ø28mm!E64^2))</f>
        <v>0.44295553249582387</v>
      </c>
      <c r="K64" s="29">
        <f>((H64*Parâmetros!$B$10)/(2*Parâmetros!$B$11*Parâmetros!$G$3*C64^2))</f>
        <v>0.46692023078817813</v>
      </c>
      <c r="L64" s="29">
        <f>((I64)*(((Parâmetros!$B$6^2)*Parâmetros!$B$10)/(2*Parâmetros!$G$3*Modelo_1_Ø28mm!E64^2)))</f>
        <v>4.9000963561957718E-2</v>
      </c>
      <c r="N64" s="22">
        <v>0.92</v>
      </c>
      <c r="O64" s="23">
        <f>N64/Parâmetros!$G$3</f>
        <v>9.2184368737474956E-4</v>
      </c>
      <c r="P64" s="23">
        <f>N64/(Parâmetros!$G$3*Parâmetros!$C$9)</f>
        <v>3.945731234908334</v>
      </c>
      <c r="Q64" s="23">
        <f>O64/Parâmetros!$B$13</f>
        <v>1.4971018326913388</v>
      </c>
      <c r="R64" s="23">
        <f>Q64/Parâmetros!$C$6</f>
        <v>3.9976016894294761</v>
      </c>
      <c r="S64" s="23">
        <f>(Parâmetros!$G$3*Parâmetros!$C$10*Modelo_1_Ø28mm!R64)/Parâmetros!$H$3</f>
        <v>18992.199756003276</v>
      </c>
      <c r="T64" s="23"/>
      <c r="U64" s="23">
        <v>430089.13647700002</v>
      </c>
      <c r="V64" s="24">
        <f t="shared" si="1"/>
        <v>3584076.1373083335</v>
      </c>
      <c r="W64" s="29">
        <f>((U64*Parâmetros!$C$10)/(2*Parâmetros!$B$11*Parâmetros!$G$3*Modelo_1_Ø28mm!R64^2))</f>
        <v>0.45665661459922607</v>
      </c>
      <c r="X64" s="29">
        <f>((U64*Parâmetros!$C$10)/(2*Parâmetros!$B$11*Parâmetros!$G$3*P64^2))</f>
        <v>0.46874191839455343</v>
      </c>
      <c r="Y64" s="29">
        <f>((V64)*(((Parâmetros!$C$6^2)*Parâmetros!$C$10)/(2*Parâmetros!$G$3*Modelo_1_Ø28mm!R64^2)))</f>
        <v>6.4046204361695114E-2</v>
      </c>
      <c r="AA64" s="22">
        <v>0.92</v>
      </c>
      <c r="AB64" s="23">
        <f>AA64/Parâmetros!$G$3</f>
        <v>9.2184368737474956E-4</v>
      </c>
      <c r="AC64" s="23">
        <f>AA64/(Parâmetros!$G$3*Parâmetros!$D$9)</f>
        <v>3.7816642446660031</v>
      </c>
      <c r="AD64" s="23">
        <f>AB64/Parâmetros!$B$13</f>
        <v>1.4971018326913388</v>
      </c>
      <c r="AE64" s="23">
        <f>AD64/Parâmetros!$D$6</f>
        <v>3.7465010828111582</v>
      </c>
      <c r="AF64" s="23">
        <f>(Parâmetros!$G$3*Parâmetros!$D$10*Modelo_1_Ø28mm!AE64)/Parâmetros!$H$3</f>
        <v>23054.951651651139</v>
      </c>
      <c r="AG64" s="23"/>
      <c r="AH64" s="23">
        <v>343179.49603599997</v>
      </c>
      <c r="AI64" s="24">
        <f t="shared" si="2"/>
        <v>2859829.1336333333</v>
      </c>
      <c r="AJ64" s="29">
        <f>((AH64*Parâmetros!$D$10)/(2*Parâmetros!$B$11*Parâmetros!$G$3*Modelo_1_Ø28mm!AE64^2))</f>
        <v>0.53735652997636507</v>
      </c>
      <c r="AK64" s="29">
        <f>((AH64*Parâmetros!$D$10)/(2*Parâmetros!$B$11*Parâmetros!$G$3*AC64^2))</f>
        <v>0.52740995263394896</v>
      </c>
      <c r="AL64" s="29">
        <f>((AI64)*(((Parâmetros!$D$6^2)*Parâmetros!$D$10)/(2*Parâmetros!$G$3*Modelo_1_Ø28mm!AE64^2)))</f>
        <v>8.5805176683670784E-2</v>
      </c>
      <c r="AN64" s="22">
        <v>0.92</v>
      </c>
      <c r="AO64" s="23">
        <f>AN64/Parâmetros!$G$3</f>
        <v>9.2184368737474956E-4</v>
      </c>
      <c r="AP64" s="23">
        <f>AN64/(Parâmetros!$G$3*Parâmetros!$E$9)</f>
        <v>3.5597001700659652</v>
      </c>
      <c r="AQ64" s="23">
        <f>AO64/Parâmetros!$B$13</f>
        <v>1.4971018326913388</v>
      </c>
      <c r="AR64" s="23">
        <f>AQ64/Parâmetros!$E$6</f>
        <v>3.5970731203540094</v>
      </c>
      <c r="AS64" s="23">
        <f>(Parâmetros!$G$3*Parâmetros!$E$10*Modelo_1_Ø28mm!AR64)/Parâmetros!$H$3</f>
        <v>27854.120383805272</v>
      </c>
      <c r="AT64" s="23"/>
      <c r="AU64" s="30">
        <v>226762.421183</v>
      </c>
      <c r="AV64" s="60">
        <f t="shared" si="7"/>
        <v>1889686.8431916668</v>
      </c>
      <c r="AW64" s="29">
        <f>((AU64*Parâmetros!$E$10)/(2*Parâmetros!$B$11*Parâmetros!$G$3*Modelo_1_Ø28mm!AR64^2))</f>
        <v>0.4846936225822957</v>
      </c>
      <c r="AX64" s="29">
        <f>((AU64*Parâmetros!$E$10)/(2*Parâmetros!$B$11*Parâmetros!$G$3*AP64^2))</f>
        <v>0.49492455250663259</v>
      </c>
      <c r="AY64" s="29">
        <f>((AV64)*(((Parâmetros!$E$6^2)*Parâmetros!$E$10)/(2*Parâmetros!$G$3*Modelo_1_Ø28mm!AR64^2)))</f>
        <v>8.3959811956144353E-2</v>
      </c>
      <c r="BA64" s="28">
        <f>((Parâmetros!$H$3/Modelo_1_Ø28mm!$AZ$4)*Modelo_1_Ø28mm!AR64) + (Modelo_1_Ø28mm!$AZ$8)*998*Modelo_1_Ø28mm!AR64^2</f>
        <v>1950845.4890672758</v>
      </c>
      <c r="BB64" s="28">
        <f t="shared" si="4"/>
        <v>234101.45868807309</v>
      </c>
    </row>
    <row r="65" spans="1:54" x14ac:dyDescent="0.25">
      <c r="A65" s="22">
        <v>0.93999999999999895</v>
      </c>
      <c r="B65" s="23">
        <f>A65/Parâmetros!$G$3</f>
        <v>9.4188376753506905E-4</v>
      </c>
      <c r="C65" s="46">
        <f>A65/(Parâmetros!$G$3*Parâmetros!$B$9)</f>
        <v>4.4794824849132437</v>
      </c>
      <c r="D65" s="23">
        <f>B65/Parâmetros!$B$13</f>
        <v>1.5296475247063661</v>
      </c>
      <c r="E65" s="46">
        <f>D65/Parâmetros!$B$6</f>
        <v>4.5990605072350155</v>
      </c>
      <c r="F65" s="23">
        <f>(Parâmetros!$G$3*Parâmetros!$B$10*Modelo_1_Ø28mm!E65)/Parâmetros!$H$3</f>
        <v>15453.97759233766</v>
      </c>
      <c r="G65" s="23"/>
      <c r="H65" s="23">
        <v>777971.08478499996</v>
      </c>
      <c r="I65" s="24">
        <f t="shared" si="6"/>
        <v>6483092.3732083328</v>
      </c>
      <c r="J65" s="29">
        <f>((H65*Parâmetros!$B$10)/(2*Parâmetros!$B$11*Parâmetros!$G$3*Modelo_1_Ø28mm!E65^2))</f>
        <v>0.44141890993932059</v>
      </c>
      <c r="K65" s="29">
        <f>((H65*Parâmetros!$B$10)/(2*Parâmetros!$B$11*Parâmetros!$G$3*C65^2))</f>
        <v>0.46530047416232861</v>
      </c>
      <c r="L65" s="29">
        <f>((I65)*(((Parâmetros!$B$6^2)*Parâmetros!$B$10)/(2*Parâmetros!$G$3*Modelo_1_Ø28mm!E65^2)))</f>
        <v>4.8830978133679079E-2</v>
      </c>
      <c r="N65" s="22">
        <v>0.93999999999999895</v>
      </c>
      <c r="O65" s="23">
        <f>N65/Parâmetros!$G$3</f>
        <v>9.4188376753506905E-4</v>
      </c>
      <c r="P65" s="23">
        <f>N65/(Parâmetros!$G$3*Parâmetros!$C$9)</f>
        <v>4.0315080008845969</v>
      </c>
      <c r="Q65" s="23">
        <f>O65/Parâmetros!$B$13</f>
        <v>1.5296475247063661</v>
      </c>
      <c r="R65" s="23">
        <f>Q65/Parâmetros!$C$6</f>
        <v>4.0845060739822863</v>
      </c>
      <c r="S65" s="23">
        <f>(Parâmetros!$G$3*Parâmetros!$C$10*Modelo_1_Ø28mm!R65)/Parâmetros!$H$3</f>
        <v>19405.073663742456</v>
      </c>
      <c r="T65" s="23"/>
      <c r="U65" s="23">
        <v>447284.18983699998</v>
      </c>
      <c r="V65" s="24">
        <f t="shared" si="1"/>
        <v>3727368.2486416665</v>
      </c>
      <c r="W65" s="29">
        <f>((U65*Parâmetros!$C$10)/(2*Parâmetros!$B$11*Parâmetros!$G$3*Modelo_1_Ø28mm!R65^2))</f>
        <v>0.45491973206737463</v>
      </c>
      <c r="X65" s="29">
        <f>((U65*Parâmetros!$C$10)/(2*Parâmetros!$B$11*Parâmetros!$G$3*P65^2))</f>
        <v>0.46695906969822942</v>
      </c>
      <c r="Y65" s="29">
        <f>((V65)*(((Parâmetros!$C$6^2)*Parâmetros!$C$10)/(2*Parâmetros!$G$3*Modelo_1_Ø28mm!R65^2)))</f>
        <v>6.3802606152382299E-2</v>
      </c>
      <c r="AA65" s="22">
        <v>0.93999999999999895</v>
      </c>
      <c r="AB65" s="23">
        <f>AA65/Parâmetros!$G$3</f>
        <v>9.4188376753506905E-4</v>
      </c>
      <c r="AC65" s="23">
        <f>AA65/(Parâmetros!$G$3*Parâmetros!$D$9)</f>
        <v>3.8638743369413469</v>
      </c>
      <c r="AD65" s="23">
        <f>AB65/Parâmetros!$B$13</f>
        <v>1.5296475247063661</v>
      </c>
      <c r="AE65" s="23">
        <f>AD65/Parâmetros!$D$6</f>
        <v>3.8279467585244396</v>
      </c>
      <c r="AF65" s="23">
        <f>(Parâmetros!$G$3*Parâmetros!$D$10*Modelo_1_Ø28mm!AE65)/Parâmetros!$H$3</f>
        <v>23556.146252773957</v>
      </c>
      <c r="AG65" s="23"/>
      <c r="AH65" s="23">
        <v>357040.75249500002</v>
      </c>
      <c r="AI65" s="24">
        <f t="shared" si="2"/>
        <v>2975339.6041250001</v>
      </c>
      <c r="AJ65" s="29">
        <f>((AH65*Parâmetros!$D$10)/(2*Parâmetros!$B$11*Parâmetros!$G$3*Modelo_1_Ø28mm!AE65^2))</f>
        <v>0.53552399556200492</v>
      </c>
      <c r="AK65" s="29">
        <f>((AH65*Parâmetros!$D$10)/(2*Parâmetros!$B$11*Parâmetros!$G$3*AC65^2))</f>
        <v>0.5256113387998147</v>
      </c>
      <c r="AL65" s="29">
        <f>((AI65)*(((Parâmetros!$D$6^2)*Parâmetros!$D$10)/(2*Parâmetros!$G$3*Modelo_1_Ø28mm!AE65^2)))</f>
        <v>8.5512557295180244E-2</v>
      </c>
      <c r="AN65" s="22">
        <v>0.93999999999999895</v>
      </c>
      <c r="AO65" s="23">
        <f>AN65/Parâmetros!$G$3</f>
        <v>9.4188376753506905E-4</v>
      </c>
      <c r="AP65" s="23">
        <f>AN65/(Parâmetros!$G$3*Parâmetros!$E$9)</f>
        <v>3.6370849563717429</v>
      </c>
      <c r="AQ65" s="23">
        <f>AO65/Parâmetros!$B$13</f>
        <v>1.5296475247063661</v>
      </c>
      <c r="AR65" s="23">
        <f>AQ65/Parâmetros!$E$6</f>
        <v>3.6752703621008314</v>
      </c>
      <c r="AS65" s="23">
        <f>(Parâmetros!$G$3*Parâmetros!$E$10*Modelo_1_Ø28mm!AR65)/Parâmetros!$H$3</f>
        <v>28459.644739974916</v>
      </c>
      <c r="AT65" s="23"/>
      <c r="AU65" s="30">
        <v>236048.34555100001</v>
      </c>
      <c r="AV65" s="60">
        <f t="shared" si="7"/>
        <v>1967069.5462583334</v>
      </c>
      <c r="AW65" s="29">
        <f>((AU65*Parâmetros!$E$10)/(2*Parâmetros!$B$11*Parâmetros!$G$3*Modelo_1_Ø28mm!AR65^2))</f>
        <v>0.48330037088533406</v>
      </c>
      <c r="AX65" s="29">
        <f>((AU65*Parâmetros!$E$10)/(2*Parâmetros!$B$11*Parâmetros!$G$3*AP65^2))</f>
        <v>0.49350189200416067</v>
      </c>
      <c r="AY65" s="29">
        <f>((AV65)*(((Parâmetros!$E$6^2)*Parâmetros!$E$10)/(2*Parâmetros!$G$3*Modelo_1_Ø28mm!AR65^2)))</f>
        <v>8.3718469497662512E-2</v>
      </c>
      <c r="BA65" s="28">
        <f>((Parâmetros!$H$3/Modelo_1_Ø28mm!$AZ$4)*Modelo_1_Ø28mm!AR65) + (Modelo_1_Ø28mm!$AZ$8)*998*Modelo_1_Ø28mm!AR65^2</f>
        <v>2032621.0160406968</v>
      </c>
      <c r="BB65" s="28">
        <f t="shared" si="4"/>
        <v>243914.52192488359</v>
      </c>
    </row>
    <row r="66" spans="1:54" x14ac:dyDescent="0.25">
      <c r="A66" s="22">
        <v>0.96</v>
      </c>
      <c r="B66" s="23">
        <f>A66/Parâmetros!$G$3</f>
        <v>9.6192384769539071E-4</v>
      </c>
      <c r="C66" s="46">
        <f>A66/(Parâmetros!$G$3*Parâmetros!$B$9)</f>
        <v>4.5747906228901263</v>
      </c>
      <c r="D66" s="23">
        <f>B66/Parâmetros!$B$13</f>
        <v>1.5621932167213968</v>
      </c>
      <c r="E66" s="46">
        <f>D66/Parâmetros!$B$6</f>
        <v>4.6969128584527864</v>
      </c>
      <c r="F66" s="23">
        <f>(Parâmetros!$G$3*Parâmetros!$B$10*Modelo_1_Ø28mm!E66)/Parâmetros!$H$3</f>
        <v>15782.785626217201</v>
      </c>
      <c r="G66" s="23"/>
      <c r="H66" s="23">
        <v>808639.37467300007</v>
      </c>
      <c r="I66" s="24">
        <f t="shared" si="6"/>
        <v>6738661.4556083344</v>
      </c>
      <c r="J66" s="29">
        <f>((H66*Parâmetros!$B$10)/(2*Parâmetros!$B$11*Parâmetros!$G$3*Modelo_1_Ø28mm!E66^2))</f>
        <v>0.43990166303130807</v>
      </c>
      <c r="K66" s="29">
        <f>((H66*Parâmetros!$B$10)/(2*Parâmetros!$B$11*Parâmetros!$G$3*C66^2))</f>
        <v>0.46370114144272084</v>
      </c>
      <c r="L66" s="29">
        <f>((I66)*(((Parâmetros!$B$6^2)*Parâmetros!$B$10)/(2*Parâmetros!$G$3*Modelo_1_Ø28mm!E66^2)))</f>
        <v>4.866313609311327E-2</v>
      </c>
      <c r="N66" s="22">
        <v>0.96</v>
      </c>
      <c r="O66" s="23">
        <f>N66/Parâmetros!$G$3</f>
        <v>9.6192384769539071E-4</v>
      </c>
      <c r="P66" s="23">
        <f>N66/(Parâmetros!$G$3*Parâmetros!$C$9)</f>
        <v>4.1172847668608696</v>
      </c>
      <c r="Q66" s="23">
        <f>O66/Parâmetros!$B$13</f>
        <v>1.5621932167213968</v>
      </c>
      <c r="R66" s="23">
        <f>Q66/Parâmetros!$C$6</f>
        <v>4.1714104585351048</v>
      </c>
      <c r="S66" s="23">
        <f>(Parâmetros!$G$3*Parâmetros!$C$10*Modelo_1_Ø28mm!R66)/Parâmetros!$H$3</f>
        <v>19817.947571481676</v>
      </c>
      <c r="T66" s="23"/>
      <c r="U66" s="23">
        <v>464798.23363000003</v>
      </c>
      <c r="V66" s="24">
        <f t="shared" si="1"/>
        <v>3873318.6135833338</v>
      </c>
      <c r="W66" s="29">
        <f>((U66*Parâmetros!$C$10)/(2*Parâmetros!$B$11*Parâmetros!$G$3*Modelo_1_Ø28mm!R66^2))</f>
        <v>0.45324073726272562</v>
      </c>
      <c r="X66" s="29">
        <f>((U66*Parâmetros!$C$10)/(2*Parâmetros!$B$11*Parâmetros!$G$3*P66^2))</f>
        <v>0.46523564071341883</v>
      </c>
      <c r="Y66" s="29">
        <f>((V66)*(((Parâmetros!$C$6^2)*Parâmetros!$C$10)/(2*Parâmetros!$G$3*Modelo_1_Ø28mm!R66^2)))</f>
        <v>6.3567126711281577E-2</v>
      </c>
      <c r="AA66" s="22">
        <v>0.96</v>
      </c>
      <c r="AB66" s="23">
        <f>AA66/Parâmetros!$G$3</f>
        <v>9.6192384769539071E-4</v>
      </c>
      <c r="AC66" s="23">
        <f>AA66/(Parâmetros!$G$3*Parâmetros!$D$9)</f>
        <v>3.9460844292166986</v>
      </c>
      <c r="AD66" s="23">
        <f>AB66/Parâmetros!$B$13</f>
        <v>1.5621932167213968</v>
      </c>
      <c r="AE66" s="23">
        <f>AD66/Parâmetros!$D$6</f>
        <v>3.9093924342377298</v>
      </c>
      <c r="AF66" s="23">
        <f>(Parâmetros!$G$3*Parâmetros!$D$10*Modelo_1_Ø28mm!AE66)/Parâmetros!$H$3</f>
        <v>24057.340853896836</v>
      </c>
      <c r="AG66" s="23"/>
      <c r="AH66" s="23">
        <v>371131.48390399996</v>
      </c>
      <c r="AI66" s="24">
        <f t="shared" si="2"/>
        <v>3092762.3658666667</v>
      </c>
      <c r="AJ66" s="29">
        <f>((AH66*Parâmetros!$D$10)/(2*Parâmetros!$B$11*Parâmetros!$G$3*Modelo_1_Ø28mm!AE66^2))</f>
        <v>0.53370612304243636</v>
      </c>
      <c r="AK66" s="29">
        <f>((AH66*Parâmetros!$D$10)/(2*Parâmetros!$B$11*Parâmetros!$G$3*AC66^2))</f>
        <v>0.5238271154658537</v>
      </c>
      <c r="AL66" s="29">
        <f>((AI66)*(((Parâmetros!$D$6^2)*Parâmetros!$D$10)/(2*Parâmetros!$G$3*Modelo_1_Ø28mm!AE66^2)))</f>
        <v>8.5222279120395941E-2</v>
      </c>
      <c r="AN66" s="22">
        <v>0.96</v>
      </c>
      <c r="AO66" s="23">
        <f>AN66/Parâmetros!$G$3</f>
        <v>9.6192384769539071E-4</v>
      </c>
      <c r="AP66" s="23">
        <f>AN66/(Parâmetros!$G$3*Parâmetros!$E$9)</f>
        <v>3.7144697426775286</v>
      </c>
      <c r="AQ66" s="23">
        <f>AO66/Parâmetros!$B$13</f>
        <v>1.5621932167213968</v>
      </c>
      <c r="AR66" s="23">
        <f>AQ66/Parâmetros!$E$6</f>
        <v>3.7534676038476613</v>
      </c>
      <c r="AS66" s="23">
        <f>(Parâmetros!$G$3*Parâmetros!$E$10*Modelo_1_Ø28mm!AR66)/Parâmetros!$H$3</f>
        <v>29065.169096144626</v>
      </c>
      <c r="AT66" s="23"/>
      <c r="AU66" s="30">
        <v>245420.33575</v>
      </c>
      <c r="AV66" s="60">
        <f t="shared" si="7"/>
        <v>2045169.4645833333</v>
      </c>
      <c r="AW66" s="29">
        <f>((AU66*Parâmetros!$E$10)/(2*Parâmetros!$B$11*Parâmetros!$G$3*Modelo_1_Ø28mm!AR66^2))</f>
        <v>0.48177022385462137</v>
      </c>
      <c r="AX66" s="29">
        <f>((AU66*Parâmetros!$E$10)/(2*Parâmetros!$B$11*Parâmetros!$G$3*AP66^2))</f>
        <v>0.49193944657644872</v>
      </c>
      <c r="AY66" s="29">
        <f>((AV66)*(((Parâmetros!$E$6^2)*Parâmetros!$E$10)/(2*Parâmetros!$G$3*Modelo_1_Ø28mm!AR66^2)))</f>
        <v>8.3453413695443707E-2</v>
      </c>
      <c r="BA66" s="28">
        <f>((Parâmetros!$H$3/Modelo_1_Ø28mm!$AZ$4)*Modelo_1_Ø28mm!AR66) + (Modelo_1_Ø28mm!$AZ$8)*998*Modelo_1_Ø28mm!AR66^2</f>
        <v>2116071.6852451256</v>
      </c>
      <c r="BB66" s="28">
        <f t="shared" si="4"/>
        <v>253928.60222941506</v>
      </c>
    </row>
    <row r="67" spans="1:54" x14ac:dyDescent="0.25">
      <c r="A67" s="22">
        <v>0.98</v>
      </c>
      <c r="B67" s="23">
        <f>A67/Parâmetros!$G$3</f>
        <v>9.8196392785571151E-4</v>
      </c>
      <c r="C67" s="46">
        <f>A67/(Parâmetros!$G$3*Parâmetros!$B$9)</f>
        <v>4.6700987608670035</v>
      </c>
      <c r="D67" s="23">
        <f>B67/Parâmetros!$B$13</f>
        <v>1.5947389087364261</v>
      </c>
      <c r="E67" s="46">
        <f>D67/Parâmetros!$B$6</f>
        <v>4.7947652096705538</v>
      </c>
      <c r="F67" s="23">
        <f>(Parâmetros!$G$3*Parâmetros!$B$10*Modelo_1_Ø28mm!E67)/Parâmetros!$H$3</f>
        <v>16111.593660096727</v>
      </c>
      <c r="G67" s="23"/>
      <c r="H67" s="23">
        <v>839867.28192500002</v>
      </c>
      <c r="I67" s="24">
        <f t="shared" si="6"/>
        <v>6998894.0160416672</v>
      </c>
      <c r="J67" s="29">
        <f>((H67*Parâmetros!$B$10)/(2*Parâmetros!$B$11*Parâmetros!$G$3*Modelo_1_Ø28mm!E67^2))</f>
        <v>0.43843144735713824</v>
      </c>
      <c r="K67" s="29">
        <f>((H67*Parâmetros!$B$10)/(2*Parâmetros!$B$11*Parâmetros!$G$3*C67^2))</f>
        <v>0.4621513844320706</v>
      </c>
      <c r="L67" s="29">
        <f>((I67)*(((Parâmetros!$B$6^2)*Parâmetros!$B$10)/(2*Parâmetros!$G$3*Modelo_1_Ø28mm!E67^2)))</f>
        <v>4.8500496777441324E-2</v>
      </c>
      <c r="N67" s="22">
        <v>0.98</v>
      </c>
      <c r="O67" s="23">
        <f>N67/Parâmetros!$G$3</f>
        <v>9.8196392785571151E-4</v>
      </c>
      <c r="P67" s="23">
        <f>N67/(Parâmetros!$G$3*Parâmetros!$C$9)</f>
        <v>4.2030615328371379</v>
      </c>
      <c r="Q67" s="23">
        <f>O67/Parâmetros!$B$13</f>
        <v>1.5947389087364261</v>
      </c>
      <c r="R67" s="23">
        <f>Q67/Parâmetros!$C$6</f>
        <v>4.2583148430879199</v>
      </c>
      <c r="S67" s="23">
        <f>(Parâmetros!$G$3*Parâmetros!$C$10*Modelo_1_Ø28mm!R67)/Parâmetros!$H$3</f>
        <v>20230.821479220878</v>
      </c>
      <c r="T67" s="23"/>
      <c r="U67" s="23">
        <v>482583.97454299999</v>
      </c>
      <c r="V67" s="24">
        <f t="shared" si="1"/>
        <v>4021533.1211916669</v>
      </c>
      <c r="W67" s="29">
        <f>((U67*Parâmetros!$C$10)/(2*Parâmetros!$B$11*Parâmetros!$G$3*Modelo_1_Ø28mm!R67^2))</f>
        <v>0.45157270041673664</v>
      </c>
      <c r="X67" s="29">
        <f>((U67*Parâmetros!$C$10)/(2*Parâmetros!$B$11*Parâmetros!$G$3*P67^2))</f>
        <v>0.46352345968692071</v>
      </c>
      <c r="Y67" s="29">
        <f>((V67)*(((Parâmetros!$C$6^2)*Parâmetros!$C$10)/(2*Parâmetros!$G$3*Modelo_1_Ø28mm!R67^2)))</f>
        <v>6.3333184126622422E-2</v>
      </c>
      <c r="AA67" s="22">
        <v>0.98</v>
      </c>
      <c r="AB67" s="23">
        <f>AA67/Parâmetros!$G$3</f>
        <v>9.8196392785571151E-4</v>
      </c>
      <c r="AC67" s="23">
        <f>AA67/(Parâmetros!$G$3*Parâmetros!$D$9)</f>
        <v>4.0282945214920467</v>
      </c>
      <c r="AD67" s="23">
        <f>AB67/Parâmetros!$B$13</f>
        <v>1.5947389087364261</v>
      </c>
      <c r="AE67" s="23">
        <f>AD67/Parâmetros!$D$6</f>
        <v>3.990838109951016</v>
      </c>
      <c r="AF67" s="23">
        <f>(Parâmetros!$G$3*Parâmetros!$D$10*Modelo_1_Ø28mm!AE67)/Parâmetros!$H$3</f>
        <v>24558.53545501969</v>
      </c>
      <c r="AG67" s="23"/>
      <c r="AH67" s="23">
        <v>385457.30660800001</v>
      </c>
      <c r="AI67" s="24">
        <f t="shared" si="2"/>
        <v>3212144.2217333335</v>
      </c>
      <c r="AJ67" s="29">
        <f>((AH67*Parâmetros!$D$10)/(2*Parâmetros!$B$11*Parâmetros!$G$3*Modelo_1_Ø28mm!AE67^2))</f>
        <v>0.5319134651306785</v>
      </c>
      <c r="AK67" s="29">
        <f>((AH67*Parâmetros!$D$10)/(2*Parâmetros!$B$11*Parâmetros!$G$3*AC67^2))</f>
        <v>0.52206764001224615</v>
      </c>
      <c r="AL67" s="29">
        <f>((AI67)*(((Parâmetros!$D$6^2)*Parâmetros!$D$10)/(2*Parâmetros!$G$3*Modelo_1_Ø28mm!AE67^2)))</f>
        <v>8.4936027218221175E-2</v>
      </c>
      <c r="AN67" s="22">
        <v>0.98</v>
      </c>
      <c r="AO67" s="23">
        <f>AN67/Parâmetros!$G$3</f>
        <v>9.8196392785571151E-4</v>
      </c>
      <c r="AP67" s="23">
        <f>AN67/(Parâmetros!$G$3*Parâmetros!$E$9)</f>
        <v>3.7918545289833108</v>
      </c>
      <c r="AQ67" s="23">
        <f>AO67/Parâmetros!$B$13</f>
        <v>1.5947389087364261</v>
      </c>
      <c r="AR67" s="23">
        <f>AQ67/Parâmetros!$E$6</f>
        <v>3.8316648455944882</v>
      </c>
      <c r="AS67" s="23">
        <f>(Parâmetros!$G$3*Parâmetros!$E$10*Modelo_1_Ø28mm!AR67)/Parâmetros!$H$3</f>
        <v>29670.693452314306</v>
      </c>
      <c r="AT67" s="23"/>
      <c r="AU67" s="30">
        <v>255000.64168199999</v>
      </c>
      <c r="AV67" s="60">
        <f t="shared" si="7"/>
        <v>2125005.3473499999</v>
      </c>
      <c r="AW67" s="29">
        <f>((AU67*Parâmetros!$E$10)/(2*Parâmetros!$B$11*Parâmetros!$G$3*Modelo_1_Ø28mm!AR67^2))</f>
        <v>0.48035354118950002</v>
      </c>
      <c r="AX67" s="29">
        <f>((AU67*Parâmetros!$E$10)/(2*Parâmetros!$B$11*Parâmetros!$G$3*AP67^2))</f>
        <v>0.4904928605241225</v>
      </c>
      <c r="AY67" s="29">
        <f>((AV67)*(((Parâmetros!$E$6^2)*Parâmetros!$E$10)/(2*Parâmetros!$G$3*Modelo_1_Ø28mm!AR67^2)))</f>
        <v>8.3208012467485687E-2</v>
      </c>
      <c r="BA67" s="28">
        <f>((Parâmetros!$H$3/Modelo_1_Ø28mm!$AZ$4)*Modelo_1_Ø28mm!AR67) + (Modelo_1_Ø28mm!$AZ$8)*998*Modelo_1_Ø28mm!AR67^2</f>
        <v>2201197.4966805507</v>
      </c>
      <c r="BB67" s="28">
        <f t="shared" si="4"/>
        <v>264143.69960166607</v>
      </c>
    </row>
    <row r="68" spans="1:54" ht="15.75" thickBot="1" x14ac:dyDescent="0.3">
      <c r="A68" s="22">
        <v>1</v>
      </c>
      <c r="B68" s="23">
        <f>A68/Parâmetros!$G$3</f>
        <v>1.002004008016032E-3</v>
      </c>
      <c r="C68" s="46">
        <f>A68/(Parâmetros!$G$3*Parâmetros!$B$9)</f>
        <v>4.7654068988438816</v>
      </c>
      <c r="D68" s="23">
        <f>B68/Parâmetros!$B$13</f>
        <v>1.627284600751455</v>
      </c>
      <c r="E68" s="46">
        <f>D68/Parâmetros!$B$6</f>
        <v>4.8926175608883193</v>
      </c>
      <c r="F68" s="23">
        <f>(Parâmetros!$G$3*Parâmetros!$B$10*Modelo_1_Ø28mm!E68)/Parâmetros!$H$3</f>
        <v>16440.401693976251</v>
      </c>
      <c r="G68" s="23"/>
      <c r="H68" s="23">
        <v>871636.76789400005</v>
      </c>
      <c r="I68" s="24">
        <f t="shared" si="6"/>
        <v>7263639.7324500009</v>
      </c>
      <c r="J68" s="29">
        <f>((H68*Parâmetros!$B$10)/(2*Parâmetros!$B$11*Parâmetros!$G$3*Modelo_1_Ø28mm!E68^2))</f>
        <v>0.4369972732780269</v>
      </c>
      <c r="K68" s="29">
        <f>((H68*Parâmetros!$B$10)/(2*Parâmetros!$B$11*Parâmetros!$G$3*C68^2))</f>
        <v>0.46063961893218835</v>
      </c>
      <c r="L68" s="29">
        <f>((I68)*(((Parâmetros!$B$6^2)*Parâmetros!$B$10)/(2*Parâmetros!$G$3*Modelo_1_Ø28mm!E68^2)))</f>
        <v>4.8341844482489571E-2</v>
      </c>
      <c r="N68" s="22">
        <v>1</v>
      </c>
      <c r="O68" s="23">
        <f>N68/Parâmetros!$G$3</f>
        <v>1.002004008016032E-3</v>
      </c>
      <c r="P68" s="23">
        <f>N68/(Parâmetros!$G$3*Parâmetros!$C$9)</f>
        <v>4.2888382988134062</v>
      </c>
      <c r="Q68" s="23">
        <f>O68/Parâmetros!$B$13</f>
        <v>1.627284600751455</v>
      </c>
      <c r="R68" s="23">
        <f>Q68/Parâmetros!$C$6</f>
        <v>4.345219227640734</v>
      </c>
      <c r="S68" s="23">
        <f>(Parâmetros!$G$3*Parâmetros!$C$10*Modelo_1_Ø28mm!R68)/Parâmetros!$H$3</f>
        <v>20643.695386960077</v>
      </c>
      <c r="T68" s="23"/>
      <c r="U68" s="23">
        <v>500713.43433000002</v>
      </c>
      <c r="V68" s="24">
        <f t="shared" si="1"/>
        <v>4172611.9527500002</v>
      </c>
      <c r="W68" s="29">
        <f>((U68*Parâmetros!$C$10)/(2*Parâmetros!$B$11*Parâmetros!$G$3*Modelo_1_Ø28mm!R68^2))</f>
        <v>0.44998307409821353</v>
      </c>
      <c r="X68" s="29">
        <f>((U68*Parâmetros!$C$10)/(2*Parâmetros!$B$11*Parâmetros!$G$3*P68^2))</f>
        <v>0.46189176430300738</v>
      </c>
      <c r="Y68" s="29">
        <f>((V68)*(((Parâmetros!$C$6^2)*Parâmetros!$C$10)/(2*Parâmetros!$G$3*Modelo_1_Ø28mm!R68^2)))</f>
        <v>6.3110238638042965E-2</v>
      </c>
      <c r="AA68" s="22">
        <v>1</v>
      </c>
      <c r="AB68" s="23">
        <f>AA68/Parâmetros!$G$3</f>
        <v>1.002004008016032E-3</v>
      </c>
      <c r="AC68" s="23">
        <f>AA68/(Parâmetros!$G$3*Parâmetros!$D$9)</f>
        <v>4.1105046137673948</v>
      </c>
      <c r="AD68" s="23">
        <f>AB68/Parâmetros!$B$13</f>
        <v>1.627284600751455</v>
      </c>
      <c r="AE68" s="23">
        <f>AD68/Parâmetros!$D$6</f>
        <v>4.0722837856643013</v>
      </c>
      <c r="AF68" s="23">
        <f>(Parâmetros!$G$3*Parâmetros!$D$10*Modelo_1_Ø28mm!AE68)/Parâmetros!$H$3</f>
        <v>25059.730056142533</v>
      </c>
      <c r="AG68" s="23"/>
      <c r="AH68" s="23">
        <v>400035.80548799998</v>
      </c>
      <c r="AI68" s="24">
        <f t="shared" si="2"/>
        <v>3333631.7124000001</v>
      </c>
      <c r="AJ68" s="29">
        <f>((AH68*Parâmetros!$D$10)/(2*Parâmetros!$B$11*Parâmetros!$G$3*Modelo_1_Ø28mm!AE68^2))</f>
        <v>0.53017069461065369</v>
      </c>
      <c r="AK68" s="29">
        <f>((AH68*Parâmetros!$D$10)/(2*Parâmetros!$B$11*Parâmetros!$G$3*AC68^2))</f>
        <v>0.52035712852472649</v>
      </c>
      <c r="AL68" s="29">
        <f>((AI68)*(((Parâmetros!$D$6^2)*Parâmetros!$D$10)/(2*Parâmetros!$G$3*Modelo_1_Ø28mm!AE68^2)))</f>
        <v>8.4657741342740331E-2</v>
      </c>
      <c r="AN68" s="22">
        <v>1</v>
      </c>
      <c r="AO68" s="23">
        <f>AN68/Parâmetros!$G$3</f>
        <v>1.002004008016032E-3</v>
      </c>
      <c r="AP68" s="23">
        <f>AN68/(Parâmetros!$G$3*Parâmetros!$E$9)</f>
        <v>3.8692393152890925</v>
      </c>
      <c r="AQ68" s="23">
        <f>AO68/Parâmetros!$B$13</f>
        <v>1.627284600751455</v>
      </c>
      <c r="AR68" s="23">
        <f>AQ68/Parâmetros!$E$6</f>
        <v>3.9098620873413141</v>
      </c>
      <c r="AS68" s="23">
        <f>(Parâmetros!$G$3*Parâmetros!$E$10*Modelo_1_Ø28mm!AR68)/Parâmetros!$H$3</f>
        <v>30276.217808483983</v>
      </c>
      <c r="AT68" s="23"/>
      <c r="AU68" s="30">
        <v>264739.93543999997</v>
      </c>
      <c r="AV68" s="60">
        <f t="shared" si="7"/>
        <v>2206166.1286666663</v>
      </c>
      <c r="AW68" s="29">
        <f>((AU68*Parâmetros!$E$10)/(2*Parâmetros!$B$11*Parâmetros!$G$3*Modelo_1_Ø28mm!AR68^2))</f>
        <v>0.47895127464843001</v>
      </c>
      <c r="AX68" s="29">
        <f>((AU68*Parâmetros!$E$10)/(2*Parâmetros!$B$11*Parâmetros!$G$3*AP68^2))</f>
        <v>0.48906099489189758</v>
      </c>
      <c r="AY68" s="29">
        <f>((AV68)*(((Parâmetros!$E$6^2)*Parâmetros!$E$10)/(2*Parâmetros!$G$3*Modelo_1_Ø28mm!AR68^2)))</f>
        <v>8.2965108435711157E-2</v>
      </c>
      <c r="BA68" s="28">
        <f>((Parâmetros!$H$3/Modelo_1_Ø28mm!$AZ$4)*Modelo_1_Ø28mm!AR68) + (Modelo_1_Ø28mm!$AZ$8)*998*Modelo_1_Ø28mm!AR68^2</f>
        <v>2287998.4503469737</v>
      </c>
      <c r="BB68" s="28">
        <f t="shared" ref="BB68" si="8">BA68*0.12</f>
        <v>274559.81404163683</v>
      </c>
    </row>
    <row r="69" spans="1:54" ht="15" customHeight="1" thickBot="1" x14ac:dyDescent="0.3">
      <c r="A69" s="88" t="s">
        <v>25</v>
      </c>
      <c r="B69" s="86">
        <f>Parâmetros!$H$3 / H69</f>
        <v>5.6963255376840795E-9</v>
      </c>
      <c r="C69" s="86"/>
      <c r="D69" s="86"/>
      <c r="E69" s="87"/>
      <c r="H69" s="91">
        <v>149876</v>
      </c>
      <c r="I69" s="92"/>
      <c r="J69" s="27"/>
      <c r="K69" s="27"/>
      <c r="L69" s="27"/>
      <c r="N69" s="90" t="s">
        <v>25</v>
      </c>
      <c r="O69" s="86">
        <f>Parâmetros!$H$3 / U69</f>
        <v>8.8085520963861563E-9</v>
      </c>
      <c r="P69" s="86"/>
      <c r="Q69" s="86"/>
      <c r="R69" s="87"/>
      <c r="U69" s="91">
        <v>96922</v>
      </c>
      <c r="V69" s="92"/>
      <c r="W69" s="27"/>
      <c r="X69" s="27"/>
      <c r="Y69" s="27"/>
      <c r="AA69" s="90" t="s">
        <v>25</v>
      </c>
      <c r="AB69" s="86">
        <f>Parâmetros!$H$3 / AH69</f>
        <v>3.6758050731332945E-8</v>
      </c>
      <c r="AC69" s="86"/>
      <c r="AD69" s="86"/>
      <c r="AE69" s="87"/>
      <c r="AH69" s="91">
        <v>23226</v>
      </c>
      <c r="AI69" s="92"/>
      <c r="AJ69" s="27"/>
      <c r="AK69" s="27"/>
      <c r="AL69" s="27"/>
      <c r="AN69" s="90" t="s">
        <v>25</v>
      </c>
      <c r="AO69" s="86">
        <f>Parâmetros!$H$3 / AU69</f>
        <v>1.9985076576837918E-8</v>
      </c>
      <c r="AP69" s="86"/>
      <c r="AQ69" s="86"/>
      <c r="AR69" s="87"/>
      <c r="AU69" s="91">
        <v>42719</v>
      </c>
      <c r="AV69" s="92"/>
      <c r="AW69" s="27"/>
      <c r="AX69" s="27"/>
      <c r="AY69" s="27"/>
    </row>
    <row r="70" spans="1:54" ht="15.75" customHeight="1" thickBot="1" x14ac:dyDescent="0.3">
      <c r="A70" s="89"/>
      <c r="B70" s="86"/>
      <c r="C70" s="86"/>
      <c r="D70" s="86"/>
      <c r="E70" s="87"/>
      <c r="H70" s="93"/>
      <c r="I70" s="94"/>
      <c r="J70" s="27"/>
      <c r="K70" s="27"/>
      <c r="L70" s="27"/>
      <c r="N70" s="90"/>
      <c r="O70" s="86"/>
      <c r="P70" s="86"/>
      <c r="Q70" s="86"/>
      <c r="R70" s="87"/>
      <c r="U70" s="93"/>
      <c r="V70" s="94"/>
      <c r="W70" s="27"/>
      <c r="X70" s="27"/>
      <c r="Y70" s="27"/>
      <c r="AA70" s="90"/>
      <c r="AB70" s="86"/>
      <c r="AC70" s="86"/>
      <c r="AD70" s="86"/>
      <c r="AE70" s="87"/>
      <c r="AH70" s="93"/>
      <c r="AI70" s="94"/>
      <c r="AJ70" s="27"/>
      <c r="AK70" s="27"/>
      <c r="AL70" s="27"/>
      <c r="AN70" s="90"/>
      <c r="AO70" s="86"/>
      <c r="AP70" s="86"/>
      <c r="AQ70" s="86"/>
      <c r="AR70" s="87"/>
      <c r="AU70" s="93"/>
      <c r="AV70" s="94"/>
      <c r="AW70" s="27"/>
      <c r="AX70" s="27"/>
      <c r="AY70" s="27"/>
    </row>
    <row r="71" spans="1:54" ht="15" customHeight="1" thickBot="1" x14ac:dyDescent="0.3">
      <c r="A71" s="88" t="s">
        <v>35</v>
      </c>
      <c r="B71" s="86">
        <f>((SQRT(B69))*H71)/Parâmetros!$G$3</f>
        <v>2.0799894845746868E-2</v>
      </c>
      <c r="C71" s="86"/>
      <c r="D71" s="86"/>
      <c r="E71" s="87"/>
      <c r="H71" s="95">
        <v>275039</v>
      </c>
      <c r="I71" s="96"/>
      <c r="J71" s="27"/>
      <c r="K71" s="27" t="s">
        <v>36</v>
      </c>
      <c r="L71" s="27"/>
      <c r="N71" s="88" t="s">
        <v>35</v>
      </c>
      <c r="O71" s="86">
        <f>((SQRT(O69))*U71)/Parâmetros!$G$3</f>
        <v>1.8869709544195166E-2</v>
      </c>
      <c r="P71" s="86"/>
      <c r="Q71" s="86"/>
      <c r="R71" s="87"/>
      <c r="U71" s="95">
        <v>200652</v>
      </c>
      <c r="V71" s="96"/>
      <c r="W71" s="27"/>
      <c r="X71" s="27"/>
      <c r="Y71" s="27"/>
      <c r="AA71" s="88" t="s">
        <v>35</v>
      </c>
      <c r="AB71" s="86">
        <f>((SQRT(AB69))*AH71)/Parâmetros!$G$3</f>
        <v>4.0147712977974821E-2</v>
      </c>
      <c r="AC71" s="86"/>
      <c r="AD71" s="86"/>
      <c r="AE71" s="87"/>
      <c r="AH71" s="95">
        <v>208985</v>
      </c>
      <c r="AI71" s="96"/>
      <c r="AJ71" s="27"/>
      <c r="AK71" s="27"/>
      <c r="AL71" s="27"/>
      <c r="AN71" s="88" t="s">
        <v>35</v>
      </c>
      <c r="AO71" s="86">
        <f>((SQRT(AO69))*AU71)/Parâmetros!$G$3</f>
        <v>1.9047079454374453E-2</v>
      </c>
      <c r="AP71" s="86"/>
      <c r="AQ71" s="86"/>
      <c r="AR71" s="87"/>
      <c r="AU71" s="95">
        <v>134464</v>
      </c>
      <c r="AV71" s="96"/>
      <c r="AW71" s="27"/>
      <c r="AX71" s="27"/>
      <c r="AY71" s="27"/>
    </row>
    <row r="72" spans="1:54" ht="15.75" customHeight="1" thickBot="1" x14ac:dyDescent="0.3">
      <c r="A72" s="89"/>
      <c r="B72" s="86"/>
      <c r="C72" s="86"/>
      <c r="D72" s="86"/>
      <c r="E72" s="87"/>
      <c r="H72" s="97"/>
      <c r="I72" s="98"/>
      <c r="J72" s="27"/>
      <c r="K72" s="27"/>
      <c r="L72" s="27"/>
      <c r="N72" s="89"/>
      <c r="O72" s="86"/>
      <c r="P72" s="86"/>
      <c r="Q72" s="86"/>
      <c r="R72" s="87"/>
      <c r="U72" s="97"/>
      <c r="V72" s="98"/>
      <c r="W72" s="27"/>
      <c r="X72" s="27"/>
      <c r="Y72" s="27"/>
      <c r="AA72" s="89"/>
      <c r="AB72" s="86"/>
      <c r="AC72" s="86"/>
      <c r="AD72" s="86"/>
      <c r="AE72" s="87"/>
      <c r="AH72" s="97"/>
      <c r="AI72" s="98"/>
      <c r="AJ72" s="27"/>
      <c r="AK72" s="27"/>
      <c r="AL72" s="27"/>
      <c r="AN72" s="89"/>
      <c r="AO72" s="86"/>
      <c r="AP72" s="86"/>
      <c r="AQ72" s="86"/>
      <c r="AR72" s="87"/>
      <c r="AU72" s="97"/>
      <c r="AV72" s="98"/>
      <c r="AW72" s="27"/>
      <c r="AX72" s="27"/>
      <c r="AY72" s="27"/>
    </row>
    <row r="73" spans="1:54" ht="25.5" x14ac:dyDescent="0.25">
      <c r="U73" s="27"/>
      <c r="V73" s="27"/>
      <c r="W73" s="27"/>
      <c r="X73" s="27"/>
      <c r="Y73" s="27"/>
    </row>
  </sheetData>
  <mergeCells count="32">
    <mergeCell ref="AU69:AV70"/>
    <mergeCell ref="AU71:AV72"/>
    <mergeCell ref="H69:I70"/>
    <mergeCell ref="H71:I72"/>
    <mergeCell ref="U69:V70"/>
    <mergeCell ref="U71:V72"/>
    <mergeCell ref="AH69:AI70"/>
    <mergeCell ref="AH71:AI72"/>
    <mergeCell ref="AB69:AE70"/>
    <mergeCell ref="AA71:AA72"/>
    <mergeCell ref="AB71:AE72"/>
    <mergeCell ref="AN69:AN70"/>
    <mergeCell ref="AO69:AR70"/>
    <mergeCell ref="AN71:AN72"/>
    <mergeCell ref="AO71:AR72"/>
    <mergeCell ref="N69:N70"/>
    <mergeCell ref="O69:R70"/>
    <mergeCell ref="N71:N72"/>
    <mergeCell ref="O71:R72"/>
    <mergeCell ref="AA69:AA70"/>
    <mergeCell ref="A69:A70"/>
    <mergeCell ref="A71:A72"/>
    <mergeCell ref="B69:E70"/>
    <mergeCell ref="B71:E72"/>
    <mergeCell ref="AA1:AI1"/>
    <mergeCell ref="A1:I1"/>
    <mergeCell ref="N1:V1"/>
    <mergeCell ref="AN1:AV1"/>
    <mergeCell ref="AA17:AI17"/>
    <mergeCell ref="A17:I17"/>
    <mergeCell ref="N17:V17"/>
    <mergeCell ref="AN17:AV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110-318C-4606-A178-4CC63F538A66}">
  <dimension ref="A1:AV72"/>
  <sheetViews>
    <sheetView topLeftCell="U1" zoomScale="85" zoomScaleNormal="85" workbookViewId="0">
      <selection activeCell="AE39" sqref="AE39"/>
    </sheetView>
  </sheetViews>
  <sheetFormatPr defaultRowHeight="15" x14ac:dyDescent="0.25"/>
  <cols>
    <col min="1" max="1" width="8.5703125" style="15" customWidth="1"/>
    <col min="2" max="11" width="10.7109375" style="15" customWidth="1"/>
    <col min="12" max="12" width="5.7109375" style="15" customWidth="1"/>
    <col min="13" max="23" width="10.7109375" style="15" customWidth="1"/>
    <col min="24" max="24" width="5.7109375" style="15" customWidth="1"/>
    <col min="25" max="35" width="10.7109375" style="15" customWidth="1"/>
    <col min="36" max="36" width="5.7109375" style="15" customWidth="1"/>
    <col min="37" max="48" width="10.7109375" style="15" customWidth="1"/>
    <col min="49" max="49" width="16.5703125" customWidth="1"/>
  </cols>
  <sheetData>
    <row r="1" spans="1:48" ht="15.75" x14ac:dyDescent="0.25">
      <c r="A1" s="80" t="s">
        <v>21</v>
      </c>
      <c r="B1" s="81"/>
      <c r="C1" s="81"/>
      <c r="D1" s="81"/>
      <c r="E1" s="81"/>
      <c r="F1" s="81"/>
      <c r="G1" s="81"/>
      <c r="H1" s="82"/>
      <c r="I1" s="37"/>
      <c r="J1" s="37"/>
      <c r="K1" s="37"/>
      <c r="M1" s="80" t="s">
        <v>22</v>
      </c>
      <c r="N1" s="81"/>
      <c r="O1" s="81"/>
      <c r="P1" s="81"/>
      <c r="Q1" s="81"/>
      <c r="R1" s="81"/>
      <c r="S1" s="81"/>
      <c r="T1" s="82"/>
      <c r="U1" s="37"/>
      <c r="V1" s="37"/>
      <c r="W1" s="37"/>
      <c r="Y1" s="80" t="s">
        <v>23</v>
      </c>
      <c r="Z1" s="81"/>
      <c r="AA1" s="81"/>
      <c r="AB1" s="81"/>
      <c r="AC1" s="81"/>
      <c r="AD1" s="81"/>
      <c r="AE1" s="81"/>
      <c r="AF1" s="82"/>
      <c r="AG1" s="37"/>
      <c r="AH1" s="37"/>
      <c r="AI1" s="37"/>
      <c r="AK1" s="80" t="s">
        <v>24</v>
      </c>
      <c r="AL1" s="81"/>
      <c r="AM1" s="81"/>
      <c r="AN1" s="81"/>
      <c r="AO1" s="81"/>
      <c r="AP1" s="81"/>
      <c r="AQ1" s="81"/>
      <c r="AR1" s="81"/>
      <c r="AS1" s="82"/>
      <c r="AT1" s="37"/>
      <c r="AU1" s="37"/>
      <c r="AV1" s="37"/>
    </row>
    <row r="2" spans="1:48" x14ac:dyDescent="0.25">
      <c r="A2" s="19" t="s">
        <v>0</v>
      </c>
      <c r="B2" s="20" t="s">
        <v>1</v>
      </c>
      <c r="C2" s="44" t="s">
        <v>33</v>
      </c>
      <c r="D2" s="20" t="s">
        <v>3</v>
      </c>
      <c r="E2" s="20" t="s">
        <v>4</v>
      </c>
      <c r="F2" s="20" t="s">
        <v>7</v>
      </c>
      <c r="G2" s="20" t="s">
        <v>2</v>
      </c>
      <c r="H2" s="21" t="s">
        <v>5</v>
      </c>
      <c r="I2" s="40" t="s">
        <v>30</v>
      </c>
      <c r="J2" s="40" t="s">
        <v>32</v>
      </c>
      <c r="K2" s="40" t="s">
        <v>31</v>
      </c>
      <c r="M2" s="19" t="s">
        <v>0</v>
      </c>
      <c r="N2" s="20" t="s">
        <v>1</v>
      </c>
      <c r="O2" s="44" t="s">
        <v>33</v>
      </c>
      <c r="P2" s="20" t="s">
        <v>3</v>
      </c>
      <c r="Q2" s="20" t="s">
        <v>4</v>
      </c>
      <c r="R2" s="20" t="s">
        <v>7</v>
      </c>
      <c r="S2" s="20" t="s">
        <v>2</v>
      </c>
      <c r="T2" s="21" t="s">
        <v>5</v>
      </c>
      <c r="U2" s="40" t="s">
        <v>30</v>
      </c>
      <c r="V2" s="40" t="s">
        <v>32</v>
      </c>
      <c r="W2" s="40" t="s">
        <v>31</v>
      </c>
      <c r="Y2" s="19" t="s">
        <v>0</v>
      </c>
      <c r="Z2" s="20" t="s">
        <v>1</v>
      </c>
      <c r="AA2" s="44" t="s">
        <v>33</v>
      </c>
      <c r="AB2" s="20" t="s">
        <v>3</v>
      </c>
      <c r="AC2" s="20" t="s">
        <v>4</v>
      </c>
      <c r="AD2" s="20" t="s">
        <v>7</v>
      </c>
      <c r="AE2" s="20" t="s">
        <v>2</v>
      </c>
      <c r="AF2" s="21" t="s">
        <v>5</v>
      </c>
      <c r="AG2" s="40" t="s">
        <v>30</v>
      </c>
      <c r="AH2" s="40" t="s">
        <v>32</v>
      </c>
      <c r="AI2" s="40" t="s">
        <v>31</v>
      </c>
      <c r="AK2" s="19" t="s">
        <v>0</v>
      </c>
      <c r="AL2" s="20" t="s">
        <v>1</v>
      </c>
      <c r="AM2" s="44" t="s">
        <v>33</v>
      </c>
      <c r="AN2" s="20" t="s">
        <v>3</v>
      </c>
      <c r="AO2" s="20" t="s">
        <v>4</v>
      </c>
      <c r="AP2" s="20" t="s">
        <v>7</v>
      </c>
      <c r="AQ2" s="20" t="s">
        <v>2</v>
      </c>
      <c r="AR2" s="20" t="s">
        <v>20</v>
      </c>
      <c r="AS2" s="21" t="s">
        <v>5</v>
      </c>
      <c r="AT2" s="40" t="s">
        <v>30</v>
      </c>
      <c r="AU2" s="40" t="s">
        <v>32</v>
      </c>
      <c r="AV2" s="40" t="s">
        <v>31</v>
      </c>
    </row>
    <row r="3" spans="1:48" x14ac:dyDescent="0.25">
      <c r="A3" s="16">
        <v>0.1104253125</v>
      </c>
      <c r="B3" s="17">
        <f>A3/Parâmetros!$G$3</f>
        <v>1.1064660571142284E-4</v>
      </c>
      <c r="C3" s="17">
        <f>A3/(Parâmetros!$G$3*Parâmetros!$B$19)</f>
        <v>0.61368056412325467</v>
      </c>
      <c r="D3" s="17">
        <f>B3/Parâmetros!$B$23</f>
        <v>0.208401825269975</v>
      </c>
      <c r="E3" s="17">
        <f>D3/Parâmetros!$B$6</f>
        <v>0.62658396052307574</v>
      </c>
      <c r="F3" s="17">
        <f>(Parâmetros!$G$3*Parâmetros!$B$20*Modelo_2_Ø26mm!E3)/Parâmetros!$H$3</f>
        <v>2032.0523606955664</v>
      </c>
      <c r="G3" s="17">
        <v>26265.687499999996</v>
      </c>
      <c r="H3" s="18">
        <f>G3/0.12</f>
        <v>218880.72916666666</v>
      </c>
      <c r="I3" s="41">
        <f>((G3*Parâmetros!$B$20)/(2*Parâmetros!$B$11*Parâmetros!$G$3*Modelo_2_Ø26mm!E3^2))</f>
        <v>0.7748906435566244</v>
      </c>
      <c r="J3" s="41">
        <f>((G3*Parâmetros!$B$20)/(2*Parâmetros!$B$11*Parâmetros!$G$3*C3^2))</f>
        <v>0.80781930220751708</v>
      </c>
      <c r="K3" s="41">
        <f>((H3)*(((Parâmetros!$B$16^2)*Parâmetros!$B$20)/(2*Parâmetros!$G$3*Modelo_2_Ø26mm!E3^2)))</f>
        <v>8.5720541688410021E-2</v>
      </c>
      <c r="M3" s="16">
        <v>0.16824250000000002</v>
      </c>
      <c r="N3" s="17">
        <f>M3/Parâmetros!$G$3</f>
        <v>1.6857965931863728E-4</v>
      </c>
      <c r="O3" s="17">
        <f>M3/(Parâmetros!$G$3*Parâmetros!$C$19)</f>
        <v>0.85180677578999009</v>
      </c>
      <c r="P3" s="17">
        <f>N3/Parâmetros!$B$23</f>
        <v>0.31751817852436481</v>
      </c>
      <c r="Q3" s="17">
        <f>P3/Parâmetros!$C$6</f>
        <v>0.84784560353635463</v>
      </c>
      <c r="R3" s="17">
        <f>(Parâmetros!$G$3*Parâmetros!$C$20*Modelo_2_Ø26mm!Q3)/Parâmetros!$H$3</f>
        <v>3961.2577264276838</v>
      </c>
      <c r="S3" s="17">
        <v>25961.90625</v>
      </c>
      <c r="T3" s="18">
        <f>S3/0.12</f>
        <v>216349.21875</v>
      </c>
      <c r="U3" s="41">
        <f>((S3*Parâmetros!$C$20)/(2*Parâmetros!$B$11*Parâmetros!$G$3*Modelo_2_Ø26mm!Q3^2))</f>
        <v>0.60266216769976477</v>
      </c>
      <c r="V3" s="41">
        <f>((S3*Parâmetros!$C$20)/(2*Parâmetros!$B$11*Parâmetros!$G$3*O3^2))</f>
        <v>0.59707005927287649</v>
      </c>
      <c r="W3" s="41">
        <f>((T3)*(((Parâmetros!$C$16^2)*Parâmetros!$C$20)/(2*Parâmetros!$G$3*Modelo_2_Ø26mm!Q3^2)))</f>
        <v>8.4523519685433909E-2</v>
      </c>
      <c r="Y3" s="16">
        <v>0.20351968749999994</v>
      </c>
      <c r="Z3" s="17">
        <f>Y3/Parâmetros!$G$3</f>
        <v>2.0392754258517028E-4</v>
      </c>
      <c r="AA3" s="17">
        <f>Y3/(Parâmetros!$G$3*Parâmetros!$D$19)</f>
        <v>0.96594715047842561</v>
      </c>
      <c r="AB3" s="17">
        <f>Z3/Parâmetros!$B$23</f>
        <v>0.38409557911257802</v>
      </c>
      <c r="AC3" s="17">
        <f>AB3/Parâmetros!$D$6</f>
        <v>0.96120014792937436</v>
      </c>
      <c r="AD3" s="17">
        <f>(Parâmetros!$G$3*Parâmetros!$D$20*Modelo_2_Ø26mm!AC3)/Parâmetros!$H$3</f>
        <v>5939.0066691009552</v>
      </c>
      <c r="AE3" s="17">
        <v>24836.375</v>
      </c>
      <c r="AF3" s="18">
        <f>AE3/0.12</f>
        <v>206969.79166666669</v>
      </c>
      <c r="AG3" s="41">
        <f>((AE3*Parâmetros!$D$20)/(2*Parâmetros!$B$11*Parâmetros!$G$3*Modelo_2_Ø26mm!AC3^2))</f>
        <v>0.59321907157246223</v>
      </c>
      <c r="AH3" s="41">
        <f>((AE3*Parâmetros!$D$20)/(2*Parâmetros!$B$11*Parâmetros!$G$3*AA3^2))</f>
        <v>0.58740282581226366</v>
      </c>
      <c r="AI3" s="41">
        <f>((AF3)*(((Parâmetros!$D$16^2)*Parâmetros!$D$20)/(2*Parâmetros!$G$3*Modelo_2_Ø26mm!AC3^2)))</f>
        <v>9.4725316263742226E-2</v>
      </c>
      <c r="AK3" s="16">
        <v>0.23116612244897966</v>
      </c>
      <c r="AL3" s="17">
        <f>AK3/Parâmetros!$G$3</f>
        <v>2.3162938121140247E-4</v>
      </c>
      <c r="AM3" s="17">
        <f>AK3/(Parâmetros!$G$3*Parâmetros!$E$19)</f>
        <v>1.0525817300476501</v>
      </c>
      <c r="AN3" s="17">
        <f>AL3/Parâmetros!$B$23</f>
        <v>0.43627172763445798</v>
      </c>
      <c r="AO3" s="17">
        <f>AN3/Parâmetros!$E$6</f>
        <v>1.0482261596214753</v>
      </c>
      <c r="AP3" s="17">
        <f>(Parâmetros!$G$3*Parâmetros!$E$20*Modelo_2_Ø26mm!AO3)/Parâmetros!$H$3</f>
        <v>8005.3697688966085</v>
      </c>
      <c r="AQ3" s="17">
        <v>23761.306122448987</v>
      </c>
      <c r="AR3" s="17">
        <v>11488.714285714286</v>
      </c>
      <c r="AS3" s="18">
        <f>AQ3/0.12</f>
        <v>198010.88435374157</v>
      </c>
      <c r="AT3" s="41">
        <f>((AQ3*Parâmetros!$E$20)/(2*Parâmetros!$B$11*Parâmetros!$G$3*Modelo_2_Ø26mm!AO3^2))</f>
        <v>0.58984960802375019</v>
      </c>
      <c r="AU3" s="41">
        <f>((AQ3*Parâmetros!$E$20)/(2*Parâmetros!$B$11*Parâmetros!$G$3*AM3^2))</f>
        <v>0.58497812694459528</v>
      </c>
      <c r="AV3" s="41">
        <f>((AS3)*(((Parâmetros!$D$16^2)*Parâmetros!$D$20)/(2*Parâmetros!$G$3*Modelo_2_Ø26mm!AO3^2)))</f>
        <v>7.620190616596359E-2</v>
      </c>
    </row>
    <row r="4" spans="1:48" x14ac:dyDescent="0.25">
      <c r="A4" s="16">
        <v>0.12893838709677419</v>
      </c>
      <c r="B4" s="17">
        <f>A4/Parâmetros!$G$3</f>
        <v>1.2919678065809038E-4</v>
      </c>
      <c r="C4" s="17">
        <f>A4/(Parâmetros!$G$3*Parâmetros!$B$19)</f>
        <v>0.71656561651741735</v>
      </c>
      <c r="D4" s="17">
        <f>B4/Parâmetros!$B$23</f>
        <v>0.24334090264253802</v>
      </c>
      <c r="E4" s="17">
        <f>D4/Parâmetros!$B$6</f>
        <v>0.73163229898538185</v>
      </c>
      <c r="F4" s="17">
        <f>(Parâmetros!$G$3*Parâmetros!$B$20*Modelo_2_Ø26mm!E4)/Parâmetros!$H$3</f>
        <v>2372.7309251153697</v>
      </c>
      <c r="G4" s="17">
        <v>35365.935483870962</v>
      </c>
      <c r="H4" s="18">
        <f t="shared" ref="H4:H16" si="0">G4/0.12</f>
        <v>294716.129032258</v>
      </c>
      <c r="I4" s="41">
        <f>((G4*Parâmetros!$B$20)/(2*Parâmetros!$B$11*Parâmetros!$G$3*Modelo_2_Ø26mm!E4^2))</f>
        <v>0.76526103688043556</v>
      </c>
      <c r="J4" s="41">
        <f>((G4*Parâmetros!$B$20)/(2*Parâmetros!$B$11*Parâmetros!$G$3*C4^2))</f>
        <v>0.79778048936292345</v>
      </c>
      <c r="K4" s="41">
        <f>((H4)*(((Parâmetros!$B$16^2)*Parâmetros!$B$20)/(2*Parâmetros!$G$3*Modelo_2_Ø26mm!E4^2)))</f>
        <v>8.4655288020175565E-2</v>
      </c>
      <c r="M4" s="16">
        <v>0.19625258064516132</v>
      </c>
      <c r="N4" s="17">
        <f>M4/Parâmetros!$G$3</f>
        <v>1.966458723899412E-4</v>
      </c>
      <c r="O4" s="17">
        <f>M4/(Parâmetros!$G$3*Parâmetros!$C$19)</f>
        <v>0.99362098137997157</v>
      </c>
      <c r="P4" s="17">
        <f>N4/Parâmetros!$B$23</f>
        <v>0.37038062283404982</v>
      </c>
      <c r="Q4" s="17">
        <f>P4/Parâmetros!$C$6</f>
        <v>0.98900032799479254</v>
      </c>
      <c r="R4" s="17">
        <f>(Parâmetros!$G$3*Parâmetros!$C$20*Modelo_2_Ø26mm!Q4)/Parâmetros!$H$3</f>
        <v>4620.7530880248287</v>
      </c>
      <c r="S4" s="17">
        <v>34615.580645161281</v>
      </c>
      <c r="T4" s="18">
        <f t="shared" ref="T4:T67" si="1">S4/0.12</f>
        <v>288463.17204301071</v>
      </c>
      <c r="U4" s="41">
        <f>((S4*Parâmetros!$C$20)/(2*Parâmetros!$B$11*Parâmetros!$G$3*Modelo_2_Ø26mm!Q4^2))</f>
        <v>0.5905404445921163</v>
      </c>
      <c r="V4" s="41">
        <f>((S4*Parâmetros!$C$20)/(2*Parâmetros!$B$11*Parâmetros!$G$3*O4^2))</f>
        <v>0.58506081375810126</v>
      </c>
      <c r="W4" s="41">
        <f>((T4)*(((Parâmetros!$C$16^2)*Parâmetros!$C$20)/(2*Parâmetros!$G$3*Modelo_2_Ø26mm!Q4^2)))</f>
        <v>8.2823444989155462E-2</v>
      </c>
      <c r="Y4" s="16">
        <v>0.23782774193548384</v>
      </c>
      <c r="Z4" s="17">
        <f>Y4/Parâmetros!$G$3</f>
        <v>2.3830435063675734E-4</v>
      </c>
      <c r="AA4" s="17">
        <f>Y4/(Parâmetros!$G$3*Parâmetros!$D$19)</f>
        <v>1.1287803772168186</v>
      </c>
      <c r="AB4" s="17">
        <f>Z4/Parâmetros!$B$23</f>
        <v>0.44884396880644017</v>
      </c>
      <c r="AC4" s="17">
        <f>AB4/Parâmetros!$D$6</f>
        <v>1.1232331551712718</v>
      </c>
      <c r="AD4" s="17">
        <f>(Parâmetros!$G$3*Parâmetros!$D$20*Modelo_2_Ø26mm!AC4)/Parâmetros!$H$3</f>
        <v>6940.1666384342298</v>
      </c>
      <c r="AE4" s="17">
        <v>33066.129032258075</v>
      </c>
      <c r="AF4" s="18">
        <f t="shared" ref="AF4:AF67" si="2">AE4/0.12</f>
        <v>275551.07526881731</v>
      </c>
      <c r="AG4" s="41">
        <f>((AE4*Parâmetros!$D$20)/(2*Parâmetros!$B$11*Parâmetros!$G$3*Modelo_2_Ø26mm!AC4^2))</f>
        <v>0.57835977717349285</v>
      </c>
      <c r="AH4" s="41">
        <f>((AE4*Parâmetros!$D$20)/(2*Parâmetros!$B$11*Parâmetros!$G$3*AA4^2))</f>
        <v>0.57268922010098022</v>
      </c>
      <c r="AI4" s="41">
        <f>((AF4)*(((Parâmetros!$D$16^2)*Parâmetros!$D$20)/(2*Parâmetros!$G$3*Modelo_2_Ø26mm!AC4^2)))</f>
        <v>9.2352581756627708E-2</v>
      </c>
      <c r="AK4" s="16">
        <v>0.26978548387096768</v>
      </c>
      <c r="AL4" s="17">
        <f>AK4/Parâmetros!$G$3</f>
        <v>2.7032613614325421E-4</v>
      </c>
      <c r="AM4" s="17">
        <f>AK4/(Parâmetros!$G$3*Parâmetros!$E$19)</f>
        <v>1.2284294443590904</v>
      </c>
      <c r="AN4" s="17">
        <f>AL4/Parâmetros!$B$23</f>
        <v>0.50915669602522584</v>
      </c>
      <c r="AO4" s="17">
        <f>AN4/Parâmetros!$E$6</f>
        <v>1.2233462182249539</v>
      </c>
      <c r="AP4" s="17">
        <f>(Parâmetros!$G$3*Parâmetros!$E$20*Modelo_2_Ø26mm!AO4)/Parâmetros!$H$3</f>
        <v>9342.7727808362561</v>
      </c>
      <c r="AQ4" s="17">
        <v>31617.290322580637</v>
      </c>
      <c r="AR4" s="17">
        <v>15157.129032258063</v>
      </c>
      <c r="AS4" s="18">
        <f t="shared" ref="AS4:AS16" si="3">AQ4/0.12</f>
        <v>263477.41935483867</v>
      </c>
      <c r="AT4" s="41">
        <f>((AQ4*Parâmetros!$E$20)/(2*Parâmetros!$B$11*Parâmetros!$G$3*Modelo_2_Ø26mm!AO4^2))</f>
        <v>0.57624457906716531</v>
      </c>
      <c r="AU4" s="41">
        <f>((AQ4*Parâmetros!$E$20)/(2*Parâmetros!$B$11*Parâmetros!$G$3*AM4^2))</f>
        <v>0.57148545991932631</v>
      </c>
      <c r="AV4" s="41">
        <f>((AS4)*(((Parâmetros!$D$16^2)*Parâmetros!$D$20)/(2*Parâmetros!$G$3*Modelo_2_Ø26mm!AO4^2)))</f>
        <v>7.4444290112935449E-2</v>
      </c>
    </row>
    <row r="5" spans="1:48" x14ac:dyDescent="0.25">
      <c r="A5" s="16">
        <v>0.14772709677419354</v>
      </c>
      <c r="B5" s="17">
        <f>A5/Parâmetros!$G$3</f>
        <v>1.4802314306031417E-4</v>
      </c>
      <c r="C5" s="17">
        <f>A5/(Parâmetros!$G$3*Parâmetros!$B$19)</f>
        <v>0.82098249062847561</v>
      </c>
      <c r="D5" s="17">
        <f>B5/Parâmetros!$B$23</f>
        <v>0.27880017645026967</v>
      </c>
      <c r="E5" s="17">
        <f>D5/Parâmetros!$B$6</f>
        <v>0.83824466761957206</v>
      </c>
      <c r="F5" s="17">
        <f>(Parâmetros!$G$3*Parâmetros!$B$20*Modelo_2_Ø26mm!E5)/Parâmetros!$H$3</f>
        <v>2718.4817406670445</v>
      </c>
      <c r="G5" s="17">
        <v>45708.000000000007</v>
      </c>
      <c r="H5" s="18">
        <f t="shared" si="0"/>
        <v>380900.00000000006</v>
      </c>
      <c r="I5" s="41">
        <f>((G5*Parâmetros!$B$20)/(2*Parâmetros!$B$11*Parâmetros!$G$3*Modelo_2_Ø26mm!E5^2))</f>
        <v>0.75346105790841611</v>
      </c>
      <c r="J5" s="41">
        <f>((G5*Parâmetros!$B$20)/(2*Parâmetros!$B$11*Parâmetros!$G$3*C5^2))</f>
        <v>0.78547907514595883</v>
      </c>
      <c r="K5" s="41">
        <f>((H5)*(((Parâmetros!$B$16^2)*Parâmetros!$B$20)/(2*Parâmetros!$G$3*Modelo_2_Ø26mm!E5^2)))</f>
        <v>8.3349941778348813E-2</v>
      </c>
      <c r="M5" s="16">
        <v>0.22511096774193545</v>
      </c>
      <c r="N5" s="17">
        <f>M5/Parâmetros!$G$3</f>
        <v>2.2556209192578703E-4</v>
      </c>
      <c r="O5" s="17">
        <f>M5/(Parâmetros!$G$3*Parâmetros!$C$19)</f>
        <v>1.1397301373150215</v>
      </c>
      <c r="P5" s="17">
        <f>N5/Parâmetros!$B$23</f>
        <v>0.42484404620281074</v>
      </c>
      <c r="Q5" s="17">
        <f>P5/Parâmetros!$C$6</f>
        <v>1.1344300299140473</v>
      </c>
      <c r="R5" s="17">
        <f>(Parâmetros!$G$3*Parâmetros!$C$20*Modelo_2_Ø26mm!Q5)/Parâmetros!$H$3</f>
        <v>5300.2217648415517</v>
      </c>
      <c r="S5" s="17">
        <v>44407.193548387091</v>
      </c>
      <c r="T5" s="18">
        <f t="shared" si="1"/>
        <v>370059.94623655913</v>
      </c>
      <c r="U5" s="41">
        <f>((S5*Parâmetros!$C$20)/(2*Parâmetros!$B$11*Parâmetros!$G$3*Modelo_2_Ø26mm!Q5^2))</f>
        <v>0.57579620178635671</v>
      </c>
      <c r="V5" s="41">
        <f>((S5*Parâmetros!$C$20)/(2*Parâmetros!$B$11*Parâmetros!$G$3*O5^2))</f>
        <v>0.57045338293235504</v>
      </c>
      <c r="W5" s="41">
        <f>((T5)*(((Parâmetros!$C$16^2)*Parâmetros!$C$20)/(2*Parâmetros!$G$3*Modelo_2_Ø26mm!Q5^2)))</f>
        <v>8.075556124958698E-2</v>
      </c>
      <c r="Y5" s="16">
        <v>0.27213193548387099</v>
      </c>
      <c r="Z5" s="17">
        <f>Y5/Parâmetros!$G$3</f>
        <v>2.72677290063999E-4</v>
      </c>
      <c r="AA5" s="17">
        <f>Y5/(Parâmetros!$G$3*Parâmetros!$D$19)</f>
        <v>1.2915952793747485</v>
      </c>
      <c r="AB5" s="17">
        <f>Z5/Parâmetros!$B$23</f>
        <v>0.51358507198329006</v>
      </c>
      <c r="AC5" s="17">
        <f>AB5/Parâmetros!$D$6</f>
        <v>1.2852479278861113</v>
      </c>
      <c r="AD5" s="17">
        <f>(Parâmetros!$G$3*Parâmetros!$D$20*Modelo_2_Ø26mm!AC5)/Parâmetros!$H$3</f>
        <v>7941.2139413493433</v>
      </c>
      <c r="AE5" s="17">
        <v>42372.290322580644</v>
      </c>
      <c r="AF5" s="18">
        <f t="shared" si="2"/>
        <v>353102.41935483873</v>
      </c>
      <c r="AG5" s="41">
        <f>((AE5*Parâmetros!$D$20)/(2*Parâmetros!$B$11*Parâmetros!$G$3*Modelo_2_Ø26mm!AC5^2))</f>
        <v>0.56606026296736356</v>
      </c>
      <c r="AH5" s="41">
        <f>((AE5*Parâmetros!$D$20)/(2*Parâmetros!$B$11*Parâmetros!$G$3*AA5^2))</f>
        <v>0.56051029709088962</v>
      </c>
      <c r="AI5" s="41">
        <f>((AF5)*(((Parâmetros!$D$16^2)*Parâmetros!$D$20)/(2*Parâmetros!$G$3*Modelo_2_Ø26mm!AC5^2)))</f>
        <v>9.0388593360270678E-2</v>
      </c>
      <c r="AK5" s="16">
        <v>0.30873516129032252</v>
      </c>
      <c r="AL5" s="17">
        <f>AK5/Parâmetros!$G$3</f>
        <v>3.0935386902837926E-4</v>
      </c>
      <c r="AM5" s="17">
        <f>AK5/(Parâmetros!$G$3*Parâmetros!$E$19)</f>
        <v>1.4057812051124896</v>
      </c>
      <c r="AN5" s="17">
        <f>AL5/Parâmetros!$B$23</f>
        <v>0.5826650582304066</v>
      </c>
      <c r="AO5" s="17">
        <f>AN5/Parâmetros!$E$6</f>
        <v>1.3999640995444655</v>
      </c>
      <c r="AP5" s="17">
        <f>(Parâmetros!$G$3*Parâmetros!$E$20*Modelo_2_Ø26mm!AO5)/Parâmetros!$H$3</f>
        <v>10691.614760006436</v>
      </c>
      <c r="AQ5" s="17">
        <v>40455.354838709682</v>
      </c>
      <c r="AR5" s="17">
        <v>19377.806451612902</v>
      </c>
      <c r="AS5" s="18">
        <f t="shared" si="3"/>
        <v>337127.95698924735</v>
      </c>
      <c r="AT5" s="41">
        <f>((AQ5*Parâmetros!$E$20)/(2*Parâmetros!$B$11*Parâmetros!$G$3*Modelo_2_Ø26mm!AO5^2))</f>
        <v>0.56301918055870293</v>
      </c>
      <c r="AU5" s="41">
        <f>((AQ5*Parâmetros!$E$20)/(2*Parâmetros!$B$11*Parâmetros!$G$3*AM5^2))</f>
        <v>0.55836928803019481</v>
      </c>
      <c r="AV5" s="41">
        <f>((AS5)*(((Parâmetros!$D$16^2)*Parâmetros!$D$20)/(2*Parâmetros!$G$3*Modelo_2_Ø26mm!AO5^2)))</f>
        <v>7.2735718025338569E-2</v>
      </c>
    </row>
    <row r="6" spans="1:48" x14ac:dyDescent="0.25">
      <c r="A6" s="16">
        <v>0.16699146341463414</v>
      </c>
      <c r="B6" s="17">
        <f>A6/Parâmetros!$G$3</f>
        <v>1.67326115645926E-4</v>
      </c>
      <c r="C6" s="17">
        <f>A6/(Parâmetros!$G$3*Parâmetros!$B$19)</f>
        <v>0.92804279337729323</v>
      </c>
      <c r="D6" s="17">
        <f>B6/Parâmetros!$B$23</f>
        <v>0.3151571409871628</v>
      </c>
      <c r="E6" s="17">
        <f>D6/Parâmetros!$B$6</f>
        <v>0.94755604626326762</v>
      </c>
      <c r="F6" s="17">
        <f>(Parâmetros!$G$3*Parâmetros!$B$20*Modelo_2_Ø26mm!E6)/Parâmetros!$H$3</f>
        <v>3072.9856204637381</v>
      </c>
      <c r="G6" s="17">
        <v>57422.780487804877</v>
      </c>
      <c r="H6" s="18">
        <f t="shared" si="0"/>
        <v>478523.1707317073</v>
      </c>
      <c r="I6" s="41">
        <f>((G6*Parâmetros!$B$20)/(2*Parâmetros!$B$11*Parâmetros!$G$3*Modelo_2_Ø26mm!E6^2))</f>
        <v>0.74077206187654743</v>
      </c>
      <c r="J6" s="41">
        <f>((G6*Parâmetros!$B$20)/(2*Parâmetros!$B$11*Parâmetros!$G$3*C6^2))</f>
        <v>0.77225086545545318</v>
      </c>
      <c r="K6" s="41">
        <f>((H6)*(((Parâmetros!$B$16^2)*Parâmetros!$B$20)/(2*Parâmetros!$G$3*Modelo_2_Ø26mm!E6^2)))</f>
        <v>8.1946250015674432E-2</v>
      </c>
      <c r="M6" s="16">
        <v>0.25404562500000005</v>
      </c>
      <c r="N6" s="17">
        <f>M6/Parâmetros!$G$3</f>
        <v>2.5455473446893791E-4</v>
      </c>
      <c r="O6" s="17">
        <f>M6/(Parâmetros!$G$3*Parâmetros!$C$19)</f>
        <v>1.2862254468092362</v>
      </c>
      <c r="P6" s="17">
        <f>N6/Parâmetros!$B$23</f>
        <v>0.47945141157605148</v>
      </c>
      <c r="Q6" s="17">
        <f>P6/Parâmetros!$C$6</f>
        <v>1.2802440896556782</v>
      </c>
      <c r="R6" s="17">
        <f>(Parâmetros!$G$3*Parâmetros!$C$20*Modelo_2_Ø26mm!Q6)/Parâmetros!$H$3</f>
        <v>5981.4862171948225</v>
      </c>
      <c r="S6" s="17">
        <v>55480.781250000022</v>
      </c>
      <c r="T6" s="18">
        <f t="shared" si="1"/>
        <v>462339.84375000017</v>
      </c>
      <c r="U6" s="41">
        <f>((S6*Parâmetros!$C$20)/(2*Parâmetros!$B$11*Parâmetros!$G$3*Modelo_2_Ø26mm!Q6^2))</f>
        <v>0.56484320141422451</v>
      </c>
      <c r="V6" s="41">
        <f>((S6*Parâmetros!$C$20)/(2*Parâmetros!$B$11*Parâmetros!$G$3*O6^2))</f>
        <v>0.5596020155628626</v>
      </c>
      <c r="W6" s="41">
        <f>((T6)*(((Parâmetros!$C$16^2)*Parâmetros!$C$20)/(2*Parâmetros!$G$3*Modelo_2_Ø26mm!Q6^2)))</f>
        <v>7.9219400209145335E-2</v>
      </c>
      <c r="Y6" s="16">
        <v>0.30763843749999997</v>
      </c>
      <c r="Z6" s="17">
        <f>Y6/Parâmetros!$G$3</f>
        <v>3.0825494739478957E-4</v>
      </c>
      <c r="AA6" s="17">
        <f>Y6/(Parâmetros!$G$3*Parâmetros!$D$19)</f>
        <v>1.4601165898545334</v>
      </c>
      <c r="AB6" s="17">
        <f>Z6/Parâmetros!$B$23</f>
        <v>0.58059524982737198</v>
      </c>
      <c r="AC6" s="17">
        <f>AB6/Parâmetros!$D$6</f>
        <v>1.452941065634064</v>
      </c>
      <c r="AD6" s="17">
        <f>(Parâmetros!$G$3*Parâmetros!$D$20*Modelo_2_Ø26mm!AC6)/Parâmetros!$H$3</f>
        <v>8977.3463905515182</v>
      </c>
      <c r="AE6" s="17">
        <v>52928.093750000007</v>
      </c>
      <c r="AF6" s="18">
        <f t="shared" si="2"/>
        <v>441067.44791666674</v>
      </c>
      <c r="AG6" s="41">
        <f>((AE6*Parâmetros!$D$20)/(2*Parâmetros!$B$11*Parâmetros!$G$3*Modelo_2_Ø26mm!AC6^2))</f>
        <v>0.55327979350861201</v>
      </c>
      <c r="AH6" s="41">
        <f>((AE6*Parâmetros!$D$20)/(2*Parâmetros!$B$11*Parâmetros!$G$3*AA6^2))</f>
        <v>0.54785513437776534</v>
      </c>
      <c r="AI6" s="41">
        <f>((AF6)*(((Parâmetros!$D$16^2)*Parâmetros!$D$20)/(2*Parâmetros!$G$3*Modelo_2_Ø26mm!AC6^2)))</f>
        <v>8.8347805952222136E-2</v>
      </c>
      <c r="AK6" s="16">
        <v>0.34824166666666673</v>
      </c>
      <c r="AL6" s="17">
        <f>AK6/Parâmetros!$G$3</f>
        <v>3.489395457581831E-4</v>
      </c>
      <c r="AM6" s="17">
        <f>AK6/(Parâmetros!$G$3*Parâmetros!$E$19)</f>
        <v>1.5856684019760658</v>
      </c>
      <c r="AN6" s="17">
        <f>AL6/Parâmetros!$B$23</f>
        <v>0.65722430233911777</v>
      </c>
      <c r="AO6" s="17">
        <f>AN6/Parâmetros!$E$6</f>
        <v>1.5791069253702974</v>
      </c>
      <c r="AP6" s="17">
        <f>(Parâmetros!$G$3*Parâmetros!$E$20*Modelo_2_Ø26mm!AO6)/Parâmetros!$H$3</f>
        <v>12059.739900766799</v>
      </c>
      <c r="AQ6" s="17">
        <v>50447.900000000009</v>
      </c>
      <c r="AR6" s="17">
        <v>23878.933333333338</v>
      </c>
      <c r="AS6" s="18">
        <f t="shared" si="3"/>
        <v>420399.16666666674</v>
      </c>
      <c r="AT6" s="41">
        <f>((AQ6*Parâmetros!$E$20)/(2*Parâmetros!$B$11*Parâmetros!$G$3*Modelo_2_Ø26mm!AO6^2))</f>
        <v>0.55182451391698661</v>
      </c>
      <c r="AU6" s="41">
        <f>((AQ6*Parâmetros!$E$20)/(2*Parâmetros!$B$11*Parâmetros!$G$3*AM6^2))</f>
        <v>0.54726707649227235</v>
      </c>
      <c r="AV6" s="41">
        <f>((AS6)*(((Parâmetros!$D$16^2)*Parâmetros!$D$20)/(2*Parâmetros!$G$3*Modelo_2_Ø26mm!AO6^2)))</f>
        <v>7.1289493554919064E-2</v>
      </c>
    </row>
    <row r="7" spans="1:48" x14ac:dyDescent="0.25">
      <c r="A7" s="16">
        <v>0.18578384615384616</v>
      </c>
      <c r="B7" s="17">
        <f>A7/Parâmetros!$G$3</f>
        <v>1.8615615847078775E-4</v>
      </c>
      <c r="C7" s="17">
        <f>A7/(Parâmetros!$G$3*Parâmetros!$B$19)</f>
        <v>1.0324800802594991</v>
      </c>
      <c r="D7" s="17">
        <f>B7/Parâmetros!$B$23</f>
        <v>0.35062334683578794</v>
      </c>
      <c r="E7" s="17">
        <f>D7/Parâmetros!$B$6</f>
        <v>1.0541892568724833</v>
      </c>
      <c r="F7" s="17">
        <f>(Parâmetros!$G$3*Parâmetros!$B$20*Modelo_2_Ø26mm!E7)/Parâmetros!$H$3</f>
        <v>3418.804027890119</v>
      </c>
      <c r="G7" s="17">
        <v>70106.512820512813</v>
      </c>
      <c r="H7" s="18">
        <f t="shared" si="0"/>
        <v>584220.94017094013</v>
      </c>
      <c r="I7" s="41">
        <f>((G7*Parâmetros!$B$20)/(2*Parâmetros!$B$11*Parâmetros!$G$3*Modelo_2_Ø26mm!E7^2))</f>
        <v>0.73068700620345428</v>
      </c>
      <c r="J7" s="41">
        <f>((G7*Parâmetros!$B$20)/(2*Parâmetros!$B$11*Parâmetros!$G$3*C7^2))</f>
        <v>0.76173724949647248</v>
      </c>
      <c r="K7" s="41">
        <f>((H7)*(((Parâmetros!$B$16^2)*Parâmetros!$B$20)/(2*Parâmetros!$G$3*Modelo_2_Ø26mm!E7^2)))</f>
        <v>8.0830613322363229E-2</v>
      </c>
      <c r="M7" s="16">
        <v>0.2824080645161291</v>
      </c>
      <c r="N7" s="17">
        <f>M7/Parâmetros!$G$3</f>
        <v>2.8297401254121152E-4</v>
      </c>
      <c r="O7" s="17">
        <f>M7/(Parâmetros!$G$3*Parâmetros!$C$19)</f>
        <v>1.4298236348875903</v>
      </c>
      <c r="P7" s="17">
        <f>N7/Parâmetros!$B$23</f>
        <v>0.53297885044357163</v>
      </c>
      <c r="Q7" s="17">
        <f>P7/Parâmetros!$C$6</f>
        <v>1.4231745005168801</v>
      </c>
      <c r="R7" s="17">
        <f>(Parâmetros!$G$3*Parâmetros!$C$20*Modelo_2_Ø26mm!Q7)/Parâmetros!$H$3</f>
        <v>6649.2778434105758</v>
      </c>
      <c r="S7" s="17">
        <v>67430.741935483878</v>
      </c>
      <c r="T7" s="18">
        <f t="shared" si="1"/>
        <v>561922.84946236573</v>
      </c>
      <c r="U7" s="41">
        <f>((S7*Parâmetros!$C$20)/(2*Parâmetros!$B$11*Parâmetros!$G$3*Modelo_2_Ø26mm!Q7^2))</f>
        <v>0.55553640969049822</v>
      </c>
      <c r="V7" s="41">
        <f>((S7*Parâmetros!$C$20)/(2*Parâmetros!$B$11*Parâmetros!$G$3*O7^2))</f>
        <v>0.55038158165486617</v>
      </c>
      <c r="W7" s="41">
        <f>((T7)*(((Parâmetros!$C$16^2)*Parâmetros!$C$20)/(2*Parâmetros!$G$3*Modelo_2_Ø26mm!Q7^2)))</f>
        <v>7.7914120343194795E-2</v>
      </c>
      <c r="Y7" s="16">
        <v>0.34234906250000002</v>
      </c>
      <c r="Z7" s="17">
        <f>Y7/Parâmetros!$G$3</f>
        <v>3.430351327655311E-4</v>
      </c>
      <c r="AA7" s="17">
        <f>Y7/(Parâmetros!$G$3*Parâmetros!$D$19)</f>
        <v>1.6248605009814374</v>
      </c>
      <c r="AB7" s="17">
        <f>Z7/Parâmetros!$B$23</f>
        <v>0.64610339684992746</v>
      </c>
      <c r="AC7" s="17">
        <f>AB7/Parâmetros!$D$6</f>
        <v>1.6168753674923109</v>
      </c>
      <c r="AD7" s="17">
        <f>(Parâmetros!$G$3*Parâmetros!$D$20*Modelo_2_Ø26mm!AC7)/Parâmetros!$H$3</f>
        <v>9990.2539666977445</v>
      </c>
      <c r="AE7" s="17">
        <v>64272.125000000022</v>
      </c>
      <c r="AF7" s="18">
        <f t="shared" si="2"/>
        <v>535601.04166666686</v>
      </c>
      <c r="AG7" s="41">
        <f>((AE7*Parâmetros!$D$20)/(2*Parâmetros!$B$11*Parâmetros!$G$3*Modelo_2_Ø26mm!AC7^2))</f>
        <v>0.54253045667860711</v>
      </c>
      <c r="AH7" s="41">
        <f>((AE7*Parâmetros!$D$20)/(2*Parâmetros!$B$11*Parâmetros!$G$3*AA7^2))</f>
        <v>0.53721118995295847</v>
      </c>
      <c r="AI7" s="41">
        <f>((AF7)*(((Parâmetros!$D$16^2)*Parâmetros!$D$20)/(2*Parâmetros!$G$3*Modelo_2_Ø26mm!AC7^2)))</f>
        <v>8.6631350127313059E-2</v>
      </c>
      <c r="AK7" s="16">
        <v>0.38712375000000004</v>
      </c>
      <c r="AL7" s="17">
        <f>AK7/Parâmetros!$G$3</f>
        <v>3.8789954909819642E-4</v>
      </c>
      <c r="AM7" s="17">
        <f>AK7/(Parâmetros!$G$3*Parâmetros!$E$19)</f>
        <v>1.762712382769098</v>
      </c>
      <c r="AN7" s="17">
        <f>AL7/Parâmetros!$B$23</f>
        <v>0.73060509659284412</v>
      </c>
      <c r="AO7" s="17">
        <f>AN7/Parâmetros!$E$6</f>
        <v>1.7554183003191832</v>
      </c>
      <c r="AP7" s="17">
        <f>(Parâmetros!$G$3*Parâmetros!$E$20*Modelo_2_Ø26mm!AO7)/Parâmetros!$H$3</f>
        <v>13406.241071313896</v>
      </c>
      <c r="AQ7" s="17">
        <v>61240.375</v>
      </c>
      <c r="AR7" s="17">
        <v>28824.312499999993</v>
      </c>
      <c r="AS7" s="18">
        <f t="shared" si="3"/>
        <v>510336.45833333337</v>
      </c>
      <c r="AT7" s="41">
        <f>((AQ7*Parâmetros!$E$20)/(2*Parâmetros!$B$11*Parâmetros!$G$3*Modelo_2_Ø26mm!AO7^2))</f>
        <v>0.54207274457376597</v>
      </c>
      <c r="AU7" s="41">
        <f>((AQ7*Parâmetros!$E$20)/(2*Parâmetros!$B$11*Parâmetros!$G$3*AM7^2))</f>
        <v>0.53759584557647033</v>
      </c>
      <c r="AV7" s="41">
        <f>((AS7)*(((Parâmetros!$D$16^2)*Parâmetros!$D$20)/(2*Parâmetros!$G$3*Modelo_2_Ø26mm!AO7^2)))</f>
        <v>7.0029675115886897E-2</v>
      </c>
    </row>
    <row r="8" spans="1:48" x14ac:dyDescent="0.25">
      <c r="A8" s="16">
        <v>0.20489500000000002</v>
      </c>
      <c r="B8" s="17">
        <f>A8/Parâmetros!$G$3</f>
        <v>2.0530561122244492E-4</v>
      </c>
      <c r="C8" s="17">
        <f>A8/(Parâmetros!$G$3*Parâmetros!$B$19)</f>
        <v>1.138688914156655</v>
      </c>
      <c r="D8" s="17">
        <f>B8/Parâmetros!$B$23</f>
        <v>0.38669115823142031</v>
      </c>
      <c r="E8" s="17">
        <f>D8/Parâmetros!$B$6</f>
        <v>1.1626312634739036</v>
      </c>
      <c r="F8" s="17">
        <f>(Parâmetros!$G$3*Parâmetros!$B$20*Modelo_2_Ø26mm!E8)/Parâmetros!$H$3</f>
        <v>3770.4884778543706</v>
      </c>
      <c r="G8" s="17">
        <v>84227.633333333331</v>
      </c>
      <c r="H8" s="18">
        <f t="shared" si="0"/>
        <v>701896.9444444445</v>
      </c>
      <c r="I8" s="41">
        <f>((G8*Parâmetros!$B$20)/(2*Parâmetros!$B$11*Parâmetros!$G$3*Modelo_2_Ø26mm!E8^2))</f>
        <v>0.72174003252454566</v>
      </c>
      <c r="J8" s="41">
        <f>((G8*Parâmetros!$B$20)/(2*Parâmetros!$B$11*Parâmetros!$G$3*C8^2))</f>
        <v>0.75241007785714009</v>
      </c>
      <c r="K8" s="41">
        <f>((H8)*(((Parâmetros!$B$16^2)*Parâmetros!$B$20)/(2*Parâmetros!$G$3*Modelo_2_Ø26mm!E8^2)))</f>
        <v>7.9840874400355005E-2</v>
      </c>
      <c r="M8" s="16">
        <v>0.31162999999999996</v>
      </c>
      <c r="N8" s="17">
        <f>M8/Parâmetros!$G$3</f>
        <v>3.1225450901803604E-4</v>
      </c>
      <c r="O8" s="17">
        <f>M8/(Parâmetros!$G$3*Parâmetros!$C$19)</f>
        <v>1.577773425498519</v>
      </c>
      <c r="P8" s="17">
        <f>N8/Parâmetros!$B$23</f>
        <v>0.58812838595210948</v>
      </c>
      <c r="Q8" s="17">
        <f>P8/Parâmetros!$C$6</f>
        <v>1.5704362775757263</v>
      </c>
      <c r="R8" s="17">
        <f>(Parâmetros!$G$3*Parâmetros!$C$20*Modelo_2_Ø26mm!Q8)/Parâmetros!$H$3</f>
        <v>7337.3062412093186</v>
      </c>
      <c r="S8" s="17">
        <v>80750.766666666677</v>
      </c>
      <c r="T8" s="18">
        <f t="shared" si="1"/>
        <v>672923.05555555562</v>
      </c>
      <c r="U8" s="41">
        <f>((S8*Parâmetros!$C$20)/(2*Parâmetros!$B$11*Parâmetros!$G$3*Modelo_2_Ø26mm!Q8^2))</f>
        <v>0.54635750517337978</v>
      </c>
      <c r="V8" s="41">
        <f>((S8*Parâmetros!$C$20)/(2*Parâmetros!$B$11*Parâmetros!$G$3*O8^2))</f>
        <v>0.54128784828677756</v>
      </c>
      <c r="W8" s="41">
        <f>((T8)*(((Parâmetros!$C$16^2)*Parâmetros!$C$20)/(2*Parâmetros!$G$3*Modelo_2_Ø26mm!Q8^2)))</f>
        <v>7.6626776689942791E-2</v>
      </c>
      <c r="Y8" s="16">
        <v>0.37744000000000005</v>
      </c>
      <c r="Z8" s="17">
        <f>Y8/Parâmetros!$G$3</f>
        <v>3.7819639278557118E-4</v>
      </c>
      <c r="AA8" s="17">
        <f>Y8/(Parâmetros!$G$3*Parâmetros!$D$19)</f>
        <v>1.7914094550512571</v>
      </c>
      <c r="AB8" s="17">
        <f>Z8/Parâmetros!$B$23</f>
        <v>0.71232929433547565</v>
      </c>
      <c r="AC8" s="17">
        <f>AB8/Parâmetros!$D$6</f>
        <v>1.7826058416803694</v>
      </c>
      <c r="AD8" s="17">
        <f>(Parâmetros!$G$3*Parâmetros!$D$20*Modelo_2_Ø26mm!AC8)/Parâmetros!$H$3</f>
        <v>11014.259626285371</v>
      </c>
      <c r="AE8" s="17">
        <v>76785.466666666674</v>
      </c>
      <c r="AF8" s="18">
        <f t="shared" si="2"/>
        <v>639878.88888888899</v>
      </c>
      <c r="AG8" s="41">
        <f>((AE8*Parâmetros!$D$20)/(2*Parâmetros!$B$11*Parâmetros!$G$3*Modelo_2_Ø26mm!AC8^2))</f>
        <v>0.5332402599832442</v>
      </c>
      <c r="AH8" s="41">
        <f>((AE8*Parâmetros!$D$20)/(2*Parâmetros!$B$11*Parâmetros!$G$3*AA8^2))</f>
        <v>0.52801207945109507</v>
      </c>
      <c r="AI8" s="41">
        <f>((AF8)*(((Parâmetros!$D$16^2)*Parâmetros!$D$20)/(2*Parâmetros!$G$3*Modelo_2_Ø26mm!AC8^2)))</f>
        <v>8.5147890032566037E-2</v>
      </c>
      <c r="AK8" s="16">
        <v>0.42627225806451602</v>
      </c>
      <c r="AL8" s="17">
        <f>AK8/Parâmetros!$G$3</f>
        <v>4.2712651108668941E-4</v>
      </c>
      <c r="AM8" s="17">
        <f>AK8/(Parâmetros!$G$3*Parâmetros!$E$19)</f>
        <v>1.9409694903019172</v>
      </c>
      <c r="AN8" s="17">
        <f>AL8/Parâmetros!$B$23</f>
        <v>0.80448870491173807</v>
      </c>
      <c r="AO8" s="17">
        <f>AN8/Parâmetros!$E$6</f>
        <v>1.932937782104128</v>
      </c>
      <c r="AP8" s="17">
        <f>(Parâmetros!$G$3*Parâmetros!$E$20*Modelo_2_Ø26mm!AO8)/Parâmetros!$H$3</f>
        <v>14761.968630512158</v>
      </c>
      <c r="AQ8" s="17">
        <v>73094.161290322561</v>
      </c>
      <c r="AR8" s="17">
        <v>34330.935483870962</v>
      </c>
      <c r="AS8" s="18">
        <f t="shared" si="3"/>
        <v>609118.01075268805</v>
      </c>
      <c r="AT8" s="41">
        <f>((AQ8*Parâmetros!$E$20)/(2*Parâmetros!$B$11*Parâmetros!$G$3*Modelo_2_Ø26mm!AO8^2))</f>
        <v>0.53361485399179964</v>
      </c>
      <c r="AU8" s="41">
        <f>((AQ8*Parâmetros!$E$20)/(2*Parâmetros!$B$11*Parâmetros!$G$3*AM8^2))</f>
        <v>0.52920780746770946</v>
      </c>
      <c r="AV8" s="41">
        <f>((AS8)*(((Parâmetros!$D$16^2)*Parâmetros!$D$20)/(2*Parâmetros!$G$3*Modelo_2_Ø26mm!AO8^2)))</f>
        <v>6.8937011196606945E-2</v>
      </c>
    </row>
    <row r="9" spans="1:48" x14ac:dyDescent="0.25">
      <c r="A9" s="16">
        <v>0.22598533333333332</v>
      </c>
      <c r="B9" s="17">
        <f>A9/Parâmetros!$G$3</f>
        <v>2.2643820975283899E-4</v>
      </c>
      <c r="C9" s="17">
        <f>A9/(Parâmetros!$G$3*Parâmetros!$B$19)</f>
        <v>1.2558968926946144</v>
      </c>
      <c r="D9" s="17">
        <f>B9/Parâmetros!$B$23</f>
        <v>0.42649420576383146</v>
      </c>
      <c r="E9" s="17">
        <f>D9/Parâmetros!$B$6</f>
        <v>1.282303685399373</v>
      </c>
      <c r="F9" s="17">
        <f>(Parâmetros!$G$3*Parâmetros!$B$20*Modelo_2_Ø26mm!E9)/Parâmetros!$H$3</f>
        <v>4158.5938919808314</v>
      </c>
      <c r="G9" s="17">
        <v>100341.30000000003</v>
      </c>
      <c r="H9" s="18">
        <f t="shared" si="0"/>
        <v>836177.50000000035</v>
      </c>
      <c r="I9" s="41">
        <f>((G9*Parâmetros!$B$20)/(2*Parâmetros!$B$11*Parâmetros!$G$3*Modelo_2_Ø26mm!E9^2))</f>
        <v>0.70681886706780783</v>
      </c>
      <c r="J9" s="41">
        <f>((G9*Parâmetros!$B$20)/(2*Parâmetros!$B$11*Parâmetros!$G$3*C9^2))</f>
        <v>0.73685484362168652</v>
      </c>
      <c r="K9" s="41">
        <f>((H9)*(((Parâmetros!$B$16^2)*Parâmetros!$B$20)/(2*Parâmetros!$G$3*Modelo_2_Ø26mm!E9^2)))</f>
        <v>7.8190253895114026E-2</v>
      </c>
      <c r="M9" s="16">
        <v>0.34070033333333327</v>
      </c>
      <c r="N9" s="17">
        <f>M9/Parâmetros!$G$3</f>
        <v>3.4138309953239806E-4</v>
      </c>
      <c r="O9" s="17">
        <f>M9/(Parâmetros!$G$3*Parâmetros!$C$19)</f>
        <v>1.724955658928282</v>
      </c>
      <c r="P9" s="17">
        <f>N9/Parâmetros!$B$23</f>
        <v>0.64299180803093092</v>
      </c>
      <c r="Q9" s="17">
        <f>P9/Parâmetros!$C$6</f>
        <v>1.7169340668382669</v>
      </c>
      <c r="R9" s="17">
        <f>(Parâmetros!$G$3*Parâmetros!$C$20*Modelo_2_Ø26mm!Q9)/Parâmetros!$H$3</f>
        <v>8021.7651771291648</v>
      </c>
      <c r="S9" s="17">
        <v>95057.800000000017</v>
      </c>
      <c r="T9" s="18">
        <f t="shared" si="1"/>
        <v>792148.33333333349</v>
      </c>
      <c r="U9" s="41">
        <f>((S9*Parâmetros!$C$20)/(2*Parâmetros!$B$11*Parâmetros!$G$3*Modelo_2_Ø26mm!Q9^2))</f>
        <v>0.53808566241507505</v>
      </c>
      <c r="V9" s="41">
        <f>((S9*Parâmetros!$C$20)/(2*Parâmetros!$B$11*Parâmetros!$G$3*O9^2))</f>
        <v>0.533092760042152</v>
      </c>
      <c r="W9" s="41">
        <f>((T9)*(((Parâmetros!$C$16^2)*Parâmetros!$C$20)/(2*Parâmetros!$G$3*Modelo_2_Ø26mm!Q9^2)))</f>
        <v>7.546664867512988E-2</v>
      </c>
      <c r="Y9" s="16">
        <v>0.41247966666666669</v>
      </c>
      <c r="Z9" s="17">
        <f>Y9/Parâmetros!$G$3</f>
        <v>4.1330627922511694E-4</v>
      </c>
      <c r="AA9" s="17">
        <f>Y9/(Parâmetros!$G$3*Parâmetros!$D$19)</f>
        <v>1.9577150669856334</v>
      </c>
      <c r="AB9" s="17">
        <f>Z9/Parâmetros!$B$23</f>
        <v>0.77845843017273963</v>
      </c>
      <c r="AC9" s="17">
        <f>AB9/Parâmetros!$D$6</f>
        <v>1.9480941696014504</v>
      </c>
      <c r="AD9" s="17">
        <f>(Parâmetros!$G$3*Parâmetros!$D$20*Modelo_2_Ø26mm!AC9)/Parâmetros!$H$3</f>
        <v>12036.769126828938</v>
      </c>
      <c r="AE9" s="17">
        <v>90449.46666666666</v>
      </c>
      <c r="AF9" s="18">
        <f t="shared" si="2"/>
        <v>753745.5555555555</v>
      </c>
      <c r="AG9" s="41">
        <f>((AE9*Parâmetros!$D$20)/(2*Parâmetros!$B$11*Parâmetros!$G$3*Modelo_2_Ø26mm!AC9^2))</f>
        <v>0.52594541264034955</v>
      </c>
      <c r="AH9" s="41">
        <f>((AE9*Parâmetros!$D$20)/(2*Parâmetros!$B$11*Parâmetros!$G$3*AA9^2))</f>
        <v>0.52078875480017472</v>
      </c>
      <c r="AI9" s="41">
        <f>((AF9)*(((Parâmetros!$D$16^2)*Parâmetros!$D$20)/(2*Parâmetros!$G$3*Modelo_2_Ø26mm!AC9^2)))</f>
        <v>8.3983047641677036E-2</v>
      </c>
      <c r="AK9" s="16">
        <v>0.4661191428571429</v>
      </c>
      <c r="AL9" s="17">
        <f>AK9/Parâmetros!$G$3</f>
        <v>4.6705324935585458E-4</v>
      </c>
      <c r="AM9" s="17">
        <f>AK9/(Parâmetros!$G$3*Parâmetros!$E$19)</f>
        <v>2.1224065559398095</v>
      </c>
      <c r="AN9" s="17">
        <f>AL9/Parâmetros!$B$23</f>
        <v>0.87969033517296868</v>
      </c>
      <c r="AO9" s="17">
        <f>AN9/Parâmetros!$E$6</f>
        <v>2.1136240633660948</v>
      </c>
      <c r="AP9" s="17">
        <f>(Parâmetros!$G$3*Parâmetros!$E$20*Modelo_2_Ø26mm!AO9)/Parâmetros!$H$3</f>
        <v>16141.881238485259</v>
      </c>
      <c r="AQ9" s="17">
        <v>86200.000000000015</v>
      </c>
      <c r="AR9" s="17">
        <v>40135.885714285716</v>
      </c>
      <c r="AS9" s="18">
        <f t="shared" si="3"/>
        <v>718333.33333333349</v>
      </c>
      <c r="AT9" s="41">
        <f>((AQ9*Parâmetros!$E$20)/(2*Parâmetros!$B$11*Parâmetros!$G$3*Modelo_2_Ø26mm!AO9^2))</f>
        <v>0.52629924828075658</v>
      </c>
      <c r="AU9" s="41">
        <f>((AQ9*Parâmetros!$E$20)/(2*Parâmetros!$B$11*Parâmetros!$G$3*AM9^2))</f>
        <v>0.52195262026728173</v>
      </c>
      <c r="AV9" s="41">
        <f>((AS9)*(((Parâmetros!$D$16^2)*Parâmetros!$D$20)/(2*Parâmetros!$G$3*Modelo_2_Ø26mm!AO9^2)))</f>
        <v>6.7991917578917122E-2</v>
      </c>
    </row>
    <row r="10" spans="1:48" x14ac:dyDescent="0.25">
      <c r="A10" s="16">
        <v>0.24494677419354835</v>
      </c>
      <c r="B10" s="17">
        <f>A10/Parâmetros!$G$3</f>
        <v>2.4543764949253342E-4</v>
      </c>
      <c r="C10" s="17">
        <f>A10/(Parâmetros!$G$3*Parâmetros!$B$19)</f>
        <v>1.3612737076679611</v>
      </c>
      <c r="D10" s="17">
        <f>B10/Parâmetros!$B$23</f>
        <v>0.46227946908393752</v>
      </c>
      <c r="E10" s="17">
        <f>D10/Parâmetros!$B$6</f>
        <v>1.3898961788452722</v>
      </c>
      <c r="F10" s="17">
        <f>(Parâmetros!$G$3*Parâmetros!$B$20*Modelo_2_Ø26mm!E10)/Parâmetros!$H$3</f>
        <v>4507.5233157684188</v>
      </c>
      <c r="G10" s="17">
        <v>116668.4193548387</v>
      </c>
      <c r="H10" s="18">
        <f t="shared" si="0"/>
        <v>972236.82795698917</v>
      </c>
      <c r="I10" s="41">
        <f>((G10*Parâmetros!$B$20)/(2*Parâmetros!$B$11*Parâmetros!$G$3*Modelo_2_Ø26mm!E10^2))</f>
        <v>0.69951782122477424</v>
      </c>
      <c r="J10" s="41">
        <f>((G10*Parâmetros!$B$20)/(2*Parâmetros!$B$11*Parâmetros!$G$3*C10^2))</f>
        <v>0.72924354284350956</v>
      </c>
      <c r="K10" s="41">
        <f>((H10)*(((Parâmetros!$B$16^2)*Parâmetros!$B$20)/(2*Parâmetros!$G$3*Modelo_2_Ø26mm!E10^2)))</f>
        <v>7.7382592053071117E-2</v>
      </c>
      <c r="M10" s="16">
        <v>0.37005580645161301</v>
      </c>
      <c r="N10" s="17">
        <f>M10/Parâmetros!$G$3</f>
        <v>3.7079740125412126E-4</v>
      </c>
      <c r="O10" s="17">
        <f>M10/(Parâmetros!$G$3*Parâmetros!$C$19)</f>
        <v>1.8735815466122594</v>
      </c>
      <c r="P10" s="17">
        <f>N10/Parâmetros!$B$23</f>
        <v>0.69839336444050137</v>
      </c>
      <c r="Q10" s="17">
        <f>P10/Parâmetros!$C$6</f>
        <v>1.8648687969038755</v>
      </c>
      <c r="R10" s="17">
        <f>(Parâmetros!$G$3*Parâmetros!$C$20*Modelo_2_Ø26mm!Q10)/Parâmetros!$H$3</f>
        <v>8712.937709056152</v>
      </c>
      <c r="S10" s="17">
        <v>110583.58064516129</v>
      </c>
      <c r="T10" s="18">
        <f t="shared" si="1"/>
        <v>921529.83870967745</v>
      </c>
      <c r="U10" s="41">
        <f>((S10*Parâmetros!$C$20)/(2*Parâmetros!$B$11*Parâmetros!$G$3*Modelo_2_Ø26mm!Q10^2))</f>
        <v>0.53059723239655909</v>
      </c>
      <c r="V10" s="41">
        <f>((S10*Parâmetros!$C$20)/(2*Parâmetros!$B$11*Parâmetros!$G$3*O10^2))</f>
        <v>0.52567381524247869</v>
      </c>
      <c r="W10" s="41">
        <f>((T10)*(((Parâmetros!$C$16^2)*Parâmetros!$C$20)/(2*Parâmetros!$G$3*Modelo_2_Ø26mm!Q10^2)))</f>
        <v>7.4416394492925517E-2</v>
      </c>
      <c r="Y10" s="16">
        <v>0.44826935483870944</v>
      </c>
      <c r="Z10" s="17">
        <f>Y10/Parâmetros!$G$3</f>
        <v>4.4916769021914772E-4</v>
      </c>
      <c r="AA10" s="17">
        <f>Y10/(Parâmetros!$G$3*Parâmetros!$D$19)</f>
        <v>2.1275804383949528</v>
      </c>
      <c r="AB10" s="17">
        <f>Z10/Parâmetros!$B$23</f>
        <v>0.84600305533191178</v>
      </c>
      <c r="AC10" s="17">
        <f>AB10/Parâmetros!$D$6</f>
        <v>2.1171247630928725</v>
      </c>
      <c r="AD10" s="17">
        <f>(Parâmetros!$G$3*Parâmetros!$D$20*Modelo_2_Ø26mm!AC10)/Parâmetros!$H$3</f>
        <v>13081.165368538015</v>
      </c>
      <c r="AE10" s="17">
        <v>105190.51612903226</v>
      </c>
      <c r="AF10" s="18">
        <f t="shared" si="2"/>
        <v>876587.63440860214</v>
      </c>
      <c r="AG10" s="41">
        <f>((AE10*Parâmetros!$D$20)/(2*Parâmetros!$B$11*Parâmetros!$G$3*Modelo_2_Ø26mm!AC10^2))</f>
        <v>0.51789084800194807</v>
      </c>
      <c r="AH10" s="41">
        <f>((AE10*Parâmetros!$D$20)/(2*Parâmetros!$B$11*Parâmetros!$G$3*AA10^2))</f>
        <v>0.51281316153958856</v>
      </c>
      <c r="AI10" s="41">
        <f>((AF10)*(((Parâmetros!$D$16^2)*Parâmetros!$D$20)/(2*Parâmetros!$G$3*Modelo_2_Ø26mm!AC10^2)))</f>
        <v>8.2696893471486746E-2</v>
      </c>
      <c r="AK10" s="16">
        <v>0.50568303030303041</v>
      </c>
      <c r="AL10" s="17">
        <f>AK10/Parâmetros!$G$3</f>
        <v>5.0669642314932911E-4</v>
      </c>
      <c r="AM10" s="17">
        <f>AK10/(Parâmetros!$G$3*Parâmetros!$E$19)</f>
        <v>2.3025550338137419</v>
      </c>
      <c r="AN10" s="17">
        <f>AL10/Parâmetros!$B$23</f>
        <v>0.95435787445205222</v>
      </c>
      <c r="AO10" s="17">
        <f>AN10/Parâmetros!$E$6</f>
        <v>2.2930270890246329</v>
      </c>
      <c r="AP10" s="17">
        <f>(Parâmetros!$G$3*Parâmetros!$E$20*Modelo_2_Ø26mm!AO10)/Parâmetros!$H$3</f>
        <v>17511.99354189702</v>
      </c>
      <c r="AQ10" s="17">
        <v>100151.00000000001</v>
      </c>
      <c r="AR10" s="17">
        <v>46483.181818181809</v>
      </c>
      <c r="AS10" s="18">
        <f t="shared" si="3"/>
        <v>834591.66666666686</v>
      </c>
      <c r="AT10" s="41">
        <f>((AQ10*Parâmetros!$E$20)/(2*Parâmetros!$B$11*Parâmetros!$G$3*Modelo_2_Ø26mm!AO10^2))</f>
        <v>0.51953868715080342</v>
      </c>
      <c r="AU10" s="41">
        <f>((AQ10*Parâmetros!$E$20)/(2*Parâmetros!$B$11*Parâmetros!$G$3*AM10^2))</f>
        <v>0.51524789361645884</v>
      </c>
      <c r="AV10" s="41">
        <f>((AS10)*(((Parâmetros!$D$16^2)*Parâmetros!$D$20)/(2*Parâmetros!$G$3*Modelo_2_Ø26mm!AO10^2)))</f>
        <v>6.7118529451085707E-2</v>
      </c>
    </row>
    <row r="11" spans="1:48" x14ac:dyDescent="0.25">
      <c r="A11" s="16">
        <v>0.26443448275862064</v>
      </c>
      <c r="B11" s="17">
        <f>A11/Parâmetros!$G$3</f>
        <v>2.6496441158178419E-4</v>
      </c>
      <c r="C11" s="17">
        <f>A11/(Parâmetros!$G$3*Parâmetros!$B$19)</f>
        <v>1.4695752167597569</v>
      </c>
      <c r="D11" s="17">
        <f>B11/Parâmetros!$B$23</f>
        <v>0.49905793901392198</v>
      </c>
      <c r="E11" s="17">
        <f>D11/Parâmetros!$B$6</f>
        <v>1.5004748617375887</v>
      </c>
      <c r="F11" s="17">
        <f>(Parâmetros!$G$3*Parâmetros!$B$20*Modelo_2_Ø26mm!E11)/Parâmetros!$H$3</f>
        <v>4866.1371453122774</v>
      </c>
      <c r="G11" s="17">
        <v>134257.41379310342</v>
      </c>
      <c r="H11" s="18">
        <f t="shared" si="0"/>
        <v>1118811.7816091953</v>
      </c>
      <c r="I11" s="41">
        <f>((G11*Parâmetros!$B$20)/(2*Parâmetros!$B$11*Parâmetros!$G$3*Modelo_2_Ø26mm!E11^2))</f>
        <v>0.69070248820263958</v>
      </c>
      <c r="J11" s="41">
        <f>((G11*Parâmetros!$B$20)/(2*Parâmetros!$B$11*Parâmetros!$G$3*C11^2))</f>
        <v>0.72005360587642653</v>
      </c>
      <c r="K11" s="41">
        <f>((H11)*(((Parâmetros!$B$16^2)*Parâmetros!$B$20)/(2*Parâmetros!$G$3*Modelo_2_Ø26mm!E11^2)))</f>
        <v>7.6407415583843438E-2</v>
      </c>
      <c r="M11" s="31">
        <v>0.39890413793103441</v>
      </c>
      <c r="N11" s="17">
        <f>M11/Parâmetros!$G$3</f>
        <v>3.9970354502107656E-4</v>
      </c>
      <c r="O11" s="17">
        <f>M11/(Parâmetros!$G$3*Parâmetros!$C$19)</f>
        <v>2.0196397912555977</v>
      </c>
      <c r="P11" s="17">
        <f>N11/Parâmetros!$B$23</f>
        <v>0.75283781019477258</v>
      </c>
      <c r="Q11" s="17">
        <f>P11/Parâmetros!$C$6</f>
        <v>2.010247824285107</v>
      </c>
      <c r="R11" s="17">
        <f>(Parâmetros!$G$3*Parâmetros!$C$20*Modelo_2_Ø26mm!Q11)/Parâmetros!$H$3</f>
        <v>9392.1696270757056</v>
      </c>
      <c r="S11" s="17">
        <v>127182.27586206899</v>
      </c>
      <c r="T11" s="18">
        <f t="shared" si="1"/>
        <v>1059852.298850575</v>
      </c>
      <c r="U11" s="41">
        <f>((S11*Parâmetros!$C$20)/(2*Parâmetros!$B$11*Parâmetros!$G$3*Modelo_2_Ø26mm!Q11^2))</f>
        <v>0.52516803908260312</v>
      </c>
      <c r="V11" s="41">
        <f>((S11*Parâmetros!$C$20)/(2*Parâmetros!$B$11*Parâmetros!$G$3*O11^2))</f>
        <v>0.52029499946889157</v>
      </c>
      <c r="W11" s="41">
        <f>((T11)*(((Parâmetros!$C$16^2)*Parâmetros!$C$20)/(2*Parâmetros!$G$3*Modelo_2_Ø26mm!Q11^2)))</f>
        <v>7.3654948773344858E-2</v>
      </c>
      <c r="Y11" s="16">
        <v>0.48328965517241379</v>
      </c>
      <c r="Z11" s="17">
        <f>Y11/Parâmetros!$G$3</f>
        <v>4.8425817151544469E-4</v>
      </c>
      <c r="AA11" s="17">
        <f>Y11/(Parâmetros!$G$3*Parâmetros!$D$19)</f>
        <v>2.2937941336485896</v>
      </c>
      <c r="AB11" s="17">
        <f>Z11/Parâmetros!$B$23</f>
        <v>0.91209564176717051</v>
      </c>
      <c r="AC11" s="17">
        <f>AB11/Parâmetros!$D$6</f>
        <v>2.28252162604397</v>
      </c>
      <c r="AD11" s="17">
        <f>(Parâmetros!$G$3*Parâmetros!$D$20*Modelo_2_Ø26mm!AC11)/Parâmetros!$H$3</f>
        <v>14103.109730730435</v>
      </c>
      <c r="AE11" s="17">
        <v>120963.96551724138</v>
      </c>
      <c r="AF11" s="18">
        <f t="shared" si="2"/>
        <v>1008033.0459770116</v>
      </c>
      <c r="AG11" s="41">
        <f>((AE11*Parâmetros!$D$20)/(2*Parâmetros!$B$11*Parâmetros!$G$3*Modelo_2_Ø26mm!AC11^2))</f>
        <v>0.5123665487777036</v>
      </c>
      <c r="AH11" s="41">
        <f>((AE11*Parâmetros!$D$20)/(2*Parâmetros!$B$11*Parâmetros!$G$3*AA11^2))</f>
        <v>0.50734302558062128</v>
      </c>
      <c r="AI11" s="41">
        <f>((AF11)*(((Parâmetros!$D$16^2)*Parâmetros!$D$20)/(2*Parâmetros!$G$3*Modelo_2_Ø26mm!AC11^2)))</f>
        <v>8.1814772487471515E-2</v>
      </c>
      <c r="AK11" s="16">
        <v>0.54455666666666658</v>
      </c>
      <c r="AL11" s="17">
        <f>AK11/Parâmetros!$G$3</f>
        <v>5.4564796259185032E-4</v>
      </c>
      <c r="AM11" s="17">
        <f>AK11/(Parâmetros!$G$3*Parâmetros!$E$19)</f>
        <v>2.4795605525437208</v>
      </c>
      <c r="AN11" s="17">
        <f>AL11/Parâmetros!$B$23</f>
        <v>1.0277227270356757</v>
      </c>
      <c r="AO11" s="17">
        <f>AN11/Parâmetros!$E$6</f>
        <v>2.4693001610660157</v>
      </c>
      <c r="AP11" s="17">
        <f>(Parâmetros!$G$3*Parâmetros!$E$20*Modelo_2_Ø26mm!AO11)/Parâmetros!$H$3</f>
        <v>18858.20219070635</v>
      </c>
      <c r="AQ11" s="17">
        <v>115104.54761904757</v>
      </c>
      <c r="AR11" s="17">
        <v>53327.57142857142</v>
      </c>
      <c r="AS11" s="18">
        <f t="shared" si="3"/>
        <v>959204.5634920632</v>
      </c>
      <c r="AT11" s="41">
        <f>((AQ11*Parâmetros!$E$20)/(2*Parâmetros!$B$11*Parâmetros!$G$3*Modelo_2_Ø26mm!AO11^2))</f>
        <v>0.51490331293825342</v>
      </c>
      <c r="AU11" s="41">
        <f>((AQ11*Parâmetros!$E$20)/(2*Parâmetros!$B$11*Parâmetros!$G$3*AM11^2))</f>
        <v>0.5106508022771431</v>
      </c>
      <c r="AV11" s="41">
        <f>((AS11)*(((Parâmetros!$D$16^2)*Parâmetros!$D$20)/(2*Parâmetros!$G$3*Modelo_2_Ø26mm!AO11^2)))</f>
        <v>6.6519691465972322E-2</v>
      </c>
    </row>
    <row r="12" spans="1:48" x14ac:dyDescent="0.25">
      <c r="A12" s="16">
        <v>0.28374724137931034</v>
      </c>
      <c r="B12" s="17">
        <f>A12/Parâmetros!$G$3</f>
        <v>2.8431587312556148E-4</v>
      </c>
      <c r="C12" s="17">
        <f>A12/(Parâmetros!$G$3*Parâmetros!$B$19)</f>
        <v>1.5769044543847002</v>
      </c>
      <c r="D12" s="17">
        <f>B12/Parâmetros!$B$23</f>
        <v>0.53550623204048853</v>
      </c>
      <c r="E12" s="17">
        <f>D12/Parâmetros!$B$6</f>
        <v>1.6100608299473498</v>
      </c>
      <c r="F12" s="17">
        <f>(Parâmetros!$G$3*Parâmetros!$B$20*Modelo_2_Ø26mm!E12)/Parâmetros!$H$3</f>
        <v>5221.5315368537658</v>
      </c>
      <c r="G12" s="17">
        <v>152982.75862068968</v>
      </c>
      <c r="H12" s="18">
        <f t="shared" si="0"/>
        <v>1274856.3218390807</v>
      </c>
      <c r="I12" s="41">
        <f>((G12*Parâmetros!$B$20)/(2*Parâmetros!$B$11*Parâmetros!$G$3*Modelo_2_Ø26mm!E12^2))</f>
        <v>0.68354657273729724</v>
      </c>
      <c r="J12" s="41">
        <f>((G12*Parâmetros!$B$20)/(2*Parâmetros!$B$11*Parâmetros!$G$3*C12^2))</f>
        <v>0.71259360273154859</v>
      </c>
      <c r="K12" s="41">
        <f>((H12)*(((Parâmetros!$B$16^2)*Parâmetros!$B$20)/(2*Parâmetros!$G$3*Modelo_2_Ø26mm!E12^2)))</f>
        <v>7.5615808464740572E-2</v>
      </c>
      <c r="M12" s="16">
        <v>0.42763448275862059</v>
      </c>
      <c r="N12" s="17">
        <f>M12/Parâmetros!$G$3</f>
        <v>4.2849146569000059E-4</v>
      </c>
      <c r="O12" s="17">
        <f>M12/(Parâmetros!$G$3*Parâmetros!$C$19)</f>
        <v>2.1651006729883395</v>
      </c>
      <c r="P12" s="17">
        <f>N12/Parâmetros!$B$23</f>
        <v>0.80705958387283883</v>
      </c>
      <c r="Q12" s="17">
        <f>P12/Parâmetros!$C$6</f>
        <v>2.1550322666831478</v>
      </c>
      <c r="R12" s="17">
        <f>(Parâmetros!$G$3*Parâmetros!$C$20*Modelo_2_Ø26mm!Q12)/Parâmetros!$H$3</f>
        <v>10068.62355774844</v>
      </c>
      <c r="S12" s="17">
        <v>144864.24137931032</v>
      </c>
      <c r="T12" s="18">
        <f t="shared" si="1"/>
        <v>1207202.0114942526</v>
      </c>
      <c r="U12" s="41">
        <f>((S12*Parâmetros!$C$20)/(2*Parâmetros!$B$11*Parâmetros!$G$3*Modelo_2_Ø26mm!Q12^2))</f>
        <v>0.52050456078746943</v>
      </c>
      <c r="V12" s="41">
        <f>((S12*Parâmetros!$C$20)/(2*Parâmetros!$B$11*Parâmetros!$G$3*O12^2))</f>
        <v>0.51567479363662438</v>
      </c>
      <c r="W12" s="41">
        <f>((T12)*(((Parâmetros!$C$16^2)*Parâmetros!$C$20)/(2*Parâmetros!$G$3*Modelo_2_Ø26mm!Q12^2)))</f>
        <v>7.3000894776582781E-2</v>
      </c>
      <c r="Y12" s="16">
        <v>0.51875379310344827</v>
      </c>
      <c r="Z12" s="17">
        <f>Y12/Parâmetros!$G$3</f>
        <v>5.1979337986317461E-4</v>
      </c>
      <c r="AA12" s="17">
        <f>Y12/(Parâmetros!$G$3*Parâmetros!$D$19)</f>
        <v>2.4621143752893722</v>
      </c>
      <c r="AB12" s="17">
        <f>Z12/Parâmetros!$B$23</f>
        <v>0.97902586735701191</v>
      </c>
      <c r="AC12" s="17">
        <f>AB12/Parâmetros!$D$6</f>
        <v>2.4500146830756053</v>
      </c>
      <c r="AD12" s="17">
        <f>(Parâmetros!$G$3*Parâmetros!$D$20*Modelo_2_Ø26mm!AC12)/Parâmetros!$H$3</f>
        <v>15138.005933026985</v>
      </c>
      <c r="AE12" s="17">
        <v>137574.68965517246</v>
      </c>
      <c r="AF12" s="18">
        <f t="shared" si="2"/>
        <v>1146455.7471264373</v>
      </c>
      <c r="AG12" s="41">
        <f>((AE12*Parâmetros!$D$20)/(2*Parâmetros!$B$11*Parâmetros!$G$3*Modelo_2_Ø26mm!AC12^2))</f>
        <v>0.50577309358092959</v>
      </c>
      <c r="AH12" s="41">
        <f>((AE12*Parâmetros!$D$20)/(2*Parâmetros!$B$11*Parâmetros!$G$3*AA12^2))</f>
        <v>0.50081421624179612</v>
      </c>
      <c r="AI12" s="41">
        <f>((AF12)*(((Parâmetros!$D$16^2)*Parâmetros!$D$20)/(2*Parâmetros!$G$3*Modelo_2_Ø26mm!AC12^2)))</f>
        <v>8.0761928506697833E-2</v>
      </c>
      <c r="AK12" s="16">
        <v>0.58366092592592589</v>
      </c>
      <c r="AL12" s="17">
        <f>AK12/Parâmetros!$G$3</f>
        <v>5.8483058710012616E-4</v>
      </c>
      <c r="AM12" s="17">
        <f>AK12/(Parâmetros!$G$3*Parâmetros!$E$19)</f>
        <v>2.6576161794984334</v>
      </c>
      <c r="AN12" s="17">
        <f>AL12/Parâmetros!$B$23</f>
        <v>1.1015228261339685</v>
      </c>
      <c r="AO12" s="17">
        <f>AN12/Parâmetros!$E$6</f>
        <v>2.646618995997041</v>
      </c>
      <c r="AP12" s="17">
        <f>(Parâmetros!$G$3*Parâmetros!$E$20*Modelo_2_Ø26mm!AO12)/Parâmetros!$H$3</f>
        <v>20212.397397135272</v>
      </c>
      <c r="AQ12" s="17">
        <v>130929.22222222225</v>
      </c>
      <c r="AR12" s="17">
        <v>60290.722222222241</v>
      </c>
      <c r="AS12" s="18">
        <f t="shared" si="3"/>
        <v>1091076.8518518521</v>
      </c>
      <c r="AT12" s="41">
        <f>((AQ12*Parâmetros!$E$20)/(2*Parâmetros!$B$11*Parâmetros!$G$3*Modelo_2_Ø26mm!AO12^2))</f>
        <v>0.50984094523185863</v>
      </c>
      <c r="AU12" s="41">
        <f>((AQ12*Parâmetros!$E$20)/(2*Parâmetros!$B$11*Parâmetros!$G$3*AM12^2))</f>
        <v>0.50563024392038913</v>
      </c>
      <c r="AV12" s="41">
        <f>((AS12)*(((Parâmetros!$D$16^2)*Parâmetros!$D$20)/(2*Parâmetros!$G$3*Modelo_2_Ø26mm!AO12^2)))</f>
        <v>6.5865690744953326E-2</v>
      </c>
    </row>
    <row r="13" spans="1:48" x14ac:dyDescent="0.25">
      <c r="A13" s="16">
        <v>0.30405161290322591</v>
      </c>
      <c r="B13" s="17">
        <f>A13/Parâmetros!$G$3</f>
        <v>3.0466093477277145E-4</v>
      </c>
      <c r="C13" s="17">
        <f>A13/(Parâmetros!$G$3*Parâmetros!$B$19)</f>
        <v>1.6897445078911337</v>
      </c>
      <c r="D13" s="17">
        <f>B13/Parâmetros!$B$23</f>
        <v>0.57382596137377617</v>
      </c>
      <c r="E13" s="17">
        <f>D13/Parâmetros!$B$6</f>
        <v>1.7252734857900667</v>
      </c>
      <c r="F13" s="17">
        <f>(Parâmetros!$G$3*Parâmetros!$B$20*Modelo_2_Ø26mm!E13)/Parâmetros!$H$3</f>
        <v>5595.1736407655153</v>
      </c>
      <c r="G13" s="17">
        <v>173021.19354838709</v>
      </c>
      <c r="H13" s="18">
        <f t="shared" si="0"/>
        <v>1441843.2795698924</v>
      </c>
      <c r="I13" s="41">
        <f>((G13*Parâmetros!$B$20)/(2*Parâmetros!$B$11*Parâmetros!$G$3*Modelo_2_Ø26mm!E13^2))</f>
        <v>0.67327672076737921</v>
      </c>
      <c r="J13" s="41">
        <f>((G13*Parâmetros!$B$20)/(2*Parâmetros!$B$11*Parâmetros!$G$3*C13^2))</f>
        <v>0.70188733763324318</v>
      </c>
      <c r="K13" s="41">
        <f>((H13)*(((Parâmetros!$B$16^2)*Parâmetros!$B$20)/(2*Parâmetros!$G$3*Modelo_2_Ø26mm!E13^2)))</f>
        <v>7.447972909503682E-2</v>
      </c>
      <c r="M13" s="16">
        <v>0.45752838709677413</v>
      </c>
      <c r="N13" s="17">
        <f>M13/Parâmetros!$G$3</f>
        <v>4.5844527765207828E-4</v>
      </c>
      <c r="O13" s="17">
        <f>M13/(Parâmetros!$G$3*Parâmetros!$C$19)</f>
        <v>2.3164526219314241</v>
      </c>
      <c r="P13" s="17">
        <f>N13/Parâmetros!$B$23</f>
        <v>0.8634773026682212</v>
      </c>
      <c r="Q13" s="17">
        <f>P13/Parâmetros!$C$6</f>
        <v>2.3056803809565318</v>
      </c>
      <c r="R13" s="17">
        <f>(Parâmetros!$G$3*Parâmetros!$C$20*Modelo_2_Ø26mm!Q13)/Parâmetros!$H$3</f>
        <v>10772.473414548003</v>
      </c>
      <c r="S13" s="17">
        <v>163613.58064516124</v>
      </c>
      <c r="T13" s="18">
        <f t="shared" si="1"/>
        <v>1363446.5053763438</v>
      </c>
      <c r="U13" s="41">
        <f>((S13*Parâmetros!$C$20)/(2*Parâmetros!$B$11*Parâmetros!$G$3*Modelo_2_Ø26mm!Q13^2))</f>
        <v>0.51356100239567781</v>
      </c>
      <c r="V13" s="41">
        <f>((S13*Parâmetros!$C$20)/(2*Parâmetros!$B$11*Parâmetros!$G$3*O13^2))</f>
        <v>0.50879566459427006</v>
      </c>
      <c r="W13" s="41">
        <f>((T13)*(((Parâmetros!$C$16^2)*Parâmetros!$C$20)/(2*Parâmetros!$G$3*Modelo_2_Ø26mm!Q13^2)))</f>
        <v>7.2027058976244424E-2</v>
      </c>
      <c r="Y13" s="16">
        <v>0.55384</v>
      </c>
      <c r="Z13" s="17">
        <f>Y13/Parâmetros!$G$3</f>
        <v>5.549498997995992E-4</v>
      </c>
      <c r="AA13" s="17">
        <f>Y13/(Parâmetros!$G$3*Parâmetros!$D$19)</f>
        <v>2.6286408769223932</v>
      </c>
      <c r="AB13" s="17">
        <f>Z13/Parâmetros!$B$23</f>
        <v>1.0452428369403344</v>
      </c>
      <c r="AC13" s="17">
        <f>AB13/Parâmetros!$D$6</f>
        <v>2.6157228151660017</v>
      </c>
      <c r="AD13" s="17">
        <f>(Parâmetros!$G$3*Parâmetros!$D$20*Modelo_2_Ø26mm!AC13)/Parâmetros!$H$3</f>
        <v>16161.873546581946</v>
      </c>
      <c r="AE13" s="17">
        <v>155351.90322580648</v>
      </c>
      <c r="AF13" s="18">
        <f t="shared" si="2"/>
        <v>1294599.1935483874</v>
      </c>
      <c r="AG13" s="41">
        <f>((AE13*Parâmetros!$D$20)/(2*Parâmetros!$B$11*Parâmetros!$G$3*Modelo_2_Ø26mm!AC13^2))</f>
        <v>0.50105764343333259</v>
      </c>
      <c r="AH13" s="41">
        <f>((AE13*Parâmetros!$D$20)/(2*Parâmetros!$B$11*Parâmetros!$G$3*AA13^2))</f>
        <v>0.49614499895865438</v>
      </c>
      <c r="AI13" s="41">
        <f>((AF13)*(((Parâmetros!$D$16^2)*Parâmetros!$D$20)/(2*Parâmetros!$G$3*Modelo_2_Ø26mm!AC13^2)))</f>
        <v>8.0008964672657501E-2</v>
      </c>
      <c r="AK13" s="16">
        <v>0.62288999999999983</v>
      </c>
      <c r="AL13" s="17">
        <f>AK13/Parâmetros!$G$3</f>
        <v>6.2413827655310604E-4</v>
      </c>
      <c r="AM13" s="17">
        <f>AK13/(Parâmetros!$G$3*Parâmetros!$E$19)</f>
        <v>2.8362401327819411</v>
      </c>
      <c r="AN13" s="17">
        <f>AL13/Parâmetros!$B$23</f>
        <v>1.1755584838613402</v>
      </c>
      <c r="AO13" s="17">
        <f>AN13/Parâmetros!$E$6</f>
        <v>2.8245038055294094</v>
      </c>
      <c r="AP13" s="17">
        <f>(Parâmetros!$G$3*Parâmetros!$E$20*Modelo_2_Ø26mm!AO13)/Parâmetros!$H$3</f>
        <v>21570.914987547807</v>
      </c>
      <c r="AQ13" s="17">
        <v>147927.11764705883</v>
      </c>
      <c r="AR13" s="17">
        <v>67802.029411764684</v>
      </c>
      <c r="AS13" s="18">
        <f t="shared" si="3"/>
        <v>1232725.9803921569</v>
      </c>
      <c r="AT13" s="41">
        <f>((AQ13*Parâmetros!$E$20)/(2*Parâmetros!$B$11*Parâmetros!$G$3*Modelo_2_Ø26mm!AO13^2))</f>
        <v>0.50575995514030214</v>
      </c>
      <c r="AU13" s="41">
        <f>((AQ13*Parâmetros!$E$20)/(2*Parâmetros!$B$11*Parâmetros!$G$3*AM13^2))</f>
        <v>0.50158295812522402</v>
      </c>
      <c r="AV13" s="41">
        <f>((AS13)*(((Parâmetros!$D$16^2)*Parâmetros!$D$20)/(2*Parâmetros!$G$3*Modelo_2_Ø26mm!AO13^2)))</f>
        <v>6.533847292571475E-2</v>
      </c>
    </row>
    <row r="14" spans="1:48" x14ac:dyDescent="0.25">
      <c r="A14" s="16">
        <v>0.32344612903225806</v>
      </c>
      <c r="B14" s="17">
        <f>A14/Parâmetros!$G$3</f>
        <v>3.2409431766759322E-4</v>
      </c>
      <c r="C14" s="17">
        <f>A14/(Parâmetros!$G$3*Parâmetros!$B$19)</f>
        <v>1.7975281068640776</v>
      </c>
      <c r="D14" s="17">
        <f>B14/Parâmetros!$B$23</f>
        <v>0.61042855248275096</v>
      </c>
      <c r="E14" s="17">
        <f>D14/Parâmetros!$B$6</f>
        <v>1.8353233688597443</v>
      </c>
      <c r="F14" s="17">
        <f>(Parâmetros!$G$3*Parâmetros!$B$20*Modelo_2_Ø26mm!E14)/Parâmetros!$H$3</f>
        <v>5952.0725382402043</v>
      </c>
      <c r="G14" s="17">
        <v>194260.67741935485</v>
      </c>
      <c r="H14" s="18">
        <f t="shared" si="0"/>
        <v>1618838.9784946239</v>
      </c>
      <c r="I14" s="41">
        <f>((G14*Parâmetros!$B$20)/(2*Parâmetros!$B$11*Parâmetros!$G$3*Modelo_2_Ø26mm!E14^2))</f>
        <v>0.66798990786641854</v>
      </c>
      <c r="J14" s="41">
        <f>((G14*Parâmetros!$B$20)/(2*Parâmetros!$B$11*Parâmetros!$G$3*C14^2))</f>
        <v>0.69637586379616923</v>
      </c>
      <c r="K14" s="41">
        <f>((H14)*(((Parâmetros!$B$16^2)*Parâmetros!$B$20)/(2*Parâmetros!$G$3*Modelo_2_Ø26mm!E14^2)))</f>
        <v>7.3894887260328931E-2</v>
      </c>
      <c r="M14" s="16">
        <v>0.48682322580645154</v>
      </c>
      <c r="N14" s="17">
        <f>M14/Parâmetros!$G$3</f>
        <v>4.8779882345335824E-4</v>
      </c>
      <c r="O14" s="17">
        <f>M14/(Parâmetros!$G$3*Parâmetros!$C$19)</f>
        <v>2.4647715194072588</v>
      </c>
      <c r="P14" s="17">
        <f>N14/Parâmetros!$B$23</f>
        <v>0.91876442588180762</v>
      </c>
      <c r="Q14" s="17">
        <f>P14/Parâmetros!$C$6</f>
        <v>2.4533095484160419</v>
      </c>
      <c r="R14" s="17">
        <f>(Parâmetros!$G$3*Parâmetros!$C$20*Modelo_2_Ø26mm!Q14)/Parâmetros!$H$3</f>
        <v>11462.218313626194</v>
      </c>
      <c r="S14" s="17">
        <v>183601.80645161288</v>
      </c>
      <c r="T14" s="18">
        <f t="shared" si="1"/>
        <v>1530015.0537634408</v>
      </c>
      <c r="U14" s="41">
        <f>((S14*Parâmetros!$C$20)/(2*Parâmetros!$B$11*Parâmetros!$G$3*Modelo_2_Ø26mm!Q14^2))</f>
        <v>0.50902973057936063</v>
      </c>
      <c r="V14" s="41">
        <f>((S14*Parâmetros!$C$20)/(2*Parâmetros!$B$11*Parâmetros!$G$3*O14^2))</f>
        <v>0.50430643849554824</v>
      </c>
      <c r="W14" s="41">
        <f>((T14)*(((Parâmetros!$C$16^2)*Parâmetros!$C$20)/(2*Parâmetros!$G$3*Modelo_2_Ø26mm!Q14^2)))</f>
        <v>7.1391546971187977E-2</v>
      </c>
      <c r="Y14" s="16">
        <v>0.58942870967741956</v>
      </c>
      <c r="Z14" s="17">
        <f>Y14/Parâmetros!$G$3</f>
        <v>5.9060992953649256E-4</v>
      </c>
      <c r="AA14" s="17">
        <f>Y14/(Parâmetros!$G$3*Parâmetros!$D$19)</f>
        <v>2.797552362215959</v>
      </c>
      <c r="AB14" s="17">
        <f>Z14/Parâmetros!$B$23</f>
        <v>1.1124081624247195</v>
      </c>
      <c r="AC14" s="17">
        <f>AB14/Parâmetros!$D$6</f>
        <v>2.7838042102720708</v>
      </c>
      <c r="AD14" s="17">
        <f>(Parâmetros!$G$3*Parâmetros!$D$20*Modelo_2_Ø26mm!AC14)/Parâmetros!$H$3</f>
        <v>17200.404937403251</v>
      </c>
      <c r="AE14" s="17">
        <v>174214.03225806454</v>
      </c>
      <c r="AF14" s="18">
        <f t="shared" si="2"/>
        <v>1451783.602150538</v>
      </c>
      <c r="AG14" s="41">
        <f>((AE14*Parâmetros!$D$20)/(2*Parâmetros!$B$11*Parâmetros!$G$3*Modelo_2_Ø26mm!AC14^2))</f>
        <v>0.49608981674714198</v>
      </c>
      <c r="AH14" s="41">
        <f>((AE14*Parâmetros!$D$20)/(2*Parâmetros!$B$11*Parâmetros!$G$3*AA14^2))</f>
        <v>0.49122587957518815</v>
      </c>
      <c r="AI14" s="41">
        <f>((AF14)*(((Parâmetros!$D$16^2)*Parâmetros!$D$20)/(2*Parâmetros!$G$3*Modelo_2_Ø26mm!AC14^2)))</f>
        <v>7.9215701312554315E-2</v>
      </c>
      <c r="AK14" s="16">
        <v>0.66196967741935486</v>
      </c>
      <c r="AL14" s="17">
        <f>AK14/Parâmetros!$G$3</f>
        <v>6.6329626995927343E-4</v>
      </c>
      <c r="AM14" s="17">
        <f>AK14/(Parâmetros!$G$3*Parâmetros!$E$19)</f>
        <v>3.0141838298599919</v>
      </c>
      <c r="AN14" s="17">
        <f>AL14/Parâmetros!$B$23</f>
        <v>1.2493121905140192</v>
      </c>
      <c r="AO14" s="17">
        <f>AN14/Parâmetros!$E$6</f>
        <v>3.001711173748244</v>
      </c>
      <c r="AP14" s="17">
        <f>(Parâmetros!$G$3*Parâmetros!$E$20*Modelo_2_Ø26mm!AO14)/Parâmetros!$H$3</f>
        <v>22924.258915614879</v>
      </c>
      <c r="AQ14" s="17">
        <v>166027.03225806446</v>
      </c>
      <c r="AR14" s="17">
        <v>76753.290322580637</v>
      </c>
      <c r="AS14" s="18">
        <f t="shared" si="3"/>
        <v>1383558.6021505373</v>
      </c>
      <c r="AT14" s="41">
        <f>((AQ14*Parâmetros!$E$20)/(2*Parâmetros!$B$11*Parâmetros!$G$3*Modelo_2_Ø26mm!AO14^2))</f>
        <v>0.50259941002594033</v>
      </c>
      <c r="AU14" s="41">
        <f>((AQ14*Parâmetros!$E$20)/(2*Parâmetros!$B$11*Parâmetros!$G$3*AM14^2))</f>
        <v>0.49844851548768843</v>
      </c>
      <c r="AV14" s="41">
        <f>((AS14)*(((Parâmetros!$D$16^2)*Parâmetros!$D$20)/(2*Parâmetros!$G$3*Modelo_2_Ø26mm!AO14^2)))</f>
        <v>6.493016619979386E-2</v>
      </c>
    </row>
    <row r="15" spans="1:48" x14ac:dyDescent="0.25">
      <c r="A15" s="16">
        <v>0.3434303225806451</v>
      </c>
      <c r="B15" s="17">
        <f>A15/Parâmetros!$G$3</f>
        <v>3.4411855970004518E-4</v>
      </c>
      <c r="C15" s="17">
        <f>A15/(Parâmetros!$G$3*Parâmetros!$B$19)</f>
        <v>1.9085887947867173</v>
      </c>
      <c r="D15" s="17">
        <f>B15/Parâmetros!$B$23</f>
        <v>0.6481440211352153</v>
      </c>
      <c r="E15" s="17">
        <f>D15/Parâmetros!$B$6</f>
        <v>1.9487192457462876</v>
      </c>
      <c r="F15" s="17">
        <f>(Parâmetros!$G$3*Parâmetros!$B$20*Modelo_2_Ø26mm!E15)/Parâmetros!$H$3</f>
        <v>6319.8227103449653</v>
      </c>
      <c r="G15" s="17">
        <v>216350.19354838709</v>
      </c>
      <c r="H15" s="18">
        <f t="shared" si="0"/>
        <v>1802918.2795698924</v>
      </c>
      <c r="I15" s="41">
        <f>((G15*Parâmetros!$B$20)/(2*Parâmetros!$B$11*Parâmetros!$G$3*Modelo_2_Ø26mm!E15^2))</f>
        <v>0.6598860243188619</v>
      </c>
      <c r="J15" s="41">
        <f>((G15*Parâmetros!$B$20)/(2*Parâmetros!$B$11*Parâmetros!$G$3*C15^2))</f>
        <v>0.68792760905597672</v>
      </c>
      <c r="K15" s="41">
        <f>((H15)*(((Parâmetros!$B$16^2)*Parâmetros!$B$20)/(2*Parâmetros!$G$3*Modelo_2_Ø26mm!E15^2)))</f>
        <v>7.2998413295579628E-2</v>
      </c>
      <c r="M15" s="16">
        <v>0.51588548387096766</v>
      </c>
      <c r="N15" s="17">
        <f>M15/Parâmetros!$G$3</f>
        <v>5.1691932251599971E-4</v>
      </c>
      <c r="O15" s="17">
        <f>M15/(Parâmetros!$G$3*Parâmetros!$C$19)</f>
        <v>2.6119128679910717</v>
      </c>
      <c r="P15" s="17">
        <f>N15/Parâmetros!$B$23</f>
        <v>0.97361260778858039</v>
      </c>
      <c r="Q15" s="17">
        <f>P15/Parâmetros!$C$6</f>
        <v>2.5997666429601614</v>
      </c>
      <c r="R15" s="17">
        <f>(Parâmetros!$G$3*Parâmetros!$C$20*Modelo_2_Ø26mm!Q15)/Parâmetros!$H$3</f>
        <v>12146.487117914647</v>
      </c>
      <c r="S15" s="17">
        <v>204429.51612903227</v>
      </c>
      <c r="T15" s="18">
        <f t="shared" si="1"/>
        <v>1703579.301075269</v>
      </c>
      <c r="U15" s="41">
        <f>((S15*Parâmetros!$C$20)/(2*Parâmetros!$B$11*Parâmetros!$G$3*Modelo_2_Ø26mm!Q15^2))</f>
        <v>0.50471447870734898</v>
      </c>
      <c r="V15" s="41">
        <f>((S15*Parâmetros!$C$20)/(2*Parâmetros!$B$11*Parâmetros!$G$3*O15^2))</f>
        <v>0.50003122788985643</v>
      </c>
      <c r="W15" s="41">
        <f>((T15)*(((Parâmetros!$C$16^2)*Parâmetros!$C$20)/(2*Parâmetros!$G$3*Modelo_2_Ø26mm!Q15^2)))</f>
        <v>7.0786331817325382E-2</v>
      </c>
      <c r="Y15" s="16">
        <v>0.62413774193548377</v>
      </c>
      <c r="Z15" s="17">
        <f>Y15/Parâmetros!$G$3</f>
        <v>6.2538851897343058E-4</v>
      </c>
      <c r="AA15" s="17">
        <f>Y15/(Parâmetros!$G$3*Parâmetros!$D$19)</f>
        <v>2.9622887138553597</v>
      </c>
      <c r="AB15" s="17">
        <f>Z15/Parâmetros!$B$23</f>
        <v>1.1779133035211962</v>
      </c>
      <c r="AC15" s="17">
        <f>AB15/Parâmetros!$D$6</f>
        <v>2.9477309897927833</v>
      </c>
      <c r="AD15" s="17">
        <f>(Parâmetros!$G$3*Parâmetros!$D$20*Modelo_2_Ø26mm!AC15)/Parâmetros!$H$3</f>
        <v>18213.266034974877</v>
      </c>
      <c r="AE15" s="17">
        <v>193937.6451612903</v>
      </c>
      <c r="AF15" s="18">
        <f t="shared" si="2"/>
        <v>1616147.0430107526</v>
      </c>
      <c r="AG15" s="41">
        <f>((AE15*Parâmetros!$D$20)/(2*Parâmetros!$B$11*Parâmetros!$G$3*Modelo_2_Ø26mm!AC15^2))</f>
        <v>0.49253940083332987</v>
      </c>
      <c r="AH15" s="41">
        <f>((AE15*Parâmetros!$D$20)/(2*Parâmetros!$B$11*Parâmetros!$G$3*AA15^2))</f>
        <v>0.48771027389000027</v>
      </c>
      <c r="AI15" s="41">
        <f>((AF15)*(((Parâmetros!$D$16^2)*Parâmetros!$D$20)/(2*Parâmetros!$G$3*Modelo_2_Ø26mm!AC15^2)))</f>
        <v>7.8648770331370257E-2</v>
      </c>
      <c r="AK15" s="16">
        <v>0.70107666666666668</v>
      </c>
      <c r="AL15" s="17">
        <f>AK15/Parâmetros!$G$3</f>
        <v>7.0248162992651972E-4</v>
      </c>
      <c r="AM15" s="17">
        <f>AK15/(Parâmetros!$G$3*Parâmetros!$E$19)</f>
        <v>3.1922518874231214</v>
      </c>
      <c r="AN15" s="17">
        <f>AL15/Parâmetros!$B$23</f>
        <v>1.3231174418231615</v>
      </c>
      <c r="AO15" s="17">
        <f>AN15/Parâmetros!$E$6</f>
        <v>3.1790423878499796</v>
      </c>
      <c r="AP15" s="17">
        <f>(Parâmetros!$G$3*Parâmetros!$E$20*Modelo_2_Ø26mm!AO15)/Parâmetros!$H$3</f>
        <v>24278.548662556892</v>
      </c>
      <c r="AQ15" s="17">
        <v>184896.27272727271</v>
      </c>
      <c r="AR15" s="17">
        <v>84127.242424242417</v>
      </c>
      <c r="AS15" s="18">
        <f t="shared" si="3"/>
        <v>1540802.2727272727</v>
      </c>
      <c r="AT15" s="41">
        <f>((AQ15*Parâmetros!$E$20)/(2*Parâmetros!$B$11*Parâmetros!$G$3*Modelo_2_Ø26mm!AO15^2))</f>
        <v>0.4990183230582862</v>
      </c>
      <c r="AU15" s="41">
        <f>((AQ15*Parâmetros!$E$20)/(2*Parâmetros!$B$11*Parâmetros!$G$3*AM15^2))</f>
        <v>0.49489700419011767</v>
      </c>
      <c r="AV15" s="41">
        <f>((AS15)*(((Parâmetros!$D$16^2)*Parâmetros!$D$20)/(2*Parâmetros!$G$3*Modelo_2_Ø26mm!AO15^2)))</f>
        <v>6.4467530217046307E-2</v>
      </c>
    </row>
    <row r="16" spans="1:48" x14ac:dyDescent="0.25">
      <c r="A16" s="16">
        <v>0.36382818181818199</v>
      </c>
      <c r="B16" s="17">
        <f>A16/Parâmetros!$G$3</f>
        <v>3.6455729641100398E-4</v>
      </c>
      <c r="C16" s="17">
        <f>A16/(Parâmetros!$G$3*Parâmetros!$B$19)</f>
        <v>2.0219483993954741</v>
      </c>
      <c r="D16" s="17">
        <f>B16/Parâmetros!$B$23</f>
        <v>0.68664018655655112</v>
      </c>
      <c r="E16" s="17">
        <f>D16/Parâmetros!$B$6</f>
        <v>2.0644623768988306</v>
      </c>
      <c r="F16" s="17">
        <f>(Parâmetros!$G$3*Parâmetros!$B$20*Modelo_2_Ø26mm!E16)/Parâmetros!$H$3</f>
        <v>6695.1851800393351</v>
      </c>
      <c r="G16" s="17">
        <v>239836.84848484851</v>
      </c>
      <c r="H16" s="18">
        <f t="shared" si="0"/>
        <v>1998640.4040404044</v>
      </c>
      <c r="I16" s="41">
        <f>((G16*Parâmetros!$B$20)/(2*Parâmetros!$B$11*Parâmetros!$G$3*Modelo_2_Ø26mm!E16^2))</f>
        <v>0.65179669601889367</v>
      </c>
      <c r="J16" s="41">
        <f>((G16*Parâmetros!$B$20)/(2*Parâmetros!$B$11*Parâmetros!$G$3*C16^2))</f>
        <v>0.67949452808262178</v>
      </c>
      <c r="K16" s="41">
        <f>((H16)*(((Parâmetros!$B$16^2)*Parâmetros!$B$20)/(2*Parâmetros!$G$3*Modelo_2_Ø26mm!E16^2)))</f>
        <v>7.2103549472491049E-2</v>
      </c>
      <c r="M16" s="16">
        <v>0.54502272727272738</v>
      </c>
      <c r="N16" s="17">
        <f>M16/Parâmetros!$G$3</f>
        <v>5.461149571871016E-4</v>
      </c>
      <c r="O16" s="17">
        <f>M16/(Parâmetros!$G$3*Parâmetros!$C$19)</f>
        <v>2.7594338651080967</v>
      </c>
      <c r="P16" s="17">
        <f>N16/Parâmetros!$B$23</f>
        <v>1.0286023068964028</v>
      </c>
      <c r="Q16" s="17">
        <f>P16/Parâmetros!$C$6</f>
        <v>2.7466016205511421</v>
      </c>
      <c r="R16" s="17">
        <f>(Parâmetros!$G$3*Parâmetros!$C$20*Modelo_2_Ø26mm!Q16)/Parâmetros!$H$3</f>
        <v>12832.521446648614</v>
      </c>
      <c r="S16" s="17">
        <v>226261.54545454544</v>
      </c>
      <c r="T16" s="18">
        <f t="shared" si="1"/>
        <v>1885512.8787878787</v>
      </c>
      <c r="U16" s="41">
        <f>((S16*Parâmetros!$C$20)/(2*Parâmetros!$B$11*Parâmetros!$G$3*Modelo_2_Ø26mm!Q16^2))</f>
        <v>0.50048412013178589</v>
      </c>
      <c r="V16" s="41">
        <f>((S16*Parâmetros!$C$20)/(2*Parâmetros!$B$11*Parâmetros!$G$3*O16^2))</f>
        <v>0.49584012285484552</v>
      </c>
      <c r="W16" s="41">
        <f>((T16)*(((Parâmetros!$C$16^2)*Parâmetros!$C$20)/(2*Parâmetros!$G$3*Modelo_2_Ø26mm!Q16^2)))</f>
        <v>7.0193022969513005E-2</v>
      </c>
      <c r="Y16" s="16">
        <v>0.6592078787878789</v>
      </c>
      <c r="Z16" s="17">
        <f>Y16/Parâmetros!$G$3</f>
        <v>6.6052893666120125E-4</v>
      </c>
      <c r="AA16" s="17">
        <f>Y16/(Parâmetros!$G$3*Parâmetros!$D$19)</f>
        <v>3.1287389436861197</v>
      </c>
      <c r="AB16" s="17">
        <f>Z16/Parâmetros!$B$23</f>
        <v>1.2440999446729426</v>
      </c>
      <c r="AC16" s="17">
        <f>AB16/Parâmetros!$D$6</f>
        <v>3.1133632249072636</v>
      </c>
      <c r="AD16" s="17">
        <f>(Parâmetros!$G$3*Parâmetros!$D$20*Modelo_2_Ø26mm!AC16)/Parâmetros!$H$3</f>
        <v>19236.664700780402</v>
      </c>
      <c r="AE16" s="17">
        <v>214737.03030303027</v>
      </c>
      <c r="AF16" s="18">
        <f t="shared" si="2"/>
        <v>1789475.2525252523</v>
      </c>
      <c r="AG16" s="41">
        <f>((AE16*Parâmetros!$D$20)/(2*Parâmetros!$B$11*Parâmetros!$G$3*Modelo_2_Ø26mm!AC16^2))</f>
        <v>0.48887959907049289</v>
      </c>
      <c r="AH16" s="41">
        <f>((AE16*Parâmetros!$D$20)/(2*Parâmetros!$B$11*Parâmetros!$G$3*AA16^2))</f>
        <v>0.48408635483476031</v>
      </c>
      <c r="AI16" s="41">
        <f>((AF16)*(((Parâmetros!$D$16^2)*Parâmetros!$D$20)/(2*Parâmetros!$G$3*Modelo_2_Ø26mm!AC16^2)))</f>
        <v>7.8064372600312168E-2</v>
      </c>
      <c r="AK16" s="16">
        <v>0.73935774193548398</v>
      </c>
      <c r="AL16" s="17">
        <f>AK16/Parâmetros!$G$3</f>
        <v>7.4083942077703808E-4</v>
      </c>
      <c r="AM16" s="17">
        <f>AK16/(Parâmetros!$G$3*Parâmetros!$E$19)</f>
        <v>3.366559264333115</v>
      </c>
      <c r="AN16" s="17">
        <f>AL16/Parâmetros!$B$23</f>
        <v>1.3953639746035766</v>
      </c>
      <c r="AO16" s="17">
        <f>AN16/Parâmetros!$E$6</f>
        <v>3.3526284829494872</v>
      </c>
      <c r="AP16" s="17">
        <f>(Parâmetros!$G$3*Parâmetros!$E$20*Modelo_2_Ø26mm!AO16)/Parâmetros!$H$3</f>
        <v>25604.236697772703</v>
      </c>
      <c r="AQ16" s="17">
        <v>204561.48387096773</v>
      </c>
      <c r="AR16" s="17">
        <v>93361.87096774191</v>
      </c>
      <c r="AS16" s="18">
        <f t="shared" si="3"/>
        <v>1704679.0322580645</v>
      </c>
      <c r="AT16" s="41">
        <f>((AQ16*Parâmetros!$E$20)/(2*Parâmetros!$B$11*Parâmetros!$G$3*Modelo_2_Ø26mm!AO16^2))</f>
        <v>0.49640252048960654</v>
      </c>
      <c r="AU16" s="41">
        <f>((AQ16*Parâmetros!$E$20)/(2*Parâmetros!$B$11*Parâmetros!$G$3*AM16^2))</f>
        <v>0.49230280514977282</v>
      </c>
      <c r="AV16" s="41">
        <f>((AS16)*(((Parâmetros!$D$16^2)*Parâmetros!$D$20)/(2*Parâmetros!$G$3*Modelo_2_Ø26mm!AO16^2)))</f>
        <v>6.4129598074385313E-2</v>
      </c>
    </row>
    <row r="17" spans="1:48" ht="15.75" x14ac:dyDescent="0.25">
      <c r="A17" s="83" t="s">
        <v>6</v>
      </c>
      <c r="B17" s="84"/>
      <c r="C17" s="84"/>
      <c r="D17" s="84"/>
      <c r="E17" s="84"/>
      <c r="F17" s="84"/>
      <c r="G17" s="84"/>
      <c r="H17" s="85"/>
      <c r="I17" s="38"/>
      <c r="J17" s="38"/>
      <c r="K17" s="38"/>
      <c r="M17" s="83" t="s">
        <v>6</v>
      </c>
      <c r="N17" s="84"/>
      <c r="O17" s="84"/>
      <c r="P17" s="84"/>
      <c r="Q17" s="84"/>
      <c r="R17" s="84"/>
      <c r="S17" s="84"/>
      <c r="T17" s="85"/>
      <c r="U17" s="38"/>
      <c r="V17" s="38"/>
      <c r="W17" s="38"/>
      <c r="Y17" s="83" t="s">
        <v>6</v>
      </c>
      <c r="Z17" s="84"/>
      <c r="AA17" s="84"/>
      <c r="AB17" s="84"/>
      <c r="AC17" s="84"/>
      <c r="AD17" s="84"/>
      <c r="AE17" s="84"/>
      <c r="AF17" s="85"/>
      <c r="AG17" s="38"/>
      <c r="AH17" s="38"/>
      <c r="AI17" s="38"/>
      <c r="AK17" s="83" t="s">
        <v>6</v>
      </c>
      <c r="AL17" s="84"/>
      <c r="AM17" s="84"/>
      <c r="AN17" s="84"/>
      <c r="AO17" s="84"/>
      <c r="AP17" s="84"/>
      <c r="AQ17" s="84"/>
      <c r="AR17" s="84"/>
      <c r="AS17" s="85"/>
      <c r="AT17" s="38"/>
      <c r="AU17" s="38"/>
      <c r="AV17" s="38"/>
    </row>
    <row r="18" spans="1:48" x14ac:dyDescent="0.25">
      <c r="A18" s="22">
        <v>0.01</v>
      </c>
      <c r="B18" s="23">
        <f>A18/Parâmetros!$G$3</f>
        <v>1.0020040080160322E-5</v>
      </c>
      <c r="C18" s="23"/>
      <c r="D18" s="23">
        <f>B18/Parâmetros!$B$23</f>
        <v>1.8872649807531679E-2</v>
      </c>
      <c r="E18" s="23">
        <f>D18/Parâmetros!$B$6</f>
        <v>5.6742783546397106E-2</v>
      </c>
      <c r="F18" s="23">
        <f>(Parâmetros!$G$3*Parâmetros!$B$20*Modelo_2_Ø26mm!E18)/Parâmetros!$H$3</f>
        <v>184.02052162592403</v>
      </c>
      <c r="G18" s="23">
        <v>68.708423999999994</v>
      </c>
      <c r="H18" s="24">
        <f t="shared" ref="H18:H68" si="4">G18/0.12</f>
        <v>572.5702</v>
      </c>
      <c r="I18" s="29">
        <f>((G18*Parâmetros!$B$20)/(2*Parâmetros!$B$11*Parâmetros!$G$3*Modelo_2_Ø26mm!E18^2))</f>
        <v>0.24717179136283468</v>
      </c>
      <c r="J18" s="29"/>
      <c r="K18" s="29">
        <f>((H18)*(((Parâmetros!$B$16^2)*Parâmetros!$B$20)/(2*Parâmetros!$G$3*Modelo_2_Ø26mm!E18^2)))</f>
        <v>2.7342825754700935E-2</v>
      </c>
      <c r="M18" s="22">
        <v>0.01</v>
      </c>
      <c r="N18" s="23">
        <f>M18/Parâmetros!$G$3</f>
        <v>1.0020040080160322E-5</v>
      </c>
      <c r="O18" s="23"/>
      <c r="P18" s="23">
        <f>N18/Parâmetros!$B$23</f>
        <v>1.8872649807531679E-2</v>
      </c>
      <c r="Q18" s="23">
        <f>P18/Parâmetros!$C$6</f>
        <v>5.039425849808192E-2</v>
      </c>
      <c r="R18" s="23">
        <f>(Parâmetros!$G$3*Parâmetros!$C$20*Modelo_2_Ø26mm!Q18)/Parâmetros!$H$3</f>
        <v>235.44929054357158</v>
      </c>
      <c r="S18" s="23">
        <v>144.502003</v>
      </c>
      <c r="T18" s="24">
        <f t="shared" si="1"/>
        <v>1204.1833583333334</v>
      </c>
      <c r="U18" s="29">
        <f>((S18*Parâmetros!$C$20)/(2*Parâmetros!$B$11*Parâmetros!$G$3*Modelo_2_Ø26mm!Q18^2))</f>
        <v>0.94947305697230244</v>
      </c>
      <c r="V18" s="29"/>
      <c r="W18" s="29">
        <f>((T18)*(((Parâmetros!$C$16^2)*Parâmetros!$C$20)/(2*Parâmetros!$G$3*Modelo_2_Ø26mm!Q18^2)))</f>
        <v>0.13316383360862966</v>
      </c>
      <c r="Y18" s="22">
        <v>0.01</v>
      </c>
      <c r="Z18" s="23">
        <f>Y18/Parâmetros!$G$3</f>
        <v>1.0020040080160322E-5</v>
      </c>
      <c r="AA18" s="23"/>
      <c r="AB18" s="23">
        <f>Z18/Parâmetros!$B$23</f>
        <v>1.8872649807531679E-2</v>
      </c>
      <c r="AC18" s="23">
        <f>AB18/Parâmetros!$D$6</f>
        <v>4.7228853372201396E-2</v>
      </c>
      <c r="AD18" s="23">
        <f>(Parâmetros!$G$3*Parâmetros!$D$20*Modelo_2_Ø26mm!AC18)/Parâmetros!$H$3</f>
        <v>291.81484808937506</v>
      </c>
      <c r="AE18" s="23">
        <v>95.983440000000002</v>
      </c>
      <c r="AF18" s="24">
        <f t="shared" si="2"/>
        <v>799.86200000000008</v>
      </c>
      <c r="AG18" s="29">
        <f>((AE18*Parâmetros!$D$20)/(2*Parâmetros!$B$11*Parâmetros!$G$3*Modelo_2_Ø26mm!AC18^2))</f>
        <v>0.94958984437212557</v>
      </c>
      <c r="AH18" s="29"/>
      <c r="AI18" s="29">
        <f>((AF18)*(((Parâmetros!$D$16^2)*Parâmetros!$D$20)/(2*Parâmetros!$G$3*Modelo_2_Ø26mm!AC18^2)))</f>
        <v>0.15163065828371608</v>
      </c>
      <c r="AK18" s="22">
        <v>0.01</v>
      </c>
      <c r="AL18" s="23">
        <f>AK18/Parâmetros!$G$3</f>
        <v>1.0020040080160322E-5</v>
      </c>
      <c r="AM18" s="23"/>
      <c r="AN18" s="23">
        <f>AL18/Parâmetros!$B$23</f>
        <v>1.8872649807531679E-2</v>
      </c>
      <c r="AO18" s="23">
        <f>AN18/Parâmetros!$E$6</f>
        <v>4.5345146101709942E-2</v>
      </c>
      <c r="AP18" s="23">
        <f>(Parâmetros!$G$3*Parâmetros!$E$20*Modelo_2_Ø26mm!AO18)/Parâmetros!$H$3</f>
        <v>346.30376129891022</v>
      </c>
      <c r="AQ18" s="23">
        <v>68.715813000000011</v>
      </c>
      <c r="AR18" s="23">
        <v>35.830674000000002</v>
      </c>
      <c r="AS18" s="24">
        <f t="shared" ref="AS18:AS68" si="5">AQ18/0.12</f>
        <v>572.63177500000006</v>
      </c>
      <c r="AT18" s="29">
        <f>((AQ18*Parâmetros!$E$20)/(2*Parâmetros!$B$11*Parâmetros!$G$3*Modelo_2_Ø26mm!AO18^2))</f>
        <v>0.91154067234227554</v>
      </c>
      <c r="AU18" s="29"/>
      <c r="AV18" s="29">
        <f>((AS18)*(((Parâmetros!$D$16^2)*Parâmetros!$D$20)/(2*Parâmetros!$G$3*Modelo_2_Ø26mm!AO18^2)))</f>
        <v>0.11776075771756485</v>
      </c>
    </row>
    <row r="19" spans="1:48" x14ac:dyDescent="0.25">
      <c r="A19" s="22">
        <v>0.02</v>
      </c>
      <c r="B19" s="23">
        <f>A19/Parâmetros!$G$3</f>
        <v>2.0040080160320643E-5</v>
      </c>
      <c r="C19" s="23"/>
      <c r="D19" s="23">
        <f>B19/Parâmetros!$B$23</f>
        <v>3.7745299615063357E-2</v>
      </c>
      <c r="E19" s="23">
        <f>D19/Parâmetros!$B$6</f>
        <v>0.11348556709279421</v>
      </c>
      <c r="F19" s="23">
        <f>(Parâmetros!$G$3*Parâmetros!$B$20*Modelo_2_Ø26mm!E19)/Parâmetros!$H$3</f>
        <v>368.04104325184807</v>
      </c>
      <c r="G19" s="23">
        <v>227.21900400000001</v>
      </c>
      <c r="H19" s="24">
        <f t="shared" si="4"/>
        <v>1893.4917000000003</v>
      </c>
      <c r="I19" s="29">
        <f>((G19*Parâmetros!$B$20)/(2*Parâmetros!$B$11*Parâmetros!$G$3*Modelo_2_Ø26mm!E19^2))</f>
        <v>0.2043494995983284</v>
      </c>
      <c r="J19" s="29"/>
      <c r="K19" s="29">
        <f>((H19)*(((Parâmetros!$B$16^2)*Parâmetros!$B$20)/(2*Parâmetros!$G$3*Modelo_2_Ø26mm!E19^2)))</f>
        <v>2.2605705650185978E-2</v>
      </c>
      <c r="M19" s="22">
        <v>0.02</v>
      </c>
      <c r="N19" s="23">
        <f>M19/Parâmetros!$G$3</f>
        <v>2.0040080160320643E-5</v>
      </c>
      <c r="O19" s="23"/>
      <c r="P19" s="23">
        <f>N19/Parâmetros!$B$23</f>
        <v>3.7745299615063357E-2</v>
      </c>
      <c r="Q19" s="23">
        <f>P19/Parâmetros!$C$6</f>
        <v>0.10078851699616384</v>
      </c>
      <c r="R19" s="23">
        <f>(Parâmetros!$G$3*Parâmetros!$C$20*Modelo_2_Ø26mm!Q19)/Parâmetros!$H$3</f>
        <v>470.89858108714316</v>
      </c>
      <c r="S19" s="23">
        <v>466.61174400000004</v>
      </c>
      <c r="T19" s="24">
        <f t="shared" si="1"/>
        <v>3888.4312000000004</v>
      </c>
      <c r="U19" s="29">
        <f>((S19*Parâmetros!$C$20)/(2*Parâmetros!$B$11*Parâmetros!$G$3*Modelo_2_Ø26mm!Q19^2))</f>
        <v>0.76648639776096639</v>
      </c>
      <c r="V19" s="29"/>
      <c r="W19" s="29">
        <f>((T19)*(((Parâmetros!$C$16^2)*Parâmetros!$C$20)/(2*Parâmetros!$G$3*Modelo_2_Ø26mm!Q19^2)))</f>
        <v>0.10749990890757496</v>
      </c>
      <c r="Y19" s="22">
        <v>0.02</v>
      </c>
      <c r="Z19" s="23">
        <f>Y19/Parâmetros!$G$3</f>
        <v>2.0040080160320643E-5</v>
      </c>
      <c r="AA19" s="23"/>
      <c r="AB19" s="23">
        <f>Z19/Parâmetros!$B$23</f>
        <v>3.7745299615063357E-2</v>
      </c>
      <c r="AC19" s="23">
        <f>AB19/Parâmetros!$D$6</f>
        <v>9.4457706744402792E-2</v>
      </c>
      <c r="AD19" s="23">
        <f>(Parâmetros!$G$3*Parâmetros!$D$20*Modelo_2_Ø26mm!AC19)/Parâmetros!$H$3</f>
        <v>583.62969617875012</v>
      </c>
      <c r="AE19" s="23">
        <v>312.09425300000004</v>
      </c>
      <c r="AF19" s="24">
        <f t="shared" si="2"/>
        <v>2600.7854416666669</v>
      </c>
      <c r="AG19" s="29">
        <f>((AE19*Parâmetros!$D$20)/(2*Parâmetros!$B$11*Parâmetros!$G$3*Modelo_2_Ø26mm!AC19^2))</f>
        <v>0.77190798000078131</v>
      </c>
      <c r="AH19" s="29"/>
      <c r="AI19" s="29">
        <f>((AF19)*(((Parâmetros!$D$16^2)*Parâmetros!$D$20)/(2*Parâmetros!$G$3*Modelo_2_Ø26mm!AC19^2)))</f>
        <v>0.12325838975180153</v>
      </c>
      <c r="AK19" s="22">
        <v>0.02</v>
      </c>
      <c r="AL19" s="23">
        <f>AK19/Parâmetros!$G$3</f>
        <v>2.0040080160320643E-5</v>
      </c>
      <c r="AM19" s="23"/>
      <c r="AN19" s="23">
        <f>AL19/Parâmetros!$B$23</f>
        <v>3.7745299615063357E-2</v>
      </c>
      <c r="AO19" s="23">
        <f>AN19/Parâmetros!$E$6</f>
        <v>9.0690292203419884E-2</v>
      </c>
      <c r="AP19" s="23">
        <f>(Parâmetros!$G$3*Parâmetros!$E$20*Modelo_2_Ø26mm!AO19)/Parâmetros!$H$3</f>
        <v>692.60752259782043</v>
      </c>
      <c r="AQ19" s="23">
        <v>227.124551</v>
      </c>
      <c r="AR19" s="23">
        <v>120.79186899999999</v>
      </c>
      <c r="AS19" s="24">
        <f t="shared" si="5"/>
        <v>1892.7045916666666</v>
      </c>
      <c r="AT19" s="29">
        <f>((AQ19*Parâmetros!$E$20)/(2*Parâmetros!$B$11*Parâmetros!$G$3*Modelo_2_Ø26mm!AO19^2))</f>
        <v>0.75322279139729242</v>
      </c>
      <c r="AU19" s="29"/>
      <c r="AV19" s="29">
        <f>((AS19)*(((Parâmetros!$D$16^2)*Parâmetros!$D$20)/(2*Parâmetros!$G$3*Modelo_2_Ø26mm!AO19^2)))</f>
        <v>9.7307875925231713E-2</v>
      </c>
    </row>
    <row r="20" spans="1:48" x14ac:dyDescent="0.25">
      <c r="A20" s="22">
        <v>0.04</v>
      </c>
      <c r="B20" s="23">
        <f>A20/Parâmetros!$G$3</f>
        <v>4.0080160320641287E-5</v>
      </c>
      <c r="C20" s="23"/>
      <c r="D20" s="23">
        <f>B20/Parâmetros!$B$23</f>
        <v>7.5490599230126715E-2</v>
      </c>
      <c r="E20" s="23">
        <f>D20/Parâmetros!$B$6</f>
        <v>0.22697113418558842</v>
      </c>
      <c r="F20" s="23">
        <f>(Parâmetros!$G$3*Parâmetros!$B$20*Modelo_2_Ø26mm!E20)/Parâmetros!$H$3</f>
        <v>736.08208650369613</v>
      </c>
      <c r="G20" s="23">
        <v>789.75533100000007</v>
      </c>
      <c r="H20" s="24">
        <f t="shared" si="4"/>
        <v>6581.294425000001</v>
      </c>
      <c r="I20" s="29">
        <f>((G20*Parâmetros!$B$20)/(2*Parâmetros!$B$11*Parâmetros!$G$3*Modelo_2_Ø26mm!E20^2))</f>
        <v>0.17756669100503827</v>
      </c>
      <c r="J20" s="29"/>
      <c r="K20" s="29">
        <f>((H20)*(((Parâmetros!$B$16^2)*Parâmetros!$B$20)/(2*Parâmetros!$G$3*Modelo_2_Ø26mm!E20^2)))</f>
        <v>1.9642917443044507E-2</v>
      </c>
      <c r="M20" s="22">
        <v>0.04</v>
      </c>
      <c r="N20" s="23">
        <f>M20/Parâmetros!$G$3</f>
        <v>4.0080160320641287E-5</v>
      </c>
      <c r="O20" s="23"/>
      <c r="P20" s="23">
        <f>N20/Parâmetros!$B$23</f>
        <v>7.5490599230126715E-2</v>
      </c>
      <c r="Q20" s="23">
        <f>P20/Parâmetros!$C$6</f>
        <v>0.20157703399232768</v>
      </c>
      <c r="R20" s="23">
        <f>(Parâmetros!$G$3*Parâmetros!$C$20*Modelo_2_Ø26mm!Q20)/Parâmetros!$H$3</f>
        <v>941.79716217428631</v>
      </c>
      <c r="S20" s="23">
        <v>1606.002156</v>
      </c>
      <c r="T20" s="24">
        <f t="shared" si="1"/>
        <v>13383.3513</v>
      </c>
      <c r="U20" s="29">
        <f>((S20*Parâmetros!$C$20)/(2*Parâmetros!$B$11*Parâmetros!$G$3*Modelo_2_Ø26mm!Q20^2))</f>
        <v>0.65953055360131785</v>
      </c>
      <c r="V20" s="29"/>
      <c r="W20" s="29">
        <f>((T20)*(((Parâmetros!$C$16^2)*Parâmetros!$C$20)/(2*Parâmetros!$G$3*Modelo_2_Ø26mm!Q20^2)))</f>
        <v>9.2499325025223206E-2</v>
      </c>
      <c r="Y20" s="22">
        <v>0.04</v>
      </c>
      <c r="Z20" s="23">
        <f>Y20/Parâmetros!$G$3</f>
        <v>4.0080160320641287E-5</v>
      </c>
      <c r="AA20" s="23"/>
      <c r="AB20" s="23">
        <f>Z20/Parâmetros!$B$23</f>
        <v>7.5490599230126715E-2</v>
      </c>
      <c r="AC20" s="23">
        <f>AB20/Parâmetros!$D$6</f>
        <v>0.18891541348880558</v>
      </c>
      <c r="AD20" s="23">
        <f>(Parâmetros!$G$3*Parâmetros!$D$20*Modelo_2_Ø26mm!AC20)/Parâmetros!$H$3</f>
        <v>1167.2593923575002</v>
      </c>
      <c r="AE20" s="23">
        <v>1082.955827</v>
      </c>
      <c r="AF20" s="24">
        <f t="shared" si="2"/>
        <v>9024.6318916666678</v>
      </c>
      <c r="AG20" s="29">
        <f>((AE20*Parâmetros!$D$20)/(2*Parâmetros!$B$11*Parâmetros!$G$3*Modelo_2_Ø26mm!AC20^2))</f>
        <v>0.66962322825089438</v>
      </c>
      <c r="AH20" s="29"/>
      <c r="AI20" s="29">
        <f>((AF20)*(((Parâmetros!$D$16^2)*Parâmetros!$D$20)/(2*Parâmetros!$G$3*Modelo_2_Ø26mm!AC20^2)))</f>
        <v>0.10692554422681932</v>
      </c>
      <c r="AK20" s="22">
        <v>0.04</v>
      </c>
      <c r="AL20" s="23">
        <f>AK20/Parâmetros!$G$3</f>
        <v>4.0080160320641287E-5</v>
      </c>
      <c r="AM20" s="23"/>
      <c r="AN20" s="23">
        <f>AL20/Parâmetros!$B$23</f>
        <v>7.5490599230126715E-2</v>
      </c>
      <c r="AO20" s="23">
        <f>AN20/Parâmetros!$E$6</f>
        <v>0.18138058440683977</v>
      </c>
      <c r="AP20" s="23">
        <f>(Parâmetros!$G$3*Parâmetros!$E$20*Modelo_2_Ø26mm!AO20)/Parâmetros!$H$3</f>
        <v>1385.2150451956409</v>
      </c>
      <c r="AQ20" s="23">
        <v>788.90574300000003</v>
      </c>
      <c r="AR20" s="23">
        <v>248.947405</v>
      </c>
      <c r="AS20" s="24">
        <f t="shared" si="5"/>
        <v>6574.2145250000003</v>
      </c>
      <c r="AT20" s="29">
        <f>((AQ20*Parâmetros!$E$20)/(2*Parâmetros!$B$11*Parâmetros!$G$3*Modelo_2_Ø26mm!AO20^2))</f>
        <v>0.65407040242405923</v>
      </c>
      <c r="AU20" s="29"/>
      <c r="AV20" s="29">
        <f>((AS20)*(((Parâmetros!$D$16^2)*Parâmetros!$D$20)/(2*Parâmetros!$G$3*Modelo_2_Ø26mm!AO20^2)))</f>
        <v>8.4498507337221709E-2</v>
      </c>
    </row>
    <row r="21" spans="1:48" x14ac:dyDescent="0.25">
      <c r="A21" s="22">
        <v>0.06</v>
      </c>
      <c r="B21" s="23">
        <f>A21/Parâmetros!$G$3</f>
        <v>6.012024048096192E-5</v>
      </c>
      <c r="C21" s="23"/>
      <c r="D21" s="23">
        <f>B21/Parâmetros!$B$23</f>
        <v>0.11323589884519004</v>
      </c>
      <c r="E21" s="23">
        <f>D21/Parâmetros!$B$6</f>
        <v>0.34045670127838257</v>
      </c>
      <c r="F21" s="23">
        <f>(Parâmetros!$G$3*Parâmetros!$B$20*Modelo_2_Ø26mm!E21)/Parâmetros!$H$3</f>
        <v>1104.1231297555439</v>
      </c>
      <c r="G21" s="23">
        <v>1673.40209</v>
      </c>
      <c r="H21" s="24">
        <f t="shared" si="4"/>
        <v>13945.017416666667</v>
      </c>
      <c r="I21" s="29">
        <f>((G21*Parâmetros!$B$20)/(2*Parâmetros!$B$11*Parâmetros!$G$3*Modelo_2_Ø26mm!E21^2))</f>
        <v>0.16721942448005264</v>
      </c>
      <c r="J21" s="29"/>
      <c r="K21" s="29">
        <f>((H21)*(((Parâmetros!$B$16^2)*Parâmetros!$B$20)/(2*Parâmetros!$G$3*Modelo_2_Ø26mm!E21^2)))</f>
        <v>1.8498274261594991E-2</v>
      </c>
      <c r="M21" s="22">
        <v>0.06</v>
      </c>
      <c r="N21" s="23">
        <f>M21/Parâmetros!$G$3</f>
        <v>6.012024048096192E-5</v>
      </c>
      <c r="O21" s="23"/>
      <c r="P21" s="23">
        <f>N21/Parâmetros!$B$23</f>
        <v>0.11323589884519004</v>
      </c>
      <c r="Q21" s="23">
        <f>P21/Parâmetros!$C$6</f>
        <v>0.30236555098849144</v>
      </c>
      <c r="R21" s="23">
        <f>(Parâmetros!$G$3*Parâmetros!$C$20*Modelo_2_Ø26mm!Q21)/Parâmetros!$H$3</f>
        <v>1412.695743261429</v>
      </c>
      <c r="S21" s="23">
        <v>3374.104159</v>
      </c>
      <c r="T21" s="24">
        <f t="shared" si="1"/>
        <v>28117.534658333334</v>
      </c>
      <c r="U21" s="29">
        <f>((S21*Parâmetros!$C$20)/(2*Parâmetros!$B$11*Parâmetros!$G$3*Modelo_2_Ø26mm!Q21^2))</f>
        <v>0.61583556011497931</v>
      </c>
      <c r="V21" s="29"/>
      <c r="W21" s="29">
        <f>((T21)*(((Parâmetros!$C$16^2)*Parâmetros!$C$20)/(2*Parâmetros!$G$3*Modelo_2_Ø26mm!Q21^2)))</f>
        <v>8.6371091265015867E-2</v>
      </c>
      <c r="Y21" s="22">
        <v>0.06</v>
      </c>
      <c r="Z21" s="23">
        <f>Y21/Parâmetros!$G$3</f>
        <v>6.012024048096192E-5</v>
      </c>
      <c r="AA21" s="23"/>
      <c r="AB21" s="23">
        <f>Z21/Parâmetros!$B$23</f>
        <v>0.11323589884519004</v>
      </c>
      <c r="AC21" s="23">
        <f>AB21/Parâmetros!$D$6</f>
        <v>0.28337312023320832</v>
      </c>
      <c r="AD21" s="23">
        <f>(Parâmetros!$G$3*Parâmetros!$D$20*Modelo_2_Ø26mm!AC21)/Parâmetros!$H$3</f>
        <v>1750.88908853625</v>
      </c>
      <c r="AE21" s="23">
        <v>2284.3090769999999</v>
      </c>
      <c r="AF21" s="24">
        <f t="shared" si="2"/>
        <v>19035.908974999998</v>
      </c>
      <c r="AG21" s="29">
        <f>((AE21*Parâmetros!$D$20)/(2*Parâmetros!$B$11*Parâmetros!$G$3*Modelo_2_Ø26mm!AC21^2))</f>
        <v>0.62775779658977982</v>
      </c>
      <c r="AH21" s="29"/>
      <c r="AI21" s="29">
        <f>((AF21)*(((Parâmetros!$D$16^2)*Parâmetros!$D$20)/(2*Parâmetros!$G$3*Modelo_2_Ø26mm!AC21^2)))</f>
        <v>0.10024046540070349</v>
      </c>
      <c r="AK21" s="22">
        <v>0.06</v>
      </c>
      <c r="AL21" s="23">
        <f>AK21/Parâmetros!$G$3</f>
        <v>6.012024048096192E-5</v>
      </c>
      <c r="AM21" s="23"/>
      <c r="AN21" s="23">
        <f>AL21/Parâmetros!$B$23</f>
        <v>0.11323589884519004</v>
      </c>
      <c r="AO21" s="23">
        <f>AN21/Parâmetros!$E$6</f>
        <v>0.27207087661025958</v>
      </c>
      <c r="AP21" s="23">
        <f>(Parâmetros!$G$3*Parâmetros!$E$20*Modelo_2_Ø26mm!AO21)/Parâmetros!$H$3</f>
        <v>2077.8225677934606</v>
      </c>
      <c r="AQ21" s="23">
        <v>1670.326364</v>
      </c>
      <c r="AR21" s="23">
        <v>418.33646500000009</v>
      </c>
      <c r="AS21" s="24">
        <f t="shared" si="5"/>
        <v>13919.386366666668</v>
      </c>
      <c r="AT21" s="29">
        <f>((AQ21*Parâmetros!$E$20)/(2*Parâmetros!$B$11*Parâmetros!$G$3*Modelo_2_Ø26mm!AO21^2))</f>
        <v>0.61548602635142324</v>
      </c>
      <c r="AU21" s="29"/>
      <c r="AV21" s="29">
        <f>((AS21)*(((Parâmetros!$D$16^2)*Parâmetros!$D$20)/(2*Parâmetros!$G$3*Modelo_2_Ø26mm!AO21^2)))</f>
        <v>7.9513841814072186E-2</v>
      </c>
    </row>
    <row r="22" spans="1:48" x14ac:dyDescent="0.25">
      <c r="A22" s="22">
        <v>0.08</v>
      </c>
      <c r="B22" s="23">
        <f>A22/Parâmetros!$G$3</f>
        <v>8.0160320641282573E-5</v>
      </c>
      <c r="C22" s="23"/>
      <c r="D22" s="23">
        <f>B22/Parâmetros!$B$23</f>
        <v>0.15098119846025343</v>
      </c>
      <c r="E22" s="23">
        <f>D22/Parâmetros!$B$6</f>
        <v>0.45394226837117685</v>
      </c>
      <c r="F22" s="23">
        <f>(Parâmetros!$G$3*Parâmetros!$B$20*Modelo_2_Ø26mm!E22)/Parâmetros!$H$3</f>
        <v>1472.1641730073923</v>
      </c>
      <c r="G22" s="23">
        <v>2871.7361409999999</v>
      </c>
      <c r="H22" s="24">
        <f t="shared" si="4"/>
        <v>23931.134508333333</v>
      </c>
      <c r="I22" s="29">
        <f>((G22*Parâmetros!$B$20)/(2*Parâmetros!$B$11*Parâmetros!$G$3*Modelo_2_Ø26mm!E22^2))</f>
        <v>0.1614185634401713</v>
      </c>
      <c r="J22" s="29"/>
      <c r="K22" s="29">
        <f>((H22)*(((Parâmetros!$B$16^2)*Parâmetros!$B$20)/(2*Parâmetros!$G$3*Modelo_2_Ø26mm!E22^2)))</f>
        <v>1.7856567002986844E-2</v>
      </c>
      <c r="M22" s="22">
        <v>0.08</v>
      </c>
      <c r="N22" s="23">
        <f>M22/Parâmetros!$G$3</f>
        <v>8.0160320641282573E-5</v>
      </c>
      <c r="O22" s="23"/>
      <c r="P22" s="23">
        <f>N22/Parâmetros!$B$23</f>
        <v>0.15098119846025343</v>
      </c>
      <c r="Q22" s="23">
        <f>P22/Parâmetros!$C$6</f>
        <v>0.40315406798465536</v>
      </c>
      <c r="R22" s="23">
        <f>(Parâmetros!$G$3*Parâmetros!$C$20*Modelo_2_Ø26mm!Q22)/Parâmetros!$H$3</f>
        <v>1883.5943243485726</v>
      </c>
      <c r="S22" s="23">
        <v>5746.7769520000002</v>
      </c>
      <c r="T22" s="24">
        <f t="shared" si="1"/>
        <v>47889.807933333337</v>
      </c>
      <c r="U22" s="29">
        <f>((S22*Parâmetros!$C$20)/(2*Parâmetros!$B$11*Parâmetros!$G$3*Modelo_2_Ø26mm!Q22^2))</f>
        <v>0.59000154053589171</v>
      </c>
      <c r="V22" s="29"/>
      <c r="W22" s="29">
        <f>((T22)*(((Parâmetros!$C$16^2)*Parâmetros!$C$20)/(2*Parâmetros!$G$3*Modelo_2_Ø26mm!Q22^2)))</f>
        <v>8.2747863560543936E-2</v>
      </c>
      <c r="Y22" s="22">
        <v>0.08</v>
      </c>
      <c r="Z22" s="23">
        <f>Y22/Parâmetros!$G$3</f>
        <v>8.0160320641282573E-5</v>
      </c>
      <c r="AA22" s="23"/>
      <c r="AB22" s="23">
        <f>Z22/Parâmetros!$B$23</f>
        <v>0.15098119846025343</v>
      </c>
      <c r="AC22" s="23">
        <f>AB22/Parâmetros!$D$6</f>
        <v>0.37783082697761117</v>
      </c>
      <c r="AD22" s="23">
        <f>(Parâmetros!$G$3*Parâmetros!$D$20*Modelo_2_Ø26mm!AC22)/Parâmetros!$H$3</f>
        <v>2334.5187847150005</v>
      </c>
      <c r="AE22" s="23">
        <v>3901.9556079999998</v>
      </c>
      <c r="AF22" s="24">
        <f t="shared" si="2"/>
        <v>32516.296733333333</v>
      </c>
      <c r="AG22" s="29">
        <f>((AE22*Parâmetros!$D$20)/(2*Parâmetros!$B$11*Parâmetros!$G$3*Modelo_2_Ø26mm!AC22^2))</f>
        <v>0.60317328869237452</v>
      </c>
      <c r="AH22" s="29"/>
      <c r="AI22" s="29">
        <f>((AF22)*(((Parâmetros!$D$16^2)*Parâmetros!$D$20)/(2*Parâmetros!$G$3*Modelo_2_Ø26mm!AC22^2)))</f>
        <v>9.6314807246124554E-2</v>
      </c>
      <c r="AK22" s="22">
        <v>0.08</v>
      </c>
      <c r="AL22" s="23">
        <f>AK22/Parâmetros!$G$3</f>
        <v>8.0160320641282573E-5</v>
      </c>
      <c r="AM22" s="23"/>
      <c r="AN22" s="23">
        <f>AL22/Parâmetros!$B$23</f>
        <v>0.15098119846025343</v>
      </c>
      <c r="AO22" s="23">
        <f>AN22/Parâmetros!$E$6</f>
        <v>0.36276116881367954</v>
      </c>
      <c r="AP22" s="23">
        <f>(Parâmetros!$G$3*Parâmetros!$E$20*Modelo_2_Ø26mm!AO22)/Parâmetros!$H$3</f>
        <v>2770.4300903912817</v>
      </c>
      <c r="AQ22" s="23">
        <v>2867.8135520000001</v>
      </c>
      <c r="AR22" s="23">
        <v>626.67390699999999</v>
      </c>
      <c r="AS22" s="24">
        <f t="shared" si="5"/>
        <v>23898.44626666667</v>
      </c>
      <c r="AT22" s="29">
        <f>((AQ22*Parâmetros!$E$20)/(2*Parâmetros!$B$11*Parâmetros!$G$3*Modelo_2_Ø26mm!AO22^2))</f>
        <v>0.59441573999094677</v>
      </c>
      <c r="AU22" s="29"/>
      <c r="AV22" s="29">
        <f>((AS22)*(((Parâmetros!$D$16^2)*Parâmetros!$D$20)/(2*Parâmetros!$G$3*Modelo_2_Ø26mm!AO22^2)))</f>
        <v>7.6791798835167013E-2</v>
      </c>
    </row>
    <row r="23" spans="1:48" x14ac:dyDescent="0.25">
      <c r="A23" s="22">
        <v>0.1</v>
      </c>
      <c r="B23" s="23">
        <f>A23/Parâmetros!$G$3</f>
        <v>1.0020040080160321E-4</v>
      </c>
      <c r="C23" s="23"/>
      <c r="D23" s="23">
        <f>B23/Parâmetros!$B$23</f>
        <v>0.18872649807531675</v>
      </c>
      <c r="E23" s="23">
        <f>D23/Parâmetros!$B$6</f>
        <v>0.56742783546397091</v>
      </c>
      <c r="F23" s="23">
        <f>(Parâmetros!$G$3*Parâmetros!$B$20*Modelo_2_Ø26mm!E23)/Parâmetros!$H$3</f>
        <v>1840.2052162592397</v>
      </c>
      <c r="G23" s="23">
        <v>4387.4217710000003</v>
      </c>
      <c r="H23" s="24">
        <f t="shared" si="4"/>
        <v>36561.848091666667</v>
      </c>
      <c r="I23" s="29">
        <f>((G23*Parâmetros!$B$20)/(2*Parâmetros!$B$11*Parâmetros!$G$3*Modelo_2_Ø26mm!E23^2))</f>
        <v>0.15783317902945515</v>
      </c>
      <c r="J23" s="29"/>
      <c r="K23" s="29">
        <f>((H23)*(((Parâmetros!$B$16^2)*Parâmetros!$B$20)/(2*Parâmetros!$G$3*Modelo_2_Ø26mm!E23^2)))</f>
        <v>1.745994188381245E-2</v>
      </c>
      <c r="M23" s="22">
        <v>0.1</v>
      </c>
      <c r="N23" s="23">
        <f>M23/Parâmetros!$G$3</f>
        <v>1.0020040080160321E-4</v>
      </c>
      <c r="O23" s="23"/>
      <c r="P23" s="23">
        <f>N23/Parâmetros!$B$23</f>
        <v>0.18872649807531675</v>
      </c>
      <c r="Q23" s="23">
        <f>P23/Parâmetros!$C$6</f>
        <v>0.50394258498081912</v>
      </c>
      <c r="R23" s="23">
        <f>(Parâmetros!$G$3*Parâmetros!$C$20*Modelo_2_Ø26mm!Q23)/Parâmetros!$H$3</f>
        <v>2354.4929054357158</v>
      </c>
      <c r="S23" s="23">
        <v>8706.1481289999901</v>
      </c>
      <c r="T23" s="24">
        <f t="shared" si="1"/>
        <v>72551.234408333257</v>
      </c>
      <c r="U23" s="29">
        <f>((S23*Parâmetros!$C$20)/(2*Parâmetros!$B$11*Parâmetros!$G$3*Modelo_2_Ø26mm!Q23^2))</f>
        <v>0.57205110703519546</v>
      </c>
      <c r="V23" s="29"/>
      <c r="W23" s="29">
        <f>((T23)*(((Parâmetros!$C$16^2)*Parâmetros!$C$20)/(2*Parâmetros!$G$3*Modelo_2_Ø26mm!Q23^2)))</f>
        <v>8.0230310774462923E-2</v>
      </c>
      <c r="Y23" s="22">
        <v>0.1</v>
      </c>
      <c r="Z23" s="23">
        <f>Y23/Parâmetros!$G$3</f>
        <v>1.0020040080160321E-4</v>
      </c>
      <c r="AA23" s="23"/>
      <c r="AB23" s="23">
        <f>Z23/Parâmetros!$B$23</f>
        <v>0.18872649807531675</v>
      </c>
      <c r="AC23" s="23">
        <f>AB23/Parâmetros!$D$6</f>
        <v>0.47228853372201385</v>
      </c>
      <c r="AD23" s="23">
        <f>(Parâmetros!$G$3*Parâmetros!$D$20*Modelo_2_Ø26mm!AC23)/Parâmetros!$H$3</f>
        <v>2918.1484808937503</v>
      </c>
      <c r="AE23" s="23">
        <v>5926.3413569999993</v>
      </c>
      <c r="AF23" s="24">
        <f t="shared" si="2"/>
        <v>49386.177974999999</v>
      </c>
      <c r="AG23" s="29">
        <f>((AE23*Parâmetros!$D$20)/(2*Parâmetros!$B$11*Parâmetros!$G$3*Modelo_2_Ø26mm!AC23^2))</f>
        <v>0.58630880148593578</v>
      </c>
      <c r="AH23" s="29"/>
      <c r="AI23" s="29">
        <f>((AF23)*(((Parâmetros!$D$16^2)*Parâmetros!$D$20)/(2*Parâmetros!$G$3*Modelo_2_Ø26mm!AC23^2)))</f>
        <v>9.3621883230682462E-2</v>
      </c>
      <c r="AK23" s="22">
        <v>0.1</v>
      </c>
      <c r="AL23" s="23">
        <f>AK23/Parâmetros!$G$3</f>
        <v>1.0020040080160321E-4</v>
      </c>
      <c r="AM23" s="23"/>
      <c r="AN23" s="23">
        <f>AL23/Parâmetros!$B$23</f>
        <v>0.18872649807531675</v>
      </c>
      <c r="AO23" s="23">
        <f>AN23/Parâmetros!$E$6</f>
        <v>0.45345146101709932</v>
      </c>
      <c r="AP23" s="23">
        <f>(Parâmetros!$G$3*Parâmetros!$E$20*Modelo_2_Ø26mm!AO23)/Parâmetros!$H$3</f>
        <v>3463.037612989101</v>
      </c>
      <c r="AQ23" s="23">
        <v>4386.1819800000003</v>
      </c>
      <c r="AR23" s="23">
        <v>872.44679099999996</v>
      </c>
      <c r="AS23" s="24">
        <f t="shared" si="5"/>
        <v>36551.516500000005</v>
      </c>
      <c r="AT23" s="29">
        <f>((AQ23*Parâmetros!$E$20)/(2*Parâmetros!$B$11*Parâmetros!$G$3*Modelo_2_Ø26mm!AO23^2))</f>
        <v>0.58184326089029537</v>
      </c>
      <c r="AU23" s="29"/>
      <c r="AV23" s="29">
        <f>((AS23)*(((Parâmetros!$D$16^2)*Parâmetros!$D$20)/(2*Parâmetros!$G$3*Modelo_2_Ø26mm!AO23^2)))</f>
        <v>7.5167576559405494E-2</v>
      </c>
    </row>
    <row r="24" spans="1:48" x14ac:dyDescent="0.25">
      <c r="A24" s="22">
        <v>0.12</v>
      </c>
      <c r="B24" s="23">
        <f>A24/Parâmetros!$G$3</f>
        <v>1.2024048096192384E-4</v>
      </c>
      <c r="C24" s="23"/>
      <c r="D24" s="23">
        <f>B24/Parâmetros!$B$23</f>
        <v>0.22647179769038009</v>
      </c>
      <c r="E24" s="23">
        <f>D24/Parâmetros!$B$6</f>
        <v>0.68091340255676513</v>
      </c>
      <c r="F24" s="23">
        <f>(Parâmetros!$G$3*Parâmetros!$B$20*Modelo_2_Ø26mm!E24)/Parâmetros!$H$3</f>
        <v>2208.2462595110878</v>
      </c>
      <c r="G24" s="23">
        <v>6210.810434</v>
      </c>
      <c r="H24" s="24">
        <f t="shared" si="4"/>
        <v>51756.753616666669</v>
      </c>
      <c r="I24" s="29">
        <f>((G24*Parâmetros!$B$20)/(2*Parâmetros!$B$11*Parâmetros!$G$3*Modelo_2_Ø26mm!E24^2))</f>
        <v>0.15515818830012723</v>
      </c>
      <c r="J24" s="29"/>
      <c r="K24" s="29">
        <f>((H24)*(((Parâmetros!$B$16^2)*Parâmetros!$B$20)/(2*Parâmetros!$G$3*Modelo_2_Ø26mm!E24^2)))</f>
        <v>1.7164027026359788E-2</v>
      </c>
      <c r="M24" s="22">
        <v>0.12</v>
      </c>
      <c r="N24" s="23">
        <f>M24/Parâmetros!$G$3</f>
        <v>1.2024048096192384E-4</v>
      </c>
      <c r="O24" s="23"/>
      <c r="P24" s="23">
        <f>N24/Parâmetros!$B$23</f>
        <v>0.22647179769038009</v>
      </c>
      <c r="Q24" s="23">
        <f>P24/Parâmetros!$C$6</f>
        <v>0.60473110197698288</v>
      </c>
      <c r="R24" s="23">
        <f>(Parâmetros!$G$3*Parâmetros!$C$20*Modelo_2_Ø26mm!Q24)/Parâmetros!$H$3</f>
        <v>2825.391486522858</v>
      </c>
      <c r="S24" s="23">
        <v>12237.642125999999</v>
      </c>
      <c r="T24" s="24">
        <f t="shared" si="1"/>
        <v>101980.35105</v>
      </c>
      <c r="U24" s="29">
        <f>((S24*Parâmetros!$C$20)/(2*Parâmetros!$B$11*Parâmetros!$G$3*Modelo_2_Ø26mm!Q24^2))</f>
        <v>0.55839823239077691</v>
      </c>
      <c r="V24" s="29"/>
      <c r="W24" s="29">
        <f>((T24)*(((Parâmetros!$C$16^2)*Parâmetros!$C$20)/(2*Parâmetros!$G$3*Modelo_2_Ø26mm!Q24^2)))</f>
        <v>7.8315491692364556E-2</v>
      </c>
      <c r="Y24" s="22">
        <v>0.12</v>
      </c>
      <c r="Z24" s="23">
        <f>Y24/Parâmetros!$G$3</f>
        <v>1.2024048096192384E-4</v>
      </c>
      <c r="AA24" s="23"/>
      <c r="AB24" s="23">
        <f>Z24/Parâmetros!$B$23</f>
        <v>0.22647179769038009</v>
      </c>
      <c r="AC24" s="23">
        <f>AB24/Parâmetros!$D$6</f>
        <v>0.56674624046641664</v>
      </c>
      <c r="AD24" s="23">
        <f>(Parâmetros!$G$3*Parâmetros!$D$20*Modelo_2_Ø26mm!AC24)/Parâmetros!$H$3</f>
        <v>3501.7781770725001</v>
      </c>
      <c r="AE24" s="23">
        <v>8350.9072969999906</v>
      </c>
      <c r="AF24" s="24">
        <f t="shared" si="2"/>
        <v>69590.894141666591</v>
      </c>
      <c r="AG24" s="29">
        <f>((AE24*Parâmetros!$D$20)/(2*Parâmetros!$B$11*Parâmetros!$G$3*Modelo_2_Ø26mm!AC24^2))</f>
        <v>0.5737344408724937</v>
      </c>
      <c r="AH24" s="29"/>
      <c r="AI24" s="29">
        <f>((AF24)*(((Parâmetros!$D$16^2)*Parâmetros!$D$20)/(2*Parâmetros!$G$3*Modelo_2_Ø26mm!AC24^2)))</f>
        <v>9.1614007316030324E-2</v>
      </c>
      <c r="AK24" s="22">
        <v>0.12</v>
      </c>
      <c r="AL24" s="23">
        <f>AK24/Parâmetros!$G$3</f>
        <v>1.2024048096192384E-4</v>
      </c>
      <c r="AM24" s="23"/>
      <c r="AN24" s="23">
        <f>AL24/Parâmetros!$B$23</f>
        <v>0.22647179769038009</v>
      </c>
      <c r="AO24" s="23">
        <f>AN24/Parâmetros!$E$6</f>
        <v>0.54414175322051916</v>
      </c>
      <c r="AP24" s="23">
        <f>(Parâmetros!$G$3*Parâmetros!$E$20*Modelo_2_Ø26mm!AO24)/Parâmetros!$H$3</f>
        <v>4155.6451355869212</v>
      </c>
      <c r="AQ24" s="23">
        <v>6212.7056620000003</v>
      </c>
      <c r="AR24" s="23">
        <v>1155.3128790000001</v>
      </c>
      <c r="AS24" s="24">
        <f t="shared" si="5"/>
        <v>51772.547183333336</v>
      </c>
      <c r="AT24" s="29">
        <f>((AQ24*Parâmetros!$E$20)/(2*Parâmetros!$B$11*Parâmetros!$G$3*Modelo_2_Ø26mm!AO24^2))</f>
        <v>0.57231832101935387</v>
      </c>
      <c r="AU24" s="29"/>
      <c r="AV24" s="29">
        <f>((AS24)*(((Parâmetros!$D$16^2)*Parâmetros!$D$20)/(2*Parâmetros!$G$3*Modelo_2_Ø26mm!AO24^2)))</f>
        <v>7.3937061925830105E-2</v>
      </c>
    </row>
    <row r="25" spans="1:48" x14ac:dyDescent="0.25">
      <c r="A25" s="22">
        <v>0.14000000000000001</v>
      </c>
      <c r="B25" s="23">
        <f>A25/Parâmetros!$G$3</f>
        <v>1.4028056112224451E-4</v>
      </c>
      <c r="C25" s="23"/>
      <c r="D25" s="23">
        <f>B25/Parâmetros!$B$23</f>
        <v>0.26421709730544352</v>
      </c>
      <c r="E25" s="23">
        <f>D25/Parâmetros!$B$6</f>
        <v>0.79439896964955958</v>
      </c>
      <c r="F25" s="23">
        <f>(Parâmetros!$G$3*Parâmetros!$B$20*Modelo_2_Ø26mm!E25)/Parâmetros!$H$3</f>
        <v>2576.2873027629366</v>
      </c>
      <c r="G25" s="23">
        <v>8335.2824440000004</v>
      </c>
      <c r="H25" s="24">
        <f t="shared" si="4"/>
        <v>69460.687033333335</v>
      </c>
      <c r="I25" s="29">
        <f>((G25*Parâmetros!$B$20)/(2*Parâmetros!$B$11*Parâmetros!$G$3*Modelo_2_Ø26mm!E25^2))</f>
        <v>0.15298652055243417</v>
      </c>
      <c r="J25" s="29"/>
      <c r="K25" s="29">
        <f>((H25)*(((Parâmetros!$B$16^2)*Parâmetros!$B$20)/(2*Parâmetros!$G$3*Modelo_2_Ø26mm!E25^2)))</f>
        <v>1.6923791146306991E-2</v>
      </c>
      <c r="M25" s="22">
        <v>0.14000000000000001</v>
      </c>
      <c r="N25" s="23">
        <f>M25/Parâmetros!$G$3</f>
        <v>1.4028056112224451E-4</v>
      </c>
      <c r="O25" s="23"/>
      <c r="P25" s="23">
        <f>N25/Parâmetros!$B$23</f>
        <v>0.26421709730544352</v>
      </c>
      <c r="Q25" s="23">
        <f>P25/Parâmetros!$C$6</f>
        <v>0.70551961897314686</v>
      </c>
      <c r="R25" s="23">
        <f>(Parâmetros!$G$3*Parâmetros!$C$20*Modelo_2_Ø26mm!Q25)/Parâmetros!$H$3</f>
        <v>3296.2900676100021</v>
      </c>
      <c r="S25" s="23">
        <v>16327.821039</v>
      </c>
      <c r="T25" s="24">
        <f t="shared" si="1"/>
        <v>136065.17532500002</v>
      </c>
      <c r="U25" s="29">
        <f>((S25*Parâmetros!$C$20)/(2*Parâmetros!$B$11*Parâmetros!$G$3*Modelo_2_Ø26mm!Q25^2))</f>
        <v>0.54736993378745979</v>
      </c>
      <c r="V25" s="29"/>
      <c r="W25" s="29">
        <f>((T25)*(((Parâmetros!$C$16^2)*Parâmetros!$C$20)/(2*Parâmetros!$G$3*Modelo_2_Ø26mm!Q25^2)))</f>
        <v>7.6768770056174704E-2</v>
      </c>
      <c r="Y25" s="22">
        <v>0.14000000000000001</v>
      </c>
      <c r="Z25" s="23">
        <f>Y25/Parâmetros!$G$3</f>
        <v>1.4028056112224451E-4</v>
      </c>
      <c r="AA25" s="23"/>
      <c r="AB25" s="23">
        <f>Z25/Parâmetros!$B$23</f>
        <v>0.26421709730544352</v>
      </c>
      <c r="AC25" s="23">
        <f>AB25/Parâmetros!$D$6</f>
        <v>0.66120394721081954</v>
      </c>
      <c r="AD25" s="23">
        <f>(Parâmetros!$G$3*Parâmetros!$D$20*Modelo_2_Ø26mm!AC25)/Parâmetros!$H$3</f>
        <v>4085.4078732512512</v>
      </c>
      <c r="AE25" s="23">
        <v>11171.218441999999</v>
      </c>
      <c r="AF25" s="24">
        <f t="shared" si="2"/>
        <v>93093.487016666666</v>
      </c>
      <c r="AG25" s="29">
        <f>((AE25*Parâmetros!$D$20)/(2*Parâmetros!$B$11*Parâmetros!$G$3*Modelo_2_Ø26mm!AC25^2))</f>
        <v>0.56387679584049011</v>
      </c>
      <c r="AH25" s="29"/>
      <c r="AI25" s="29">
        <f>((AF25)*(((Parâmetros!$D$16^2)*Parâmetros!$D$20)/(2*Parâmetros!$G$3*Modelo_2_Ø26mm!AC25^2)))</f>
        <v>9.003993698009681E-2</v>
      </c>
      <c r="AK25" s="22">
        <v>0.14000000000000001</v>
      </c>
      <c r="AL25" s="23">
        <f>AK25/Parâmetros!$G$3</f>
        <v>1.4028056112224451E-4</v>
      </c>
      <c r="AM25" s="23"/>
      <c r="AN25" s="23">
        <f>AL25/Parâmetros!$B$23</f>
        <v>0.26421709730544352</v>
      </c>
      <c r="AO25" s="23">
        <f>AN25/Parâmetros!$E$6</f>
        <v>0.63483204542393923</v>
      </c>
      <c r="AP25" s="23">
        <f>(Parâmetros!$G$3*Parâmetros!$E$20*Modelo_2_Ø26mm!AO25)/Parâmetros!$H$3</f>
        <v>4848.2526581847433</v>
      </c>
      <c r="AQ25" s="23">
        <v>8340.4409520000008</v>
      </c>
      <c r="AR25" s="23">
        <v>1472.5427590000011</v>
      </c>
      <c r="AS25" s="24">
        <f t="shared" si="5"/>
        <v>69503.674600000013</v>
      </c>
      <c r="AT25" s="29">
        <f>((AQ25*Parâmetros!$E$20)/(2*Parâmetros!$B$11*Parâmetros!$G$3*Modelo_2_Ø26mm!AO25^2))</f>
        <v>0.56448486602327397</v>
      </c>
      <c r="AU25" s="29"/>
      <c r="AV25" s="29">
        <f>((AS25)*(((Parâmetros!$D$16^2)*Parâmetros!$D$20)/(2*Parâmetros!$G$3*Modelo_2_Ø26mm!AO25^2)))</f>
        <v>7.2925068030358114E-2</v>
      </c>
    </row>
    <row r="26" spans="1:48" x14ac:dyDescent="0.25">
      <c r="A26" s="22">
        <v>0.16</v>
      </c>
      <c r="B26" s="23">
        <f>A26/Parâmetros!$G$3</f>
        <v>1.6032064128256515E-4</v>
      </c>
      <c r="C26" s="23"/>
      <c r="D26" s="23">
        <f>B26/Parâmetros!$B$23</f>
        <v>0.30196239692050686</v>
      </c>
      <c r="E26" s="23">
        <f>D26/Parâmetros!$B$6</f>
        <v>0.9078845367423537</v>
      </c>
      <c r="F26" s="23">
        <f>(Parâmetros!$G$3*Parâmetros!$B$20*Modelo_2_Ø26mm!E26)/Parâmetros!$H$3</f>
        <v>2944.3283460147845</v>
      </c>
      <c r="G26" s="23">
        <v>10755.516223000001</v>
      </c>
      <c r="H26" s="24">
        <f t="shared" si="4"/>
        <v>89629.301858333347</v>
      </c>
      <c r="I26" s="29">
        <f>((G26*Parâmetros!$B$20)/(2*Parâmetros!$B$11*Parâmetros!$G$3*Modelo_2_Ø26mm!E26^2))</f>
        <v>0.1511402765201085</v>
      </c>
      <c r="J26" s="29"/>
      <c r="K26" s="29">
        <f>((H26)*(((Parâmetros!$B$16^2)*Parâmetros!$B$20)/(2*Parâmetros!$G$3*Modelo_2_Ø26mm!E26^2)))</f>
        <v>1.67195545358176E-2</v>
      </c>
      <c r="M26" s="22">
        <v>0.16</v>
      </c>
      <c r="N26" s="23">
        <f>M26/Parâmetros!$G$3</f>
        <v>1.6032064128256515E-4</v>
      </c>
      <c r="O26" s="23"/>
      <c r="P26" s="23">
        <f>N26/Parâmetros!$B$23</f>
        <v>0.30196239692050686</v>
      </c>
      <c r="Q26" s="23">
        <f>P26/Parâmetros!$C$6</f>
        <v>0.80630813596931072</v>
      </c>
      <c r="R26" s="23">
        <f>(Parâmetros!$G$3*Parâmetros!$C$20*Modelo_2_Ø26mm!Q26)/Parâmetros!$H$3</f>
        <v>3767.1886486971453</v>
      </c>
      <c r="S26" s="23">
        <v>20965.302043</v>
      </c>
      <c r="T26" s="24">
        <f t="shared" si="1"/>
        <v>174710.85035833335</v>
      </c>
      <c r="U26" s="29">
        <f>((S26*Parâmetros!$C$20)/(2*Parâmetros!$B$11*Parâmetros!$G$3*Modelo_2_Ø26mm!Q26^2))</f>
        <v>0.53810860446155862</v>
      </c>
      <c r="V26" s="29"/>
      <c r="W26" s="29">
        <f>((T26)*(((Parâmetros!$C$16^2)*Parâmetros!$C$20)/(2*Parâmetros!$G$3*Modelo_2_Ø26mm!Q26^2)))</f>
        <v>7.54698663028847E-2</v>
      </c>
      <c r="Y26" s="22">
        <v>0.16</v>
      </c>
      <c r="Z26" s="23">
        <f>Y26/Parâmetros!$G$3</f>
        <v>1.6032064128256515E-4</v>
      </c>
      <c r="AA26" s="23"/>
      <c r="AB26" s="23">
        <f>Z26/Parâmetros!$B$23</f>
        <v>0.30196239692050686</v>
      </c>
      <c r="AC26" s="23">
        <f>AB26/Parâmetros!$D$6</f>
        <v>0.75566165395522233</v>
      </c>
      <c r="AD26" s="23">
        <f>(Parâmetros!$G$3*Parâmetros!$D$20*Modelo_2_Ø26mm!AC26)/Parâmetros!$H$3</f>
        <v>4669.037569430001</v>
      </c>
      <c r="AE26" s="23">
        <v>14383.806579</v>
      </c>
      <c r="AF26" s="24">
        <f t="shared" si="2"/>
        <v>119865.054825</v>
      </c>
      <c r="AG26" s="29">
        <f>((AE26*Parâmetros!$D$20)/(2*Parâmetros!$B$11*Parâmetros!$G$3*Modelo_2_Ø26mm!AC26^2))</f>
        <v>0.55587049096500418</v>
      </c>
      <c r="AH26" s="29"/>
      <c r="AI26" s="29">
        <f>((AF26)*(((Parâmetros!$D$16^2)*Parâmetros!$D$20)/(2*Parâmetros!$G$3*Modelo_2_Ø26mm!AC26^2)))</f>
        <v>8.8761488936570404E-2</v>
      </c>
      <c r="AK26" s="22">
        <v>0.16</v>
      </c>
      <c r="AL26" s="23">
        <f>AK26/Parâmetros!$G$3</f>
        <v>1.6032064128256515E-4</v>
      </c>
      <c r="AM26" s="23"/>
      <c r="AN26" s="23">
        <f>AL26/Parâmetros!$B$23</f>
        <v>0.30196239692050686</v>
      </c>
      <c r="AO26" s="23">
        <f>AN26/Parâmetros!$E$6</f>
        <v>0.72552233762735907</v>
      </c>
      <c r="AP26" s="23">
        <f>(Parâmetros!$G$3*Parâmetros!$E$20*Modelo_2_Ø26mm!AO26)/Parâmetros!$H$3</f>
        <v>5540.8601807825635</v>
      </c>
      <c r="AQ26" s="23">
        <v>10764.710998</v>
      </c>
      <c r="AR26" s="23">
        <v>1822.9920789999999</v>
      </c>
      <c r="AS26" s="24">
        <f t="shared" si="5"/>
        <v>89705.924983333345</v>
      </c>
      <c r="AT26" s="29">
        <f>((AQ26*Parâmetros!$E$20)/(2*Parâmetros!$B$11*Parâmetros!$G$3*Modelo_2_Ø26mm!AO26^2))</f>
        <v>0.55780418929278186</v>
      </c>
      <c r="AU26" s="29"/>
      <c r="AV26" s="29">
        <f>((AS26)*(((Parâmetros!$D$16^2)*Parâmetros!$D$20)/(2*Parâmetros!$G$3*Modelo_2_Ø26mm!AO26^2)))</f>
        <v>7.2062000064529119E-2</v>
      </c>
    </row>
    <row r="27" spans="1:48" x14ac:dyDescent="0.25">
      <c r="A27" s="22">
        <v>0.18</v>
      </c>
      <c r="B27" s="23">
        <f>A27/Parâmetros!$G$3</f>
        <v>1.8036072144288575E-4</v>
      </c>
      <c r="C27" s="23"/>
      <c r="D27" s="23">
        <f>B27/Parâmetros!$B$23</f>
        <v>0.33970769653557009</v>
      </c>
      <c r="E27" s="23">
        <f>D27/Parâmetros!$B$6</f>
        <v>1.0213701038351475</v>
      </c>
      <c r="F27" s="23">
        <f>(Parâmetros!$G$3*Parâmetros!$B$20*Modelo_2_Ø26mm!E27)/Parâmetros!$H$3</f>
        <v>3312.3693892666311</v>
      </c>
      <c r="G27" s="23">
        <v>13466.048824000001</v>
      </c>
      <c r="H27" s="24">
        <f t="shared" si="4"/>
        <v>112217.07353333334</v>
      </c>
      <c r="I27" s="29">
        <f>((G27*Parâmetros!$B$20)/(2*Parâmetros!$B$11*Parâmetros!$G$3*Modelo_2_Ø26mm!E27^2))</f>
        <v>0.14951476846850564</v>
      </c>
      <c r="J27" s="29"/>
      <c r="K27" s="29">
        <f>((H27)*(((Parâmetros!$B$16^2)*Parâmetros!$B$20)/(2*Parâmetros!$G$3*Modelo_2_Ø26mm!E27^2)))</f>
        <v>1.6539736348747069E-2</v>
      </c>
      <c r="M27" s="22">
        <v>0.18</v>
      </c>
      <c r="N27" s="23">
        <f>M27/Parâmetros!$G$3</f>
        <v>1.8036072144288575E-4</v>
      </c>
      <c r="O27" s="23"/>
      <c r="P27" s="23">
        <f>N27/Parâmetros!$B$23</f>
        <v>0.33970769653557009</v>
      </c>
      <c r="Q27" s="23">
        <f>P27/Parâmetros!$C$6</f>
        <v>0.90709665296547426</v>
      </c>
      <c r="R27" s="23">
        <f>(Parâmetros!$G$3*Parâmetros!$C$20*Modelo_2_Ø26mm!Q27)/Parâmetros!$H$3</f>
        <v>4238.087229784287</v>
      </c>
      <c r="S27" s="23">
        <v>26140.447667</v>
      </c>
      <c r="T27" s="24">
        <f t="shared" si="1"/>
        <v>217837.06389166668</v>
      </c>
      <c r="U27" s="29">
        <f>((S27*Parâmetros!$C$20)/(2*Parâmetros!$B$11*Parâmetros!$G$3*Modelo_2_Ø26mm!Q27^2))</f>
        <v>0.53012317317944058</v>
      </c>
      <c r="V27" s="29"/>
      <c r="W27" s="29">
        <f>((T27)*(((Parâmetros!$C$16^2)*Parâmetros!$C$20)/(2*Parâmetros!$G$3*Modelo_2_Ø26mm!Q27^2)))</f>
        <v>7.4349907569209839E-2</v>
      </c>
      <c r="Y27" s="22">
        <v>0.18</v>
      </c>
      <c r="Z27" s="23">
        <f>Y27/Parâmetros!$G$3</f>
        <v>1.8036072144288575E-4</v>
      </c>
      <c r="AA27" s="23"/>
      <c r="AB27" s="23">
        <f>Z27/Parâmetros!$B$23</f>
        <v>0.33970769653557009</v>
      </c>
      <c r="AC27" s="23">
        <f>AB27/Parâmetros!$D$6</f>
        <v>0.85011936069962479</v>
      </c>
      <c r="AD27" s="23">
        <f>(Parâmetros!$G$3*Parâmetros!$D$20*Modelo_2_Ø26mm!AC27)/Parâmetros!$H$3</f>
        <v>5252.6672656087485</v>
      </c>
      <c r="AE27" s="23">
        <v>17985.834734</v>
      </c>
      <c r="AF27" s="24">
        <f t="shared" si="2"/>
        <v>149881.95611666667</v>
      </c>
      <c r="AG27" s="29">
        <f>((AE27*Parâmetros!$D$20)/(2*Parâmetros!$B$11*Parâmetros!$G$3*Modelo_2_Ø26mm!AC27^2))</f>
        <v>0.54919343719127711</v>
      </c>
      <c r="AH27" s="29"/>
      <c r="AI27" s="29">
        <f>((AF27)*(((Parâmetros!$D$16^2)*Parâmetros!$D$20)/(2*Parâmetros!$G$3*Modelo_2_Ø26mm!AC27^2)))</f>
        <v>8.769529592165308E-2</v>
      </c>
      <c r="AK27" s="22">
        <v>0.18</v>
      </c>
      <c r="AL27" s="23">
        <f>AK27/Parâmetros!$G$3</f>
        <v>1.8036072144288575E-4</v>
      </c>
      <c r="AM27" s="23"/>
      <c r="AN27" s="23">
        <f>AL27/Parâmetros!$B$23</f>
        <v>0.33970769653557009</v>
      </c>
      <c r="AO27" s="23">
        <f>AN27/Parâmetros!$E$6</f>
        <v>0.81621262983077869</v>
      </c>
      <c r="AP27" s="23">
        <f>(Parâmetros!$G$3*Parâmetros!$E$20*Modelo_2_Ø26mm!AO27)/Parâmetros!$H$3</f>
        <v>6233.467703380381</v>
      </c>
      <c r="AQ27" s="23">
        <v>13478.744712</v>
      </c>
      <c r="AR27" s="23">
        <v>2206.0428460000003</v>
      </c>
      <c r="AS27" s="24">
        <f t="shared" si="5"/>
        <v>112322.8726</v>
      </c>
      <c r="AT27" s="29">
        <f>((AQ27*Parâmetros!$E$20)/(2*Parâmetros!$B$11*Parâmetros!$G$3*Modelo_2_Ø26mm!AO27^2))</f>
        <v>0.55185349813430173</v>
      </c>
      <c r="AU27" s="29"/>
      <c r="AV27" s="29">
        <f>((AS27)*(((Parâmetros!$D$16^2)*Parâmetros!$D$20)/(2*Parâmetros!$G$3*Modelo_2_Ø26mm!AO27^2)))</f>
        <v>7.1293237988378208E-2</v>
      </c>
    </row>
    <row r="28" spans="1:48" x14ac:dyDescent="0.25">
      <c r="A28" s="22">
        <v>0.2</v>
      </c>
      <c r="B28" s="23">
        <f>A28/Parâmetros!$G$3</f>
        <v>2.0040080160320641E-4</v>
      </c>
      <c r="C28" s="23"/>
      <c r="D28" s="23">
        <f>B28/Parâmetros!$B$23</f>
        <v>0.37745299615063349</v>
      </c>
      <c r="E28" s="23">
        <f>D28/Parâmetros!$B$6</f>
        <v>1.1348556709279418</v>
      </c>
      <c r="F28" s="23">
        <f>(Parâmetros!$G$3*Parâmetros!$B$20*Modelo_2_Ø26mm!E28)/Parâmetros!$H$3</f>
        <v>3680.4104325184794</v>
      </c>
      <c r="G28" s="23">
        <v>16463.879918999999</v>
      </c>
      <c r="H28" s="24">
        <f t="shared" si="4"/>
        <v>137198.99932500001</v>
      </c>
      <c r="I28" s="29">
        <f>((G28*Parâmetros!$B$20)/(2*Parâmetros!$B$11*Parâmetros!$G$3*Modelo_2_Ø26mm!E28^2))</f>
        <v>0.14806796806901851</v>
      </c>
      <c r="J28" s="29"/>
      <c r="K28" s="29">
        <f>((H28)*(((Parâmetros!$B$16^2)*Parâmetros!$B$20)/(2*Parâmetros!$G$3*Modelo_2_Ø26mm!E28^2)))</f>
        <v>1.6379687295386702E-2</v>
      </c>
      <c r="M28" s="22">
        <v>0.2</v>
      </c>
      <c r="N28" s="23">
        <f>M28/Parâmetros!$G$3</f>
        <v>2.0040080160320641E-4</v>
      </c>
      <c r="O28" s="23"/>
      <c r="P28" s="23">
        <f>N28/Parâmetros!$B$23</f>
        <v>0.37745299615063349</v>
      </c>
      <c r="Q28" s="23">
        <f>P28/Parâmetros!$C$6</f>
        <v>1.0078851699616382</v>
      </c>
      <c r="R28" s="23">
        <f>(Parâmetros!$G$3*Parâmetros!$C$20*Modelo_2_Ø26mm!Q28)/Parâmetros!$H$3</f>
        <v>4708.9858108714316</v>
      </c>
      <c r="S28" s="23">
        <v>31844.495362000001</v>
      </c>
      <c r="T28" s="24">
        <f t="shared" si="1"/>
        <v>265370.79468333337</v>
      </c>
      <c r="U28" s="29">
        <f>((S28*Parâmetros!$C$20)/(2*Parâmetros!$B$11*Parâmetros!$G$3*Modelo_2_Ø26mm!Q28^2))</f>
        <v>0.52309811856203914</v>
      </c>
      <c r="V28" s="29"/>
      <c r="W28" s="29">
        <f>((T28)*(((Parâmetros!$C$16^2)*Parâmetros!$C$20)/(2*Parâmetros!$G$3*Modelo_2_Ø26mm!Q28^2)))</f>
        <v>7.3364641902855632E-2</v>
      </c>
      <c r="Y28" s="22">
        <v>0.2</v>
      </c>
      <c r="Z28" s="23">
        <f>Y28/Parâmetros!$G$3</f>
        <v>2.0040080160320641E-4</v>
      </c>
      <c r="AA28" s="23"/>
      <c r="AB28" s="23">
        <f>Z28/Parâmetros!$B$23</f>
        <v>0.37745299615063349</v>
      </c>
      <c r="AC28" s="23">
        <f>AB28/Parâmetros!$D$6</f>
        <v>0.9445770674440277</v>
      </c>
      <c r="AD28" s="23">
        <f>(Parâmetros!$G$3*Parâmetros!$D$20*Modelo_2_Ø26mm!AC28)/Parâmetros!$H$3</f>
        <v>5836.2969617875005</v>
      </c>
      <c r="AE28" s="23">
        <v>21971.712230000001</v>
      </c>
      <c r="AF28" s="24">
        <f t="shared" si="2"/>
        <v>183097.6019166667</v>
      </c>
      <c r="AG28" s="29">
        <f>((AE28*Parâmetros!$D$20)/(2*Parâmetros!$B$11*Parâmetros!$G$3*Modelo_2_Ø26mm!AC28^2))</f>
        <v>0.54343006452662135</v>
      </c>
      <c r="AH28" s="29"/>
      <c r="AI28" s="29">
        <f>((AF28)*(((Parâmetros!$D$16^2)*Parâmetros!$D$20)/(2*Parâmetros!$G$3*Modelo_2_Ø26mm!AC28^2)))</f>
        <v>8.6774999652421234E-2</v>
      </c>
      <c r="AK28" s="22">
        <v>0.2</v>
      </c>
      <c r="AL28" s="23">
        <f>AK28/Parâmetros!$G$3</f>
        <v>2.0040080160320641E-4</v>
      </c>
      <c r="AM28" s="23"/>
      <c r="AN28" s="23">
        <f>AL28/Parâmetros!$B$23</f>
        <v>0.37745299615063349</v>
      </c>
      <c r="AO28" s="23">
        <f>AN28/Parâmetros!$E$6</f>
        <v>0.90690292203419864</v>
      </c>
      <c r="AP28" s="23">
        <f>(Parâmetros!$G$3*Parâmetros!$E$20*Modelo_2_Ø26mm!AO28)/Parâmetros!$H$3</f>
        <v>6926.0752259782021</v>
      </c>
      <c r="AQ28" s="23">
        <v>16478.169734999999</v>
      </c>
      <c r="AR28" s="23">
        <v>4569.2701589999997</v>
      </c>
      <c r="AS28" s="24">
        <f t="shared" si="5"/>
        <v>137318.081125</v>
      </c>
      <c r="AT28" s="29">
        <f>((AQ28*Parâmetros!$E$20)/(2*Parâmetros!$B$11*Parâmetros!$G$3*Modelo_2_Ø26mm!AO28^2))</f>
        <v>0.54647253897774739</v>
      </c>
      <c r="AU28" s="29"/>
      <c r="AV28" s="29">
        <f>((AS28)*(((Parâmetros!$D$16^2)*Parâmetros!$D$20)/(2*Parâmetros!$G$3*Modelo_2_Ø26mm!AO28^2)))</f>
        <v>7.0598078850942408E-2</v>
      </c>
    </row>
    <row r="29" spans="1:48" x14ac:dyDescent="0.25">
      <c r="A29" s="22">
        <v>0.22</v>
      </c>
      <c r="B29" s="23">
        <f>A29/Parâmetros!$G$3</f>
        <v>2.2044088176352705E-4</v>
      </c>
      <c r="C29" s="23"/>
      <c r="D29" s="23">
        <f>B29/Parâmetros!$B$23</f>
        <v>0.41519829576569683</v>
      </c>
      <c r="E29" s="23">
        <f>D29/Parâmetros!$B$6</f>
        <v>1.2483412380207362</v>
      </c>
      <c r="F29" s="23">
        <f>(Parâmetros!$G$3*Parâmetros!$B$20*Modelo_2_Ø26mm!E29)/Parâmetros!$H$3</f>
        <v>4048.4514757703282</v>
      </c>
      <c r="G29" s="23">
        <v>19742.263071000001</v>
      </c>
      <c r="H29" s="24">
        <f t="shared" si="4"/>
        <v>164518.85892500001</v>
      </c>
      <c r="I29" s="29">
        <f>((G29*Parâmetros!$B$20)/(2*Parâmetros!$B$11*Parâmetros!$G$3*Modelo_2_Ø26mm!E29^2))</f>
        <v>0.146737289003359</v>
      </c>
      <c r="J29" s="29"/>
      <c r="K29" s="29">
        <f>((H29)*(((Parâmetros!$B$16^2)*Parâmetros!$B$20)/(2*Parâmetros!$G$3*Modelo_2_Ø26mm!E29^2)))</f>
        <v>1.6232483904469217E-2</v>
      </c>
      <c r="M29" s="22">
        <v>0.22</v>
      </c>
      <c r="N29" s="23">
        <f>M29/Parâmetros!$G$3</f>
        <v>2.2044088176352705E-4</v>
      </c>
      <c r="O29" s="23"/>
      <c r="P29" s="23">
        <f>N29/Parâmetros!$B$23</f>
        <v>0.41519829576569683</v>
      </c>
      <c r="Q29" s="23">
        <f>P29/Parâmetros!$C$6</f>
        <v>1.108673686957802</v>
      </c>
      <c r="R29" s="23">
        <f>(Parâmetros!$G$3*Parâmetros!$C$20*Modelo_2_Ø26mm!Q29)/Parâmetros!$H$3</f>
        <v>5179.8843919585734</v>
      </c>
      <c r="S29" s="23">
        <v>38068.154886999997</v>
      </c>
      <c r="T29" s="24">
        <f t="shared" si="1"/>
        <v>317234.62405833334</v>
      </c>
      <c r="U29" s="29">
        <f>((S29*Parâmetros!$C$20)/(2*Parâmetros!$B$11*Parâmetros!$G$3*Modelo_2_Ø26mm!Q29^2))</f>
        <v>0.51680325971433638</v>
      </c>
      <c r="V29" s="29"/>
      <c r="W29" s="29">
        <f>((T29)*(((Parâmetros!$C$16^2)*Parâmetros!$C$20)/(2*Parâmetros!$G$3*Modelo_2_Ø26mm!Q29^2)))</f>
        <v>7.2481786375750604E-2</v>
      </c>
      <c r="Y29" s="22">
        <v>0.22</v>
      </c>
      <c r="Z29" s="23">
        <f>Y29/Parâmetros!$G$3</f>
        <v>2.2044088176352705E-4</v>
      </c>
      <c r="AA29" s="23"/>
      <c r="AB29" s="23">
        <f>Z29/Parâmetros!$B$23</f>
        <v>0.41519829576569683</v>
      </c>
      <c r="AC29" s="23">
        <f>AB29/Parâmetros!$D$6</f>
        <v>1.0390347741884305</v>
      </c>
      <c r="AD29" s="23">
        <f>(Parâmetros!$G$3*Parâmetros!$D$20*Modelo_2_Ø26mm!AC29)/Parâmetros!$H$3</f>
        <v>6419.9266579662508</v>
      </c>
      <c r="AE29" s="23">
        <v>26335.403009000001</v>
      </c>
      <c r="AF29" s="24">
        <f t="shared" si="2"/>
        <v>219461.6917416667</v>
      </c>
      <c r="AG29" s="29">
        <f>((AE29*Parâmetros!$D$20)/(2*Parâmetros!$B$11*Parâmetros!$G$3*Modelo_2_Ø26mm!AC29^2))</f>
        <v>0.538312367423186</v>
      </c>
      <c r="AH29" s="29"/>
      <c r="AI29" s="29">
        <f>((AF29)*(((Parâmetros!$D$16^2)*Parâmetros!$D$20)/(2*Parâmetros!$G$3*Modelo_2_Ø26mm!AC29^2)))</f>
        <v>8.5957804960113141E-2</v>
      </c>
      <c r="AK29" s="22">
        <v>0.22</v>
      </c>
      <c r="AL29" s="23">
        <f>AK29/Parâmetros!$G$3</f>
        <v>2.2044088176352705E-4</v>
      </c>
      <c r="AM29" s="23"/>
      <c r="AN29" s="23">
        <f>AL29/Parâmetros!$B$23</f>
        <v>0.41519829576569683</v>
      </c>
      <c r="AO29" s="23">
        <f>AN29/Parâmetros!$E$6</f>
        <v>0.99759321423761849</v>
      </c>
      <c r="AP29" s="23">
        <f>(Parâmetros!$G$3*Parâmetros!$E$20*Modelo_2_Ø26mm!AO29)/Parâmetros!$H$3</f>
        <v>7618.6827485760223</v>
      </c>
      <c r="AQ29" s="23">
        <v>19760.518297999999</v>
      </c>
      <c r="AR29" s="23">
        <v>7644.9971269999996</v>
      </c>
      <c r="AS29" s="24">
        <f t="shared" si="5"/>
        <v>164670.98581666665</v>
      </c>
      <c r="AT29" s="29">
        <f>((AQ29*Parâmetros!$E$20)/(2*Parâmetros!$B$11*Parâmetros!$G$3*Modelo_2_Ø26mm!AO29^2))</f>
        <v>0.54159211400263996</v>
      </c>
      <c r="AU29" s="29"/>
      <c r="AV29" s="29">
        <f>((AS29)*(((Parâmetros!$D$16^2)*Parâmetros!$D$20)/(2*Parâmetros!$G$3*Modelo_2_Ø26mm!AO29^2)))</f>
        <v>6.9967583075503686E-2</v>
      </c>
    </row>
    <row r="30" spans="1:48" x14ac:dyDescent="0.25">
      <c r="A30" s="22">
        <v>0.24</v>
      </c>
      <c r="B30" s="23">
        <f>A30/Parâmetros!$G$3</f>
        <v>2.4048096192384768E-4</v>
      </c>
      <c r="C30" s="23"/>
      <c r="D30" s="23">
        <f>B30/Parâmetros!$B$23</f>
        <v>0.45294359538076018</v>
      </c>
      <c r="E30" s="23">
        <f>D30/Parâmetros!$B$6</f>
        <v>1.3618268051135303</v>
      </c>
      <c r="F30" s="23">
        <f>(Parâmetros!$G$3*Parâmetros!$B$20*Modelo_2_Ø26mm!E30)/Parâmetros!$H$3</f>
        <v>4416.4925190221757</v>
      </c>
      <c r="G30" s="23">
        <v>23300.726738000001</v>
      </c>
      <c r="H30" s="24">
        <f t="shared" si="4"/>
        <v>194172.72281666668</v>
      </c>
      <c r="I30" s="29">
        <f>((G30*Parâmetros!$B$20)/(2*Parâmetros!$B$11*Parâmetros!$G$3*Modelo_2_Ø26mm!E30^2))</f>
        <v>0.14552442813876154</v>
      </c>
      <c r="J30" s="29"/>
      <c r="K30" s="29">
        <f>((H30)*(((Parâmetros!$B$16^2)*Parâmetros!$B$20)/(2*Parâmetros!$G$3*Modelo_2_Ø26mm!E30^2)))</f>
        <v>1.6098313888131467E-2</v>
      </c>
      <c r="M30" s="22">
        <v>0.24</v>
      </c>
      <c r="N30" s="23">
        <f>M30/Parâmetros!$G$3</f>
        <v>2.4048096192384768E-4</v>
      </c>
      <c r="O30" s="23"/>
      <c r="P30" s="23">
        <f>N30/Parâmetros!$B$23</f>
        <v>0.45294359538076018</v>
      </c>
      <c r="Q30" s="23">
        <f>P30/Parâmetros!$C$6</f>
        <v>1.2094622039539658</v>
      </c>
      <c r="R30" s="23">
        <f>(Parâmetros!$G$3*Parâmetros!$C$20*Modelo_2_Ø26mm!Q30)/Parâmetros!$H$3</f>
        <v>5650.7829730457161</v>
      </c>
      <c r="S30" s="23">
        <v>44804.444797000004</v>
      </c>
      <c r="T30" s="24">
        <f t="shared" si="1"/>
        <v>373370.37330833339</v>
      </c>
      <c r="U30" s="29">
        <f>((S30*Parâmetros!$C$20)/(2*Parâmetros!$B$11*Parâmetros!$G$3*Modelo_2_Ø26mm!Q30^2))</f>
        <v>0.51110178170556975</v>
      </c>
      <c r="V30" s="29"/>
      <c r="W30" s="29">
        <f>((T30)*(((Parâmetros!$C$16^2)*Parâmetros!$C$20)/(2*Parâmetros!$G$3*Modelo_2_Ø26mm!Q30^2)))</f>
        <v>7.1682152659651582E-2</v>
      </c>
      <c r="Y30" s="22">
        <v>0.24</v>
      </c>
      <c r="Z30" s="23">
        <f>Y30/Parâmetros!$G$3</f>
        <v>2.4048096192384768E-4</v>
      </c>
      <c r="AA30" s="23"/>
      <c r="AB30" s="23">
        <f>Z30/Parâmetros!$B$23</f>
        <v>0.45294359538076018</v>
      </c>
      <c r="AC30" s="23">
        <f>AB30/Parâmetros!$D$6</f>
        <v>1.1334924809328333</v>
      </c>
      <c r="AD30" s="23">
        <f>(Parâmetros!$G$3*Parâmetros!$D$20*Modelo_2_Ø26mm!AC30)/Parâmetros!$H$3</f>
        <v>7003.5563541450001</v>
      </c>
      <c r="AE30" s="23">
        <v>31070.741549999999</v>
      </c>
      <c r="AF30" s="24">
        <f t="shared" si="2"/>
        <v>258922.84625</v>
      </c>
      <c r="AG30" s="29">
        <f>((AE30*Parâmetros!$D$20)/(2*Parâmetros!$B$11*Parâmetros!$G$3*Modelo_2_Ø26mm!AC30^2))</f>
        <v>0.53366520237528581</v>
      </c>
      <c r="AH30" s="29"/>
      <c r="AI30" s="29">
        <f>((AF30)*(((Parâmetros!$D$16^2)*Parâmetros!$D$20)/(2*Parâmetros!$G$3*Modelo_2_Ø26mm!AC30^2)))</f>
        <v>8.521574490171803E-2</v>
      </c>
      <c r="AK30" s="22">
        <v>0.24</v>
      </c>
      <c r="AL30" s="23">
        <f>AK30/Parâmetros!$G$3</f>
        <v>2.4048096192384768E-4</v>
      </c>
      <c r="AM30" s="23"/>
      <c r="AN30" s="23">
        <f>AL30/Parâmetros!$B$23</f>
        <v>0.45294359538076018</v>
      </c>
      <c r="AO30" s="23">
        <f>AN30/Parâmetros!$E$6</f>
        <v>1.0882835064410383</v>
      </c>
      <c r="AP30" s="23">
        <f>(Parâmetros!$G$3*Parâmetros!$E$20*Modelo_2_Ø26mm!AO30)/Parâmetros!$H$3</f>
        <v>8311.2902711738425</v>
      </c>
      <c r="AQ30" s="23">
        <v>23323.558594000002</v>
      </c>
      <c r="AR30" s="23">
        <v>11426.549859999999</v>
      </c>
      <c r="AS30" s="24">
        <f t="shared" si="5"/>
        <v>194362.98828333337</v>
      </c>
      <c r="AT30" s="29">
        <f>((AQ30*Parâmetros!$E$20)/(2*Parâmetros!$B$11*Parâmetros!$G$3*Modelo_2_Ø26mm!AO30^2))</f>
        <v>0.53714519168197006</v>
      </c>
      <c r="AU30" s="29"/>
      <c r="AV30" s="29">
        <f>((AS30)*(((Parâmetros!$D$16^2)*Parâmetros!$D$20)/(2*Parâmetros!$G$3*Modelo_2_Ø26mm!AO30^2)))</f>
        <v>6.9393090945988917E-2</v>
      </c>
    </row>
    <row r="31" spans="1:48" x14ac:dyDescent="0.25">
      <c r="A31" s="22">
        <v>0.26</v>
      </c>
      <c r="B31" s="23">
        <f>A31/Parâmetros!$G$3</f>
        <v>2.6052104208416834E-4</v>
      </c>
      <c r="C31" s="23"/>
      <c r="D31" s="23">
        <f>B31/Parâmetros!$B$23</f>
        <v>0.49068889499582358</v>
      </c>
      <c r="E31" s="23">
        <f>D31/Parâmetros!$B$6</f>
        <v>1.4753123722063246</v>
      </c>
      <c r="F31" s="23">
        <f>(Parâmetros!$G$3*Parâmetros!$B$20*Modelo_2_Ø26mm!E31)/Parâmetros!$H$3</f>
        <v>4784.533562274024</v>
      </c>
      <c r="G31" s="23">
        <v>27136.061570000002</v>
      </c>
      <c r="H31" s="24">
        <f t="shared" si="4"/>
        <v>226133.8464166667</v>
      </c>
      <c r="I31" s="29">
        <f>((G31*Parâmetros!$B$20)/(2*Parâmetros!$B$11*Parâmetros!$G$3*Modelo_2_Ø26mm!E31^2))</f>
        <v>0.14440726345832611</v>
      </c>
      <c r="J31" s="29"/>
      <c r="K31" s="29">
        <f>((H31)*(((Parâmetros!$B$16^2)*Parâmetros!$B$20)/(2*Parâmetros!$G$3*Modelo_2_Ø26mm!E31^2)))</f>
        <v>1.5974730047807181E-2</v>
      </c>
      <c r="M31" s="22">
        <v>0.26</v>
      </c>
      <c r="N31" s="23">
        <f>M31/Parâmetros!$G$3</f>
        <v>2.6052104208416834E-4</v>
      </c>
      <c r="O31" s="23"/>
      <c r="P31" s="23">
        <f>N31/Parâmetros!$B$23</f>
        <v>0.49068889499582358</v>
      </c>
      <c r="Q31" s="23">
        <f>P31/Parâmetros!$C$6</f>
        <v>1.3102507209501297</v>
      </c>
      <c r="R31" s="23">
        <f>(Parâmetros!$G$3*Parâmetros!$C$20*Modelo_2_Ø26mm!Q31)/Parâmetros!$H$3</f>
        <v>6121.6815541328606</v>
      </c>
      <c r="S31" s="23">
        <v>52046.431211000003</v>
      </c>
      <c r="T31" s="24">
        <f t="shared" si="1"/>
        <v>433720.26009166671</v>
      </c>
      <c r="U31" s="29">
        <f>((S31*Parâmetros!$C$20)/(2*Parâmetros!$B$11*Parâmetros!$G$3*Modelo_2_Ø26mm!Q31^2))</f>
        <v>0.50588643928260302</v>
      </c>
      <c r="V31" s="29"/>
      <c r="W31" s="29">
        <f>((T31)*(((Parâmetros!$C$16^2)*Parâmetros!$C$20)/(2*Parâmetros!$G$3*Modelo_2_Ø26mm!Q31^2)))</f>
        <v>7.0950699580994897E-2</v>
      </c>
      <c r="Y31" s="22">
        <v>0.26</v>
      </c>
      <c r="Z31" s="23">
        <f>Y31/Parâmetros!$G$3</f>
        <v>2.6052104208416834E-4</v>
      </c>
      <c r="AA31" s="23"/>
      <c r="AB31" s="23">
        <f>Z31/Parâmetros!$B$23</f>
        <v>0.49068889499582358</v>
      </c>
      <c r="AC31" s="23">
        <f>AB31/Parâmetros!$D$6</f>
        <v>1.2279501876772361</v>
      </c>
      <c r="AD31" s="23">
        <f>(Parâmetros!$G$3*Parâmetros!$D$20*Modelo_2_Ø26mm!AC31)/Parâmetros!$H$3</f>
        <v>7587.1860503237504</v>
      </c>
      <c r="AE31" s="23">
        <v>36168.550536999996</v>
      </c>
      <c r="AF31" s="24">
        <f t="shared" si="2"/>
        <v>301404.58780833328</v>
      </c>
      <c r="AG31" s="29">
        <f>((AE31*Parâmetros!$D$20)/(2*Parâmetros!$B$11*Parâmetros!$G$3*Modelo_2_Ø26mm!AC31^2))</f>
        <v>0.52932713664919318</v>
      </c>
      <c r="AH31" s="29"/>
      <c r="AI31" s="29">
        <f>((AF31)*(((Parâmetros!$D$16^2)*Parâmetros!$D$20)/(2*Parâmetros!$G$3*Modelo_2_Ø26mm!AC31^2)))</f>
        <v>8.4523041872485008E-2</v>
      </c>
      <c r="AK31" s="22">
        <v>0.26</v>
      </c>
      <c r="AL31" s="23">
        <f>AK31/Parâmetros!$G$3</f>
        <v>2.6052104208416834E-4</v>
      </c>
      <c r="AM31" s="23"/>
      <c r="AN31" s="23">
        <f>AL31/Parâmetros!$B$23</f>
        <v>0.49068889499582358</v>
      </c>
      <c r="AO31" s="23">
        <f>AN31/Parâmetros!$E$6</f>
        <v>1.1789737986444584</v>
      </c>
      <c r="AP31" s="23">
        <f>(Parâmetros!$G$3*Parâmetros!$E$20*Modelo_2_Ø26mm!AO31)/Parâmetros!$H$3</f>
        <v>9003.8977937716645</v>
      </c>
      <c r="AQ31" s="23">
        <v>27163.229329999998</v>
      </c>
      <c r="AR31" s="23">
        <v>15916.046148000001</v>
      </c>
      <c r="AS31" s="24">
        <f t="shared" si="5"/>
        <v>226360.24441666665</v>
      </c>
      <c r="AT31" s="29">
        <f>((AQ31*Parâmetros!$E$20)/(2*Parâmetros!$B$11*Parâmetros!$G$3*Modelo_2_Ø26mm!AO31^2))</f>
        <v>0.53303296262143895</v>
      </c>
      <c r="AU31" s="29"/>
      <c r="AV31" s="29">
        <f>((AS31)*(((Parâmetros!$D$16^2)*Parâmetros!$D$20)/(2*Parâmetros!$G$3*Modelo_2_Ø26mm!AO31^2)))</f>
        <v>6.8861837404847429E-2</v>
      </c>
    </row>
    <row r="32" spans="1:48" x14ac:dyDescent="0.25">
      <c r="A32" s="22">
        <v>0.28000000000000003</v>
      </c>
      <c r="B32" s="23">
        <f>A32/Parâmetros!$G$3</f>
        <v>2.8056112224448903E-4</v>
      </c>
      <c r="C32" s="23"/>
      <c r="D32" s="23">
        <f>B32/Parâmetros!$B$23</f>
        <v>0.52843419461088703</v>
      </c>
      <c r="E32" s="23">
        <f>D32/Parâmetros!$B$6</f>
        <v>1.5887979392991192</v>
      </c>
      <c r="F32" s="23">
        <f>(Parâmetros!$G$3*Parâmetros!$B$20*Modelo_2_Ø26mm!E32)/Parâmetros!$H$3</f>
        <v>5152.5746055258733</v>
      </c>
      <c r="G32" s="23">
        <v>31243.894391000002</v>
      </c>
      <c r="H32" s="24">
        <f t="shared" si="4"/>
        <v>260365.78659166669</v>
      </c>
      <c r="I32" s="29">
        <f>((G32*Parâmetros!$B$20)/(2*Parâmetros!$B$11*Parâmetros!$G$3*Modelo_2_Ø26mm!E32^2))</f>
        <v>0.14336330902702413</v>
      </c>
      <c r="J32" s="29"/>
      <c r="K32" s="29">
        <f>((H32)*(((Parâmetros!$B$16^2)*Parâmetros!$B$20)/(2*Parâmetros!$G$3*Modelo_2_Ø26mm!E32^2)))</f>
        <v>1.5859244927302323E-2</v>
      </c>
      <c r="M32" s="22">
        <v>0.28000000000000003</v>
      </c>
      <c r="N32" s="23">
        <f>M32/Parâmetros!$G$3</f>
        <v>2.8056112224448903E-4</v>
      </c>
      <c r="O32" s="23"/>
      <c r="P32" s="23">
        <f>N32/Parâmetros!$B$23</f>
        <v>0.52843419461088703</v>
      </c>
      <c r="Q32" s="23">
        <f>P32/Parâmetros!$C$6</f>
        <v>1.4110392379462937</v>
      </c>
      <c r="R32" s="23">
        <f>(Parâmetros!$G$3*Parâmetros!$C$20*Modelo_2_Ø26mm!Q32)/Parâmetros!$H$3</f>
        <v>6592.5801352200042</v>
      </c>
      <c r="S32" s="23">
        <v>59789.194497000004</v>
      </c>
      <c r="T32" s="24">
        <f t="shared" si="1"/>
        <v>498243.28747500008</v>
      </c>
      <c r="U32" s="29">
        <f>((S32*Parâmetros!$C$20)/(2*Parâmetros!$B$11*Parâmetros!$G$3*Modelo_2_Ø26mm!Q32^2))</f>
        <v>0.50108963337573442</v>
      </c>
      <c r="V32" s="29"/>
      <c r="W32" s="29">
        <f>((T32)*(((Parâmetros!$C$16^2)*Parâmetros!$C$20)/(2*Parâmetros!$G$3*Modelo_2_Ø26mm!Q32^2)))</f>
        <v>7.0277946353355103E-2</v>
      </c>
      <c r="Y32" s="22">
        <v>0.28000000000000003</v>
      </c>
      <c r="Z32" s="23">
        <f>Y32/Parâmetros!$G$3</f>
        <v>2.8056112224448903E-4</v>
      </c>
      <c r="AA32" s="23"/>
      <c r="AB32" s="23">
        <f>Z32/Parâmetros!$B$23</f>
        <v>0.52843419461088703</v>
      </c>
      <c r="AC32" s="23">
        <f>AB32/Parâmetros!$D$6</f>
        <v>1.3224078944216391</v>
      </c>
      <c r="AD32" s="23">
        <f>(Parâmetros!$G$3*Parâmetros!$D$20*Modelo_2_Ø26mm!AC32)/Parâmetros!$H$3</f>
        <v>8170.8157465025024</v>
      </c>
      <c r="AE32" s="23">
        <v>41626.868870999999</v>
      </c>
      <c r="AF32" s="24">
        <f t="shared" si="2"/>
        <v>346890.57392499998</v>
      </c>
      <c r="AG32" s="29">
        <f>((AE32*Parâmetros!$D$20)/(2*Parâmetros!$B$11*Parâmetros!$G$3*Modelo_2_Ø26mm!AC32^2))</f>
        <v>0.5252879433366765</v>
      </c>
      <c r="AH32" s="29"/>
      <c r="AI32" s="29">
        <f>((AF32)*(((Parâmetros!$D$16^2)*Parâmetros!$D$20)/(2*Parâmetros!$G$3*Modelo_2_Ø26mm!AC32^2)))</f>
        <v>8.3878062838071435E-2</v>
      </c>
      <c r="AK32" s="22">
        <v>0.28000000000000003</v>
      </c>
      <c r="AL32" s="23">
        <f>AK32/Parâmetros!$G$3</f>
        <v>2.8056112224448903E-4</v>
      </c>
      <c r="AM32" s="23"/>
      <c r="AN32" s="23">
        <f>AL32/Parâmetros!$B$23</f>
        <v>0.52843419461088703</v>
      </c>
      <c r="AO32" s="23">
        <f>AN32/Parâmetros!$E$6</f>
        <v>1.2696640908478785</v>
      </c>
      <c r="AP32" s="23">
        <f>(Parâmetros!$G$3*Parâmetros!$E$20*Modelo_2_Ø26mm!AO32)/Parâmetros!$H$3</f>
        <v>9696.5053163694865</v>
      </c>
      <c r="AQ32" s="23">
        <v>31276.699881999997</v>
      </c>
      <c r="AR32" s="23">
        <v>21105.675640999994</v>
      </c>
      <c r="AS32" s="24">
        <f t="shared" si="5"/>
        <v>260639.16568333333</v>
      </c>
      <c r="AT32" s="29">
        <f>((AQ32*Parâmetros!$E$20)/(2*Parâmetros!$B$11*Parâmetros!$G$3*Modelo_2_Ø26mm!AO32^2))</f>
        <v>0.52920534550116538</v>
      </c>
      <c r="AU32" s="29"/>
      <c r="AV32" s="29">
        <f>((AS32)*(((Parâmetros!$D$16^2)*Parâmetros!$D$20)/(2*Parâmetros!$G$3*Modelo_2_Ø26mm!AO32^2)))</f>
        <v>6.8367352511290322E-2</v>
      </c>
    </row>
    <row r="33" spans="1:48" x14ac:dyDescent="0.25">
      <c r="A33" s="22">
        <v>0.3</v>
      </c>
      <c r="B33" s="23">
        <f>A33/Parâmetros!$G$3</f>
        <v>3.0060120240480961E-4</v>
      </c>
      <c r="C33" s="23"/>
      <c r="D33" s="23">
        <f>B33/Parâmetros!$B$23</f>
        <v>0.56617949422595026</v>
      </c>
      <c r="E33" s="23">
        <f>D33/Parâmetros!$B$6</f>
        <v>1.7022835063919131</v>
      </c>
      <c r="F33" s="23">
        <f>(Parâmetros!$G$3*Parâmetros!$B$20*Modelo_2_Ø26mm!E33)/Parâmetros!$H$3</f>
        <v>5520.6156487777198</v>
      </c>
      <c r="G33" s="23">
        <v>35630.403197</v>
      </c>
      <c r="H33" s="24">
        <f t="shared" si="4"/>
        <v>296920.02664166666</v>
      </c>
      <c r="I33" s="29">
        <f>((G33*Parâmetros!$B$20)/(2*Parâmetros!$B$11*Parâmetros!$G$3*Modelo_2_Ø26mm!E33^2))</f>
        <v>0.14241874208713498</v>
      </c>
      <c r="J33" s="29"/>
      <c r="K33" s="29">
        <f>((H33)*(((Parâmetros!$B$16^2)*Parâmetros!$B$20)/(2*Parâmetros!$G$3*Modelo_2_Ø26mm!E33^2)))</f>
        <v>1.5754754325407034E-2</v>
      </c>
      <c r="M33" s="22">
        <v>0.3</v>
      </c>
      <c r="N33" s="23">
        <f>M33/Parâmetros!$G$3</f>
        <v>3.0060120240480961E-4</v>
      </c>
      <c r="O33" s="23"/>
      <c r="P33" s="23">
        <f>N33/Parâmetros!$B$23</f>
        <v>0.56617949422595026</v>
      </c>
      <c r="Q33" s="23">
        <f>P33/Parâmetros!$C$6</f>
        <v>1.5118277549424572</v>
      </c>
      <c r="R33" s="23">
        <f>(Parâmetros!$G$3*Parâmetros!$C$20*Modelo_2_Ø26mm!Q33)/Parâmetros!$H$3</f>
        <v>7063.4787163071451</v>
      </c>
      <c r="S33" s="23">
        <v>68021.643261000005</v>
      </c>
      <c r="T33" s="24">
        <f t="shared" si="1"/>
        <v>566847.02717500005</v>
      </c>
      <c r="U33" s="29">
        <f>((S33*Parâmetros!$C$20)/(2*Parâmetros!$B$11*Parâmetros!$G$3*Modelo_2_Ø26mm!Q33^2))</f>
        <v>0.49660763039389311</v>
      </c>
      <c r="V33" s="29"/>
      <c r="W33" s="29">
        <f>((T33)*(((Parâmetros!$C$16^2)*Parâmetros!$C$20)/(2*Parâmetros!$G$3*Modelo_2_Ø26mm!Q33^2)))</f>
        <v>6.9649344314651113E-2</v>
      </c>
      <c r="Y33" s="22">
        <v>0.3</v>
      </c>
      <c r="Z33" s="23">
        <f>Y33/Parâmetros!$G$3</f>
        <v>3.0060120240480961E-4</v>
      </c>
      <c r="AA33" s="23"/>
      <c r="AB33" s="23">
        <f>Z33/Parâmetros!$B$23</f>
        <v>0.56617949422595026</v>
      </c>
      <c r="AC33" s="23">
        <f>AB33/Parâmetros!$D$6</f>
        <v>1.4168656011660417</v>
      </c>
      <c r="AD33" s="23">
        <f>(Parâmetros!$G$3*Parâmetros!$D$20*Modelo_2_Ø26mm!AC33)/Parâmetros!$H$3</f>
        <v>8754.4454426812499</v>
      </c>
      <c r="AE33" s="23">
        <v>47442.324643</v>
      </c>
      <c r="AF33" s="24">
        <f t="shared" si="2"/>
        <v>395352.70535833336</v>
      </c>
      <c r="AG33" s="29">
        <f>((AE33*Parâmetros!$D$20)/(2*Parâmetros!$B$11*Parâmetros!$G$3*Modelo_2_Ø26mm!AC33^2))</f>
        <v>0.52151067441539034</v>
      </c>
      <c r="AH33" s="29"/>
      <c r="AI33" s="29">
        <f>((AF33)*(((Parâmetros!$D$16^2)*Parâmetros!$D$20)/(2*Parâmetros!$G$3*Modelo_2_Ø26mm!AC33^2)))</f>
        <v>8.3274907932357436E-2</v>
      </c>
      <c r="AK33" s="22">
        <v>0.3</v>
      </c>
      <c r="AL33" s="23">
        <f>AK33/Parâmetros!$G$3</f>
        <v>3.0060120240480961E-4</v>
      </c>
      <c r="AM33" s="23"/>
      <c r="AN33" s="23">
        <f>AL33/Parâmetros!$B$23</f>
        <v>0.56617949422595026</v>
      </c>
      <c r="AO33" s="23">
        <f>AN33/Parâmetros!$E$6</f>
        <v>1.3603543830512981</v>
      </c>
      <c r="AP33" s="23">
        <f>(Parâmetros!$G$3*Parâmetros!$E$20*Modelo_2_Ø26mm!AO33)/Parâmetros!$H$3</f>
        <v>10389.112838967303</v>
      </c>
      <c r="AQ33" s="23">
        <v>35658.869279000006</v>
      </c>
      <c r="AR33" s="23">
        <v>27020.062475000002</v>
      </c>
      <c r="AS33" s="24">
        <f t="shared" si="5"/>
        <v>297157.24399166671</v>
      </c>
      <c r="AT33" s="29">
        <f>((AQ33*Parâmetros!$E$20)/(2*Parâmetros!$B$11*Parâmetros!$G$3*Modelo_2_Ø26mm!AO33^2))</f>
        <v>0.52558676507165636</v>
      </c>
      <c r="AU33" s="29"/>
      <c r="AV33" s="29">
        <f>((AS33)*(((Parâmetros!$D$16^2)*Parâmetros!$D$20)/(2*Parâmetros!$G$3*Modelo_2_Ø26mm!AO33^2)))</f>
        <v>6.7899872796813102E-2</v>
      </c>
    </row>
    <row r="34" spans="1:48" x14ac:dyDescent="0.25">
      <c r="A34" s="22">
        <v>0.32</v>
      </c>
      <c r="B34" s="23">
        <f>A34/Parâmetros!$G$3</f>
        <v>3.2064128256513029E-4</v>
      </c>
      <c r="C34" s="23"/>
      <c r="D34" s="23">
        <f>B34/Parâmetros!$B$23</f>
        <v>0.60392479384101372</v>
      </c>
      <c r="E34" s="23">
        <f>D34/Parâmetros!$B$6</f>
        <v>1.8157690734847074</v>
      </c>
      <c r="F34" s="23">
        <f>(Parâmetros!$G$3*Parâmetros!$B$20*Modelo_2_Ø26mm!E34)/Parâmetros!$H$3</f>
        <v>5888.6566920295691</v>
      </c>
      <c r="G34" s="23">
        <v>40291.765186000004</v>
      </c>
      <c r="H34" s="24">
        <f t="shared" si="4"/>
        <v>335764.70988333336</v>
      </c>
      <c r="I34" s="29">
        <f>((G34*Parâmetros!$B$20)/(2*Parâmetros!$B$11*Parâmetros!$G$3*Modelo_2_Ø26mm!E34^2))</f>
        <v>0.1415484948707729</v>
      </c>
      <c r="J34" s="29"/>
      <c r="K34" s="29">
        <f>((H34)*(((Parâmetros!$B$16^2)*Parâmetros!$B$20)/(2*Parâmetros!$G$3*Modelo_2_Ø26mm!E34^2)))</f>
        <v>1.5658485176450743E-2</v>
      </c>
      <c r="M34" s="22">
        <v>0.32</v>
      </c>
      <c r="N34" s="23">
        <f>M34/Parâmetros!$G$3</f>
        <v>3.2064128256513029E-4</v>
      </c>
      <c r="O34" s="23"/>
      <c r="P34" s="23">
        <f>N34/Parâmetros!$B$23</f>
        <v>0.60392479384101372</v>
      </c>
      <c r="Q34" s="23">
        <f>P34/Parâmetros!$C$6</f>
        <v>1.6126162719386214</v>
      </c>
      <c r="R34" s="23">
        <f>(Parâmetros!$G$3*Parâmetros!$C$20*Modelo_2_Ø26mm!Q34)/Parâmetros!$H$3</f>
        <v>7534.3772973942905</v>
      </c>
      <c r="S34" s="23">
        <v>76746.288890999902</v>
      </c>
      <c r="T34" s="24">
        <f t="shared" si="1"/>
        <v>639552.40742499917</v>
      </c>
      <c r="U34" s="29">
        <f>((S34*Parâmetros!$C$20)/(2*Parâmetros!$B$11*Parâmetros!$G$3*Modelo_2_Ø26mm!Q34^2))</f>
        <v>0.49245460819068315</v>
      </c>
      <c r="V34" s="29"/>
      <c r="W34" s="29">
        <f>((T34)*(((Parâmetros!$C$16^2)*Parâmetros!$C$20)/(2*Parâmetros!$G$3*Modelo_2_Ø26mm!Q34^2)))</f>
        <v>6.906688191239535E-2</v>
      </c>
      <c r="Y34" s="22">
        <v>0.32</v>
      </c>
      <c r="Z34" s="23">
        <f>Y34/Parâmetros!$G$3</f>
        <v>3.2064128256513029E-4</v>
      </c>
      <c r="AA34" s="23"/>
      <c r="AB34" s="23">
        <f>Z34/Parâmetros!$B$23</f>
        <v>0.60392479384101372</v>
      </c>
      <c r="AC34" s="23">
        <f>AB34/Parâmetros!$D$6</f>
        <v>1.5113233079104447</v>
      </c>
      <c r="AD34" s="23">
        <f>(Parâmetros!$G$3*Parâmetros!$D$20*Modelo_2_Ø26mm!AC34)/Parâmetros!$H$3</f>
        <v>9338.075138860002</v>
      </c>
      <c r="AE34" s="23">
        <v>53618.435851000002</v>
      </c>
      <c r="AF34" s="24">
        <f t="shared" si="2"/>
        <v>446820.29875833337</v>
      </c>
      <c r="AG34" s="29">
        <f>((AE34*Parâmetros!$D$20)/(2*Parâmetros!$B$11*Parâmetros!$G$3*Modelo_2_Ø26mm!AC34^2))</f>
        <v>0.51802883502315322</v>
      </c>
      <c r="AH34" s="29"/>
      <c r="AI34" s="29">
        <f>((AF34)*(((Parâmetros!$D$16^2)*Parâmetros!$D$20)/(2*Parâmetros!$G$3*Modelo_2_Ø26mm!AC34^2)))</f>
        <v>8.2718927261110714E-2</v>
      </c>
      <c r="AK34" s="22">
        <v>0.32</v>
      </c>
      <c r="AL34" s="23">
        <f>AK34/Parâmetros!$G$3</f>
        <v>3.2064128256513029E-4</v>
      </c>
      <c r="AM34" s="23"/>
      <c r="AN34" s="23">
        <f>AL34/Parâmetros!$B$23</f>
        <v>0.60392479384101372</v>
      </c>
      <c r="AO34" s="23">
        <f>AN34/Parâmetros!$E$6</f>
        <v>1.4510446752547181</v>
      </c>
      <c r="AP34" s="23">
        <f>(Parâmetros!$G$3*Parâmetros!$E$20*Modelo_2_Ø26mm!AO34)/Parâmetros!$H$3</f>
        <v>11081.720361565127</v>
      </c>
      <c r="AQ34" s="23">
        <v>40318.376411999998</v>
      </c>
      <c r="AR34" s="23">
        <v>33860.145925000004</v>
      </c>
      <c r="AS34" s="24">
        <f t="shared" si="5"/>
        <v>335986.47009999998</v>
      </c>
      <c r="AT34" s="29">
        <f>((AQ34*Parâmetros!$E$20)/(2*Parâmetros!$B$11*Parâmetros!$G$3*Modelo_2_Ø26mm!AO34^2))</f>
        <v>0.52230290419025882</v>
      </c>
      <c r="AU34" s="29"/>
      <c r="AV34" s="29">
        <f>((AS34)*(((Parâmetros!$D$16^2)*Parâmetros!$D$20)/(2*Parâmetros!$G$3*Modelo_2_Ø26mm!AO34^2)))</f>
        <v>6.7475635066818279E-2</v>
      </c>
    </row>
    <row r="35" spans="1:48" x14ac:dyDescent="0.25">
      <c r="A35" s="22">
        <v>0.34</v>
      </c>
      <c r="B35" s="23">
        <f>A35/Parâmetros!$G$3</f>
        <v>3.4068136272545093E-4</v>
      </c>
      <c r="C35" s="23"/>
      <c r="D35" s="23">
        <f>B35/Parâmetros!$B$23</f>
        <v>0.64167009345607695</v>
      </c>
      <c r="E35" s="23">
        <f>D35/Parâmetros!$B$6</f>
        <v>1.9292546405775013</v>
      </c>
      <c r="F35" s="23">
        <f>(Parâmetros!$G$3*Parâmetros!$B$20*Modelo_2_Ø26mm!E35)/Parâmetros!$H$3</f>
        <v>6256.6977352814165</v>
      </c>
      <c r="G35" s="23">
        <v>45219.409161000003</v>
      </c>
      <c r="H35" s="24">
        <f t="shared" si="4"/>
        <v>376828.40967500006</v>
      </c>
      <c r="I35" s="29">
        <f>((G35*Parâmetros!$B$20)/(2*Parâmetros!$B$11*Parâmetros!$G$3*Modelo_2_Ø26mm!E35^2))</f>
        <v>0.14072004571584601</v>
      </c>
      <c r="J35" s="29"/>
      <c r="K35" s="29">
        <f>((H35)*(((Parâmetros!$B$16^2)*Parâmetros!$B$20)/(2*Parâmetros!$G$3*Modelo_2_Ø26mm!E35^2)))</f>
        <v>1.5566839844413063E-2</v>
      </c>
      <c r="M35" s="22">
        <v>0.34</v>
      </c>
      <c r="N35" s="23">
        <f>M35/Parâmetros!$G$3</f>
        <v>3.4068136272545093E-4</v>
      </c>
      <c r="O35" s="23"/>
      <c r="P35" s="23">
        <f>N35/Parâmetros!$B$23</f>
        <v>0.64167009345607695</v>
      </c>
      <c r="Q35" s="23">
        <f>P35/Parâmetros!$C$6</f>
        <v>1.713404788934785</v>
      </c>
      <c r="R35" s="23">
        <f>(Parâmetros!$G$3*Parâmetros!$C$20*Modelo_2_Ø26mm!Q35)/Parâmetros!$H$3</f>
        <v>8005.2758784814323</v>
      </c>
      <c r="S35" s="23">
        <v>85947.549883999993</v>
      </c>
      <c r="T35" s="24">
        <f t="shared" si="1"/>
        <v>716229.58236666664</v>
      </c>
      <c r="U35" s="29">
        <f>((S35*Parâmetros!$C$20)/(2*Parâmetros!$B$11*Parâmetros!$G$3*Modelo_2_Ø26mm!Q35^2))</f>
        <v>0.48852235826769974</v>
      </c>
      <c r="V35" s="29"/>
      <c r="W35" s="29">
        <f>((T35)*(((Parâmetros!$C$16^2)*Parâmetros!$C$20)/(2*Parâmetros!$G$3*Modelo_2_Ø26mm!Q35^2)))</f>
        <v>6.8515382877634437E-2</v>
      </c>
      <c r="Y35" s="22">
        <v>0.34</v>
      </c>
      <c r="Z35" s="23">
        <f>Y35/Parâmetros!$G$3</f>
        <v>3.4068136272545093E-4</v>
      </c>
      <c r="AA35" s="23"/>
      <c r="AB35" s="23">
        <f>Z35/Parâmetros!$B$23</f>
        <v>0.64167009345607695</v>
      </c>
      <c r="AC35" s="23">
        <f>AB35/Parâmetros!$D$6</f>
        <v>1.6057810146548472</v>
      </c>
      <c r="AD35" s="23">
        <f>(Parâmetros!$G$3*Parâmetros!$D$20*Modelo_2_Ø26mm!AC35)/Parâmetros!$H$3</f>
        <v>9921.7048350387504</v>
      </c>
      <c r="AE35" s="23">
        <v>60142.269394000003</v>
      </c>
      <c r="AF35" s="24">
        <f t="shared" si="2"/>
        <v>501185.57828333339</v>
      </c>
      <c r="AG35" s="29">
        <f>((AE35*Parâmetros!$D$20)/(2*Parâmetros!$B$11*Parâmetros!$G$3*Modelo_2_Ø26mm!AC35^2))</f>
        <v>0.51470895953127216</v>
      </c>
      <c r="AH35" s="29"/>
      <c r="AI35" s="29">
        <f>((AF35)*(((Parâmetros!$D$16^2)*Parâmetros!$D$20)/(2*Parâmetros!$G$3*Modelo_2_Ø26mm!AC35^2)))</f>
        <v>8.218880901138706E-2</v>
      </c>
      <c r="AK35" s="22">
        <v>0.34</v>
      </c>
      <c r="AL35" s="23">
        <f>AK35/Parâmetros!$G$3</f>
        <v>3.4068136272545093E-4</v>
      </c>
      <c r="AM35" s="23"/>
      <c r="AN35" s="23">
        <f>AL35/Parâmetros!$B$23</f>
        <v>0.64167009345607695</v>
      </c>
      <c r="AO35" s="23">
        <f>AN35/Parâmetros!$E$6</f>
        <v>1.5417349674581378</v>
      </c>
      <c r="AP35" s="23">
        <f>(Parâmetros!$G$3*Parâmetros!$E$20*Modelo_2_Ø26mm!AO35)/Parâmetros!$H$3</f>
        <v>11774.327884162944</v>
      </c>
      <c r="AQ35" s="23">
        <v>45238.868741999999</v>
      </c>
      <c r="AR35" s="23">
        <v>41800.160248999993</v>
      </c>
      <c r="AS35" s="24">
        <f t="shared" si="5"/>
        <v>376990.57285</v>
      </c>
      <c r="AT35" s="29">
        <f>((AQ35*Parâmetros!$E$20)/(2*Parâmetros!$B$11*Parâmetros!$G$3*Modelo_2_Ø26mm!AO35^2))</f>
        <v>0.51912657817862262</v>
      </c>
      <c r="AU35" s="29"/>
      <c r="AV35" s="29">
        <f>((AS35)*(((Parâmetros!$D$16^2)*Parâmetros!$D$20)/(2*Parâmetros!$G$3*Modelo_2_Ø26mm!AO35^2)))</f>
        <v>6.7065289627237235E-2</v>
      </c>
    </row>
    <row r="36" spans="1:48" x14ac:dyDescent="0.25">
      <c r="A36" s="22">
        <v>0.36</v>
      </c>
      <c r="B36" s="23">
        <f>A36/Parâmetros!$G$3</f>
        <v>3.607214428857715E-4</v>
      </c>
      <c r="C36" s="23"/>
      <c r="D36" s="23">
        <f>B36/Parâmetros!$B$23</f>
        <v>0.67941539307114018</v>
      </c>
      <c r="E36" s="23">
        <f>D36/Parâmetros!$B$6</f>
        <v>2.042740207670295</v>
      </c>
      <c r="F36" s="23">
        <f>(Parâmetros!$G$3*Parâmetros!$B$20*Modelo_2_Ø26mm!E36)/Parâmetros!$H$3</f>
        <v>6624.7387785332621</v>
      </c>
      <c r="G36" s="23">
        <v>50414.697230999998</v>
      </c>
      <c r="H36" s="24">
        <f t="shared" si="4"/>
        <v>420122.47692500002</v>
      </c>
      <c r="I36" s="29">
        <f>((G36*Parâmetros!$B$20)/(2*Parâmetros!$B$11*Parâmetros!$G$3*Modelo_2_Ø26mm!E36^2))</f>
        <v>0.13993974554860816</v>
      </c>
      <c r="J36" s="29"/>
      <c r="K36" s="29">
        <f>((H36)*(((Parâmetros!$B$16^2)*Parâmetros!$B$20)/(2*Parâmetros!$G$3*Modelo_2_Ø26mm!E36^2)))</f>
        <v>1.5480520886284752E-2</v>
      </c>
      <c r="M36" s="22">
        <v>0.36</v>
      </c>
      <c r="N36" s="23">
        <f>M36/Parâmetros!$G$3</f>
        <v>3.607214428857715E-4</v>
      </c>
      <c r="O36" s="23"/>
      <c r="P36" s="23">
        <f>N36/Parâmetros!$B$23</f>
        <v>0.67941539307114018</v>
      </c>
      <c r="Q36" s="23">
        <f>P36/Parâmetros!$C$6</f>
        <v>1.8141933059309485</v>
      </c>
      <c r="R36" s="23">
        <f>(Parâmetros!$G$3*Parâmetros!$C$20*Modelo_2_Ø26mm!Q36)/Parâmetros!$H$3</f>
        <v>8476.1744595685741</v>
      </c>
      <c r="S36" s="23">
        <v>95623.545010000002</v>
      </c>
      <c r="T36" s="24">
        <f t="shared" si="1"/>
        <v>796862.87508333335</v>
      </c>
      <c r="U36" s="29">
        <f>((S36*Parâmetros!$C$20)/(2*Parâmetros!$B$11*Parâmetros!$G$3*Modelo_2_Ø26mm!Q36^2))</f>
        <v>0.48480670412697968</v>
      </c>
      <c r="V36" s="29"/>
      <c r="W36" s="29">
        <f>((T36)*(((Parâmetros!$C$16^2)*Parâmetros!$C$20)/(2*Parâmetros!$G$3*Modelo_2_Ø26mm!Q36^2)))</f>
        <v>6.7994261455484928E-2</v>
      </c>
      <c r="Y36" s="22">
        <v>0.36</v>
      </c>
      <c r="Z36" s="23">
        <f>Y36/Parâmetros!$G$3</f>
        <v>3.607214428857715E-4</v>
      </c>
      <c r="AA36" s="23"/>
      <c r="AB36" s="23">
        <f>Z36/Parâmetros!$B$23</f>
        <v>0.67941539307114018</v>
      </c>
      <c r="AC36" s="23">
        <f>AB36/Parâmetros!$D$6</f>
        <v>1.7002387213992496</v>
      </c>
      <c r="AD36" s="23">
        <f>(Parâmetros!$G$3*Parâmetros!$D$20*Modelo_2_Ø26mm!AC36)/Parâmetros!$H$3</f>
        <v>10505.334531217497</v>
      </c>
      <c r="AE36" s="23">
        <v>67008.263908000008</v>
      </c>
      <c r="AF36" s="24">
        <f t="shared" si="2"/>
        <v>558402.19923333346</v>
      </c>
      <c r="AG36" s="29">
        <f>((AE36*Parâmetros!$D$20)/(2*Parâmetros!$B$11*Parâmetros!$G$3*Modelo_2_Ø26mm!AC36^2))</f>
        <v>0.51152058439478376</v>
      </c>
      <c r="AH36" s="29"/>
      <c r="AI36" s="29">
        <f>((AF36)*(((Parâmetros!$D$16^2)*Parâmetros!$D$20)/(2*Parâmetros!$G$3*Modelo_2_Ø26mm!AC36^2)))</f>
        <v>8.1679688759452598E-2</v>
      </c>
      <c r="AK36" s="22">
        <v>0.36</v>
      </c>
      <c r="AL36" s="23">
        <f>AK36/Parâmetros!$G$3</f>
        <v>3.607214428857715E-4</v>
      </c>
      <c r="AM36" s="23"/>
      <c r="AN36" s="23">
        <f>AL36/Parâmetros!$B$23</f>
        <v>0.67941539307114018</v>
      </c>
      <c r="AO36" s="23">
        <f>AN36/Parâmetros!$E$6</f>
        <v>1.6324252596615574</v>
      </c>
      <c r="AP36" s="23">
        <f>(Parâmetros!$G$3*Parâmetros!$E$20*Modelo_2_Ø26mm!AO36)/Parâmetros!$H$3</f>
        <v>12466.935406760762</v>
      </c>
      <c r="AQ36" s="23">
        <v>50421.899720000001</v>
      </c>
      <c r="AR36" s="23">
        <v>50665.122582000004</v>
      </c>
      <c r="AS36" s="24">
        <f t="shared" si="5"/>
        <v>420182.49766666669</v>
      </c>
      <c r="AT36" s="29">
        <f>((AQ36*Parâmetros!$E$20)/(2*Parâmetros!$B$11*Parâmetros!$G$3*Modelo_2_Ø26mm!AO36^2))</f>
        <v>0.51609965055362661</v>
      </c>
      <c r="AU36" s="29"/>
      <c r="AV36" s="29">
        <f>((AS36)*(((Parâmetros!$D$16^2)*Parâmetros!$D$20)/(2*Parâmetros!$G$3*Modelo_2_Ø26mm!AO36^2)))</f>
        <v>6.6674244771542726E-2</v>
      </c>
    </row>
    <row r="37" spans="1:48" x14ac:dyDescent="0.25">
      <c r="A37" s="22">
        <v>0.38</v>
      </c>
      <c r="B37" s="23">
        <f>A37/Parâmetros!$G$3</f>
        <v>3.8076152304609219E-4</v>
      </c>
      <c r="C37" s="23"/>
      <c r="D37" s="23">
        <f>B37/Parâmetros!$B$23</f>
        <v>0.71716069268620364</v>
      </c>
      <c r="E37" s="23">
        <f>D37/Parâmetros!$B$6</f>
        <v>2.1562257747630897</v>
      </c>
      <c r="F37" s="23">
        <f>(Parâmetros!$G$3*Parâmetros!$B$20*Modelo_2_Ø26mm!E37)/Parâmetros!$H$3</f>
        <v>6992.7798217851123</v>
      </c>
      <c r="G37" s="23">
        <v>55874.069108000003</v>
      </c>
      <c r="H37" s="24">
        <f t="shared" si="4"/>
        <v>465617.24256666674</v>
      </c>
      <c r="I37" s="29">
        <f>((G37*Parâmetros!$B$20)/(2*Parâmetros!$B$11*Parâmetros!$G$3*Modelo_2_Ø26mm!E37^2))</f>
        <v>0.13919768913609223</v>
      </c>
      <c r="J37" s="29"/>
      <c r="K37" s="29">
        <f>((H37)*(((Parâmetros!$B$16^2)*Parâmetros!$B$20)/(2*Parâmetros!$G$3*Modelo_2_Ø26mm!E37^2)))</f>
        <v>1.5398432557856537E-2</v>
      </c>
      <c r="M37" s="22">
        <v>0.38</v>
      </c>
      <c r="N37" s="23">
        <f>M37/Parâmetros!$G$3</f>
        <v>3.8076152304609219E-4</v>
      </c>
      <c r="O37" s="23"/>
      <c r="P37" s="23">
        <f>N37/Parâmetros!$B$23</f>
        <v>0.71716069268620364</v>
      </c>
      <c r="Q37" s="23">
        <f>P37/Parâmetros!$C$6</f>
        <v>1.9149818229271125</v>
      </c>
      <c r="R37" s="23">
        <f>(Parâmetros!$G$3*Parâmetros!$C$20*Modelo_2_Ø26mm!Q37)/Parâmetros!$H$3</f>
        <v>8947.0730406557177</v>
      </c>
      <c r="S37" s="23">
        <v>105769.87766899999</v>
      </c>
      <c r="T37" s="24">
        <f t="shared" si="1"/>
        <v>881415.64724166668</v>
      </c>
      <c r="U37" s="29">
        <f>((S37*Parâmetros!$C$20)/(2*Parâmetros!$B$11*Parâmetros!$G$3*Modelo_2_Ø26mm!Q37^2))</f>
        <v>0.48128639709919785</v>
      </c>
      <c r="V37" s="29"/>
      <c r="W37" s="29">
        <f>((T37)*(((Parâmetros!$C$16^2)*Parâmetros!$C$20)/(2*Parâmetros!$G$3*Modelo_2_Ø26mm!Q37^2)))</f>
        <v>6.7500537514761774E-2</v>
      </c>
      <c r="Y37" s="22">
        <v>0.38</v>
      </c>
      <c r="Z37" s="23">
        <f>Y37/Parâmetros!$G$3</f>
        <v>3.8076152304609219E-4</v>
      </c>
      <c r="AA37" s="23"/>
      <c r="AB37" s="23">
        <f>Z37/Parâmetros!$B$23</f>
        <v>0.71716069268620364</v>
      </c>
      <c r="AC37" s="23">
        <f>AB37/Parâmetros!$D$6</f>
        <v>1.7946964281436526</v>
      </c>
      <c r="AD37" s="23">
        <f>(Parâmetros!$G$3*Parâmetros!$D$20*Modelo_2_Ø26mm!AC37)/Parâmetros!$H$3</f>
        <v>11088.964227396251</v>
      </c>
      <c r="AE37" s="23">
        <v>74219.462965000013</v>
      </c>
      <c r="AF37" s="24">
        <f t="shared" si="2"/>
        <v>618495.52470833343</v>
      </c>
      <c r="AG37" s="29">
        <f>((AE37*Parâmetros!$D$20)/(2*Parâmetros!$B$11*Parâmetros!$G$3*Modelo_2_Ø26mm!AC37^2))</f>
        <v>0.50849930637675123</v>
      </c>
      <c r="AH37" s="29"/>
      <c r="AI37" s="29">
        <f>((AF37)*(((Parâmetros!$D$16^2)*Parâmetros!$D$20)/(2*Parâmetros!$G$3*Modelo_2_Ø26mm!AC37^2)))</f>
        <v>8.1197250602128637E-2</v>
      </c>
      <c r="AK37" s="22">
        <v>0.38</v>
      </c>
      <c r="AL37" s="23">
        <f>AK37/Parâmetros!$G$3</f>
        <v>3.8076152304609219E-4</v>
      </c>
      <c r="AM37" s="23"/>
      <c r="AN37" s="23">
        <f>AL37/Parâmetros!$B$23</f>
        <v>0.71716069268620364</v>
      </c>
      <c r="AO37" s="23">
        <f>AN37/Parâmetros!$E$6</f>
        <v>1.7231155518649774</v>
      </c>
      <c r="AP37" s="23">
        <f>(Parâmetros!$G$3*Parâmetros!$E$20*Modelo_2_Ø26mm!AO37)/Parâmetros!$H$3</f>
        <v>13159.542929358584</v>
      </c>
      <c r="AQ37" s="23">
        <v>55867.042573999999</v>
      </c>
      <c r="AR37" s="23">
        <v>60329.752187999999</v>
      </c>
      <c r="AS37" s="24">
        <f t="shared" si="5"/>
        <v>465558.68811666669</v>
      </c>
      <c r="AT37" s="29">
        <f>((AQ37*Parâmetros!$E$20)/(2*Parâmetros!$B$11*Parâmetros!$G$3*Modelo_2_Ø26mm!AO37^2))</f>
        <v>0.51322505597745849</v>
      </c>
      <c r="AU37" s="29"/>
      <c r="AV37" s="29">
        <f>((AS37)*(((Parâmetros!$D$16^2)*Parâmetros!$D$20)/(2*Parâmetros!$G$3*Modelo_2_Ø26mm!AO37^2)))</f>
        <v>6.6302879624938235E-2</v>
      </c>
    </row>
    <row r="38" spans="1:48" x14ac:dyDescent="0.25">
      <c r="A38" s="22">
        <v>0.4</v>
      </c>
      <c r="B38" s="23">
        <f>A38/Parâmetros!$G$3</f>
        <v>4.0080160320641282E-4</v>
      </c>
      <c r="C38" s="23"/>
      <c r="D38" s="23">
        <f>B38/Parâmetros!$B$23</f>
        <v>0.75490599230126698</v>
      </c>
      <c r="E38" s="23">
        <f>D38/Parâmetros!$B$6</f>
        <v>2.2697113418558836</v>
      </c>
      <c r="F38" s="23">
        <f>(Parâmetros!$G$3*Parâmetros!$B$20*Modelo_2_Ø26mm!E38)/Parâmetros!$H$3</f>
        <v>7360.8208650369588</v>
      </c>
      <c r="G38" s="23">
        <v>61588.450804</v>
      </c>
      <c r="H38" s="24">
        <f t="shared" si="4"/>
        <v>513237.09003333334</v>
      </c>
      <c r="I38" s="29">
        <f>((G38*Parâmetros!$B$20)/(2*Parâmetros!$B$11*Parâmetros!$G$3*Modelo_2_Ø26mm!E38^2))</f>
        <v>0.13847399294596055</v>
      </c>
      <c r="J38" s="29"/>
      <c r="K38" s="29">
        <f>((H38)*(((Parâmetros!$B$16^2)*Parâmetros!$B$20)/(2*Parâmetros!$G$3*Modelo_2_Ø26mm!E38^2)))</f>
        <v>1.5318375287902686E-2</v>
      </c>
      <c r="M38" s="22">
        <v>0.4</v>
      </c>
      <c r="N38" s="23">
        <f>M38/Parâmetros!$G$3</f>
        <v>4.0080160320641282E-4</v>
      </c>
      <c r="O38" s="23"/>
      <c r="P38" s="23">
        <f>N38/Parâmetros!$B$23</f>
        <v>0.75490599230126698</v>
      </c>
      <c r="Q38" s="23">
        <f>P38/Parâmetros!$C$6</f>
        <v>2.0157703399232765</v>
      </c>
      <c r="R38" s="23">
        <f>(Parâmetros!$G$3*Parâmetros!$C$20*Modelo_2_Ø26mm!Q38)/Parâmetros!$H$3</f>
        <v>9417.9716217428631</v>
      </c>
      <c r="S38" s="23">
        <v>116386.67772200001</v>
      </c>
      <c r="T38" s="24">
        <f t="shared" si="1"/>
        <v>969888.98101666674</v>
      </c>
      <c r="U38" s="29">
        <f>((S38*Parâmetros!$C$20)/(2*Parâmetros!$B$11*Parâmetros!$G$3*Modelo_2_Ø26mm!Q38^2))</f>
        <v>0.47796056626096362</v>
      </c>
      <c r="V38" s="29"/>
      <c r="W38" s="29">
        <f>((T38)*(((Parâmetros!$C$16^2)*Parâmetros!$C$20)/(2*Parâmetros!$G$3*Modelo_2_Ø26mm!Q38^2)))</f>
        <v>6.703408890824171E-2</v>
      </c>
      <c r="Y38" s="22">
        <v>0.4</v>
      </c>
      <c r="Z38" s="23">
        <f>Y38/Parâmetros!$G$3</f>
        <v>4.0080160320641282E-4</v>
      </c>
      <c r="AA38" s="23"/>
      <c r="AB38" s="23">
        <f>Z38/Parâmetros!$B$23</f>
        <v>0.75490599230126698</v>
      </c>
      <c r="AC38" s="23">
        <f>AB38/Parâmetros!$D$6</f>
        <v>1.8891541348880554</v>
      </c>
      <c r="AD38" s="23">
        <f>(Parâmetros!$G$3*Parâmetros!$D$20*Modelo_2_Ø26mm!AC38)/Parâmetros!$H$3</f>
        <v>11672.593923575001</v>
      </c>
      <c r="AE38" s="23">
        <v>81768.776484000002</v>
      </c>
      <c r="AF38" s="24">
        <f t="shared" si="2"/>
        <v>681406.47070000006</v>
      </c>
      <c r="AG38" s="29">
        <f>((AE38*Parâmetros!$D$20)/(2*Parâmetros!$B$11*Parâmetros!$G$3*Modelo_2_Ø26mm!AC38^2))</f>
        <v>0.50560023515476149</v>
      </c>
      <c r="AH38" s="29"/>
      <c r="AI38" s="29">
        <f>((AF38)*(((Parâmetros!$D$16^2)*Parâmetros!$D$20)/(2*Parâmetros!$G$3*Modelo_2_Ø26mm!AC38^2)))</f>
        <v>8.0734326445549939E-2</v>
      </c>
      <c r="AK38" s="22">
        <v>0.4</v>
      </c>
      <c r="AL38" s="23">
        <f>AK38/Parâmetros!$G$3</f>
        <v>4.0080160320641282E-4</v>
      </c>
      <c r="AM38" s="23"/>
      <c r="AN38" s="23">
        <f>AL38/Parâmetros!$B$23</f>
        <v>0.75490599230126698</v>
      </c>
      <c r="AO38" s="23">
        <f>AN38/Parâmetros!$E$6</f>
        <v>1.8138058440683973</v>
      </c>
      <c r="AP38" s="23">
        <f>(Parâmetros!$G$3*Parâmetros!$E$20*Modelo_2_Ø26mm!AO38)/Parâmetros!$H$3</f>
        <v>13852.150451956404</v>
      </c>
      <c r="AQ38" s="23">
        <v>61564.127693999995</v>
      </c>
      <c r="AR38" s="23">
        <v>70475.873884000001</v>
      </c>
      <c r="AS38" s="24">
        <f t="shared" si="5"/>
        <v>513034.39744999999</v>
      </c>
      <c r="AT38" s="29">
        <f>((AQ38*Parâmetros!$E$20)/(2*Parâmetros!$B$11*Parâmetros!$G$3*Modelo_2_Ø26mm!AO38^2))</f>
        <v>0.51041932617418861</v>
      </c>
      <c r="AU38" s="29"/>
      <c r="AV38" s="29">
        <f>((AS38)*(((Parâmetros!$D$16^2)*Parâmetros!$D$20)/(2*Parâmetros!$G$3*Modelo_2_Ø26mm!AO38^2)))</f>
        <v>6.5940411029066559E-2</v>
      </c>
    </row>
    <row r="39" spans="1:48" x14ac:dyDescent="0.25">
      <c r="A39" s="22">
        <v>0.42</v>
      </c>
      <c r="B39" s="23">
        <f>A39/Parâmetros!$G$3</f>
        <v>4.2084168336673346E-4</v>
      </c>
      <c r="C39" s="23"/>
      <c r="D39" s="23">
        <f>B39/Parâmetros!$B$23</f>
        <v>0.79265129191633033</v>
      </c>
      <c r="E39" s="23">
        <f>D39/Parâmetros!$B$6</f>
        <v>2.383196908948678</v>
      </c>
      <c r="F39" s="23">
        <f>(Parâmetros!$G$3*Parâmetros!$B$20*Modelo_2_Ø26mm!E39)/Parâmetros!$H$3</f>
        <v>7728.8619082888081</v>
      </c>
      <c r="G39" s="23">
        <v>67559.127605000001</v>
      </c>
      <c r="H39" s="24">
        <f t="shared" si="4"/>
        <v>562992.73004166665</v>
      </c>
      <c r="I39" s="29">
        <f>((G39*Parâmetros!$B$20)/(2*Parâmetros!$B$11*Parâmetros!$G$3*Modelo_2_Ø26mm!E39^2))</f>
        <v>0.13777625324484724</v>
      </c>
      <c r="J39" s="29"/>
      <c r="K39" s="29">
        <f>((H39)*(((Parâmetros!$B$16^2)*Parâmetros!$B$20)/(2*Parâmetros!$G$3*Modelo_2_Ø26mm!E39^2)))</f>
        <v>1.5241189396403959E-2</v>
      </c>
      <c r="M39" s="22">
        <v>0.42</v>
      </c>
      <c r="N39" s="23">
        <f>M39/Parâmetros!$G$3</f>
        <v>4.2084168336673346E-4</v>
      </c>
      <c r="O39" s="23"/>
      <c r="P39" s="23">
        <f>N39/Parâmetros!$B$23</f>
        <v>0.79265129191633033</v>
      </c>
      <c r="Q39" s="23">
        <f>P39/Parâmetros!$C$6</f>
        <v>2.1165588569194402</v>
      </c>
      <c r="R39" s="23">
        <f>(Parâmetros!$G$3*Parâmetros!$C$20*Modelo_2_Ø26mm!Q39)/Parâmetros!$H$3</f>
        <v>9888.8702028300049</v>
      </c>
      <c r="S39" s="23">
        <v>127467.07833400001</v>
      </c>
      <c r="T39" s="24">
        <f t="shared" si="1"/>
        <v>1062225.6527833333</v>
      </c>
      <c r="U39" s="29">
        <f>((S39*Parâmetros!$C$20)/(2*Parâmetros!$B$11*Parâmetros!$G$3*Modelo_2_Ø26mm!Q39^2))</f>
        <v>0.47479728727433801</v>
      </c>
      <c r="V39" s="29"/>
      <c r="W39" s="29">
        <f>((T39)*(((Parâmetros!$C$16^2)*Parâmetros!$C$20)/(2*Parâmetros!$G$3*Modelo_2_Ø26mm!Q39^2)))</f>
        <v>6.6590438239547717E-2</v>
      </c>
      <c r="Y39" s="22">
        <v>0.42</v>
      </c>
      <c r="Z39" s="23">
        <f>Y39/Parâmetros!$G$3</f>
        <v>4.2084168336673346E-4</v>
      </c>
      <c r="AA39" s="23"/>
      <c r="AB39" s="23">
        <f>Z39/Parâmetros!$B$23</f>
        <v>0.79265129191633033</v>
      </c>
      <c r="AC39" s="23">
        <f>AB39/Parâmetros!$D$6</f>
        <v>1.9836118416324582</v>
      </c>
      <c r="AD39" s="23">
        <f>(Parâmetros!$G$3*Parâmetros!$D$20*Modelo_2_Ø26mm!AC39)/Parâmetros!$H$3</f>
        <v>12256.22361975375</v>
      </c>
      <c r="AE39" s="23">
        <v>89652.201702000006</v>
      </c>
      <c r="AF39" s="24">
        <f t="shared" si="2"/>
        <v>747101.68085000012</v>
      </c>
      <c r="AG39" s="29">
        <f>((AE39*Parâmetros!$D$20)/(2*Parâmetros!$B$11*Parâmetros!$G$3*Modelo_2_Ø26mm!AC39^2))</f>
        <v>0.50280794245433158</v>
      </c>
      <c r="AH39" s="29"/>
      <c r="AI39" s="29">
        <f>((AF39)*(((Parâmetros!$D$16^2)*Parâmetros!$D$20)/(2*Parâmetros!$G$3*Modelo_2_Ø26mm!AC39^2)))</f>
        <v>8.028845270037846E-2</v>
      </c>
      <c r="AK39" s="22">
        <v>0.42</v>
      </c>
      <c r="AL39" s="23">
        <f>AK39/Parâmetros!$G$3</f>
        <v>4.2084168336673346E-4</v>
      </c>
      <c r="AM39" s="23"/>
      <c r="AN39" s="23">
        <f>AL39/Parâmetros!$B$23</f>
        <v>0.79265129191633033</v>
      </c>
      <c r="AO39" s="23">
        <f>AN39/Parâmetros!$E$6</f>
        <v>1.9044961362718171</v>
      </c>
      <c r="AP39" s="23">
        <f>(Parâmetros!$G$3*Parâmetros!$E$20*Modelo_2_Ø26mm!AO39)/Parâmetros!$H$3</f>
        <v>14544.757974554224</v>
      </c>
      <c r="AQ39" s="23">
        <v>67510.806837000011</v>
      </c>
      <c r="AR39" s="23">
        <v>81204.789472999997</v>
      </c>
      <c r="AS39" s="24">
        <f t="shared" si="5"/>
        <v>562590.05697500007</v>
      </c>
      <c r="AT39" s="29">
        <f>((AQ39*Parâmetros!$E$20)/(2*Parâmetros!$B$11*Parâmetros!$G$3*Modelo_2_Ø26mm!AO39^2))</f>
        <v>0.5076847051856116</v>
      </c>
      <c r="AU39" s="29"/>
      <c r="AV39" s="29">
        <f>((AS39)*(((Parâmetros!$D$16^2)*Parâmetros!$D$20)/(2*Parâmetros!$G$3*Modelo_2_Ø26mm!AO39^2)))</f>
        <v>6.5587128888777962E-2</v>
      </c>
    </row>
    <row r="40" spans="1:48" x14ac:dyDescent="0.25">
      <c r="A40" s="22">
        <v>0.44</v>
      </c>
      <c r="B40" s="23">
        <f>A40/Parâmetros!$G$3</f>
        <v>4.4088176352705409E-4</v>
      </c>
      <c r="C40" s="23"/>
      <c r="D40" s="23">
        <f>B40/Parâmetros!$B$23</f>
        <v>0.83039659153139367</v>
      </c>
      <c r="E40" s="23">
        <f>D40/Parâmetros!$B$6</f>
        <v>2.4966824760414723</v>
      </c>
      <c r="F40" s="23">
        <f>(Parâmetros!$G$3*Parâmetros!$B$20*Modelo_2_Ø26mm!E40)/Parâmetros!$H$3</f>
        <v>8096.9029515406564</v>
      </c>
      <c r="G40" s="23">
        <v>73783.048767</v>
      </c>
      <c r="H40" s="24">
        <f t="shared" si="4"/>
        <v>614858.73972499999</v>
      </c>
      <c r="I40" s="29">
        <f>((G40*Parâmetros!$B$20)/(2*Parâmetros!$B$11*Parâmetros!$G$3*Modelo_2_Ø26mm!E40^2))</f>
        <v>0.13710085454154325</v>
      </c>
      <c r="J40" s="29"/>
      <c r="K40" s="29">
        <f>((H40)*(((Parâmetros!$B$16^2)*Parâmetros!$B$20)/(2*Parâmetros!$G$3*Modelo_2_Ø26mm!E40^2)))</f>
        <v>1.5166474927744047E-2</v>
      </c>
      <c r="M40" s="22">
        <v>0.44</v>
      </c>
      <c r="N40" s="23">
        <f>M40/Parâmetros!$G$3</f>
        <v>4.4088176352705409E-4</v>
      </c>
      <c r="O40" s="23"/>
      <c r="P40" s="23">
        <f>N40/Parâmetros!$B$23</f>
        <v>0.83039659153139367</v>
      </c>
      <c r="Q40" s="23">
        <f>P40/Parâmetros!$C$6</f>
        <v>2.217347373915604</v>
      </c>
      <c r="R40" s="23">
        <f>(Parâmetros!$G$3*Parâmetros!$C$20*Modelo_2_Ø26mm!Q40)/Parâmetros!$H$3</f>
        <v>10359.768783917147</v>
      </c>
      <c r="S40" s="23">
        <v>139007.109623</v>
      </c>
      <c r="T40" s="24">
        <f t="shared" si="1"/>
        <v>1158392.5801916667</v>
      </c>
      <c r="U40" s="29">
        <f>((S40*Parâmetros!$C$20)/(2*Parâmetros!$B$11*Parâmetros!$G$3*Modelo_2_Ø26mm!Q40^2))</f>
        <v>0.47178099115835476</v>
      </c>
      <c r="V40" s="29"/>
      <c r="W40" s="29">
        <f>((T40)*(((Parâmetros!$C$16^2)*Parâmetros!$C$20)/(2*Parâmetros!$G$3*Modelo_2_Ø26mm!Q40^2)))</f>
        <v>6.6167401955207039E-2</v>
      </c>
      <c r="Y40" s="22">
        <v>0.44</v>
      </c>
      <c r="Z40" s="23">
        <f>Y40/Parâmetros!$G$3</f>
        <v>4.4088176352705409E-4</v>
      </c>
      <c r="AA40" s="23"/>
      <c r="AB40" s="23">
        <f>Z40/Parâmetros!$B$23</f>
        <v>0.83039659153139367</v>
      </c>
      <c r="AC40" s="23">
        <f>AB40/Parâmetros!$D$6</f>
        <v>2.078069548376861</v>
      </c>
      <c r="AD40" s="23">
        <f>(Parâmetros!$G$3*Parâmetros!$D$20*Modelo_2_Ø26mm!AC40)/Parâmetros!$H$3</f>
        <v>12839.853315932502</v>
      </c>
      <c r="AE40" s="23">
        <v>97866.802972999911</v>
      </c>
      <c r="AF40" s="24">
        <f t="shared" si="2"/>
        <v>815556.69144166599</v>
      </c>
      <c r="AG40" s="29">
        <f>((AE40*Parâmetros!$D$20)/(2*Parâmetros!$B$11*Parâmetros!$G$3*Modelo_2_Ø26mm!AC40^2))</f>
        <v>0.50011490599298913</v>
      </c>
      <c r="AH40" s="29"/>
      <c r="AI40" s="29">
        <f>((AF40)*(((Parâmetros!$D$16^2)*Parâmetros!$D$20)/(2*Parâmetros!$G$3*Modelo_2_Ø26mm!AC40^2)))</f>
        <v>7.9858428207345483E-2</v>
      </c>
      <c r="AK40" s="22">
        <v>0.44</v>
      </c>
      <c r="AL40" s="23">
        <f>AK40/Parâmetros!$G$3</f>
        <v>4.4088176352705409E-4</v>
      </c>
      <c r="AM40" s="23"/>
      <c r="AN40" s="23">
        <f>AL40/Parâmetros!$B$23</f>
        <v>0.83039659153139367</v>
      </c>
      <c r="AO40" s="23">
        <f>AN40/Parâmetros!$E$6</f>
        <v>1.995186428475237</v>
      </c>
      <c r="AP40" s="23">
        <f>(Parâmetros!$G$3*Parâmetros!$E$20*Modelo_2_Ø26mm!AO40)/Parâmetros!$H$3</f>
        <v>15237.365497152045</v>
      </c>
      <c r="AQ40" s="23">
        <v>73715.904962000001</v>
      </c>
      <c r="AR40" s="23">
        <v>92142.103314999986</v>
      </c>
      <c r="AS40" s="24">
        <f t="shared" si="5"/>
        <v>614299.2080166667</v>
      </c>
      <c r="AT40" s="29">
        <f>((AQ40*Parâmetros!$E$20)/(2*Parâmetros!$B$11*Parâmetros!$G$3*Modelo_2_Ø26mm!AO40^2))</f>
        <v>0.50509749038348939</v>
      </c>
      <c r="AU40" s="29"/>
      <c r="AV40" s="29">
        <f>((AS40)*(((Parâmetros!$D$16^2)*Parâmetros!$D$20)/(2*Parâmetros!$G$3*Modelo_2_Ø26mm!AO40^2)))</f>
        <v>6.5252889962616675E-2</v>
      </c>
    </row>
    <row r="41" spans="1:48" x14ac:dyDescent="0.25">
      <c r="A41" s="22">
        <v>0.46</v>
      </c>
      <c r="B41" s="23">
        <f>A41/Parâmetros!$G$3</f>
        <v>4.6092184368737478E-4</v>
      </c>
      <c r="C41" s="23"/>
      <c r="D41" s="23">
        <f>B41/Parâmetros!$B$23</f>
        <v>0.86814189114645712</v>
      </c>
      <c r="E41" s="23">
        <f>D41/Parâmetros!$B$6</f>
        <v>2.6101680431342666</v>
      </c>
      <c r="F41" s="23">
        <f>(Parâmetros!$G$3*Parâmetros!$B$20*Modelo_2_Ø26mm!E41)/Parâmetros!$H$3</f>
        <v>8464.9439947925057</v>
      </c>
      <c r="G41" s="23">
        <v>80258.054164999994</v>
      </c>
      <c r="H41" s="24">
        <f t="shared" si="4"/>
        <v>668817.11804166669</v>
      </c>
      <c r="I41" s="29">
        <f>((G41*Parâmetros!$B$20)/(2*Parâmetros!$B$11*Parâmetros!$G$3*Modelo_2_Ø26mm!E41^2))</f>
        <v>0.13644633690078151</v>
      </c>
      <c r="J41" s="29"/>
      <c r="K41" s="29">
        <f>((H41)*(((Parâmetros!$B$16^2)*Parâmetros!$B$20)/(2*Parâmetros!$G$3*Modelo_2_Ø26mm!E41^2)))</f>
        <v>1.5094070379854298E-2</v>
      </c>
      <c r="M41" s="22">
        <v>0.46</v>
      </c>
      <c r="N41" s="23">
        <f>M41/Parâmetros!$G$3</f>
        <v>4.6092184368737478E-4</v>
      </c>
      <c r="O41" s="23"/>
      <c r="P41" s="23">
        <f>N41/Parâmetros!$B$23</f>
        <v>0.86814189114645712</v>
      </c>
      <c r="Q41" s="23">
        <f>P41/Parâmetros!$C$6</f>
        <v>2.3181358909117682</v>
      </c>
      <c r="R41" s="23">
        <f>(Parâmetros!$G$3*Parâmetros!$C$20*Modelo_2_Ø26mm!Q41)/Parâmetros!$H$3</f>
        <v>10830.667365004292</v>
      </c>
      <c r="S41" s="23">
        <v>150993.648029</v>
      </c>
      <c r="T41" s="24">
        <f t="shared" si="1"/>
        <v>1258280.4002416667</v>
      </c>
      <c r="U41" s="29">
        <f>((S41*Parâmetros!$C$20)/(2*Parâmetros!$B$11*Parâmetros!$G$3*Modelo_2_Ø26mm!Q41^2))</f>
        <v>0.46886929489686818</v>
      </c>
      <c r="V41" s="29"/>
      <c r="W41" s="29">
        <f>((T41)*(((Parâmetros!$C$16^2)*Parâmetros!$C$20)/(2*Parâmetros!$G$3*Modelo_2_Ø26mm!Q41^2)))</f>
        <v>6.5759035826609483E-2</v>
      </c>
      <c r="Y41" s="22">
        <v>0.46</v>
      </c>
      <c r="Z41" s="23">
        <f>Y41/Parâmetros!$G$3</f>
        <v>4.6092184368737478E-4</v>
      </c>
      <c r="AA41" s="23"/>
      <c r="AB41" s="23">
        <f>Z41/Parâmetros!$B$23</f>
        <v>0.86814189114645712</v>
      </c>
      <c r="AC41" s="23">
        <f>AB41/Parâmetros!$D$6</f>
        <v>2.1725272551212642</v>
      </c>
      <c r="AD41" s="23">
        <f>(Parâmetros!$G$3*Parâmetros!$D$20*Modelo_2_Ø26mm!AC41)/Parâmetros!$H$3</f>
        <v>13423.483012111254</v>
      </c>
      <c r="AE41" s="23">
        <v>106412.15663899999</v>
      </c>
      <c r="AF41" s="24">
        <f t="shared" si="2"/>
        <v>886767.97199166659</v>
      </c>
      <c r="AG41" s="29">
        <f>((AE41*Parâmetros!$D$20)/(2*Parâmetros!$B$11*Parâmetros!$G$3*Modelo_2_Ø26mm!AC41^2))</f>
        <v>0.49752548555041148</v>
      </c>
      <c r="AH41" s="29"/>
      <c r="AI41" s="29">
        <f>((AF41)*(((Parâmetros!$D$16^2)*Parâmetros!$D$20)/(2*Parâmetros!$G$3*Modelo_2_Ø26mm!AC41^2)))</f>
        <v>7.944494913676739E-2</v>
      </c>
      <c r="AK41" s="22">
        <v>0.46</v>
      </c>
      <c r="AL41" s="23">
        <f>AK41/Parâmetros!$G$3</f>
        <v>4.6092184368737478E-4</v>
      </c>
      <c r="AM41" s="23"/>
      <c r="AN41" s="23">
        <f>AL41/Parâmetros!$B$23</f>
        <v>0.86814189114645712</v>
      </c>
      <c r="AO41" s="23">
        <f>AN41/Parâmetros!$E$6</f>
        <v>2.085876720678657</v>
      </c>
      <c r="AP41" s="23">
        <f>(Parâmetros!$G$3*Parâmetros!$E$20*Modelo_2_Ø26mm!AO41)/Parâmetros!$H$3</f>
        <v>15929.973019749867</v>
      </c>
      <c r="AQ41" s="23">
        <v>80165.873024</v>
      </c>
      <c r="AR41" s="23">
        <v>103453.472369</v>
      </c>
      <c r="AS41" s="24">
        <f t="shared" si="5"/>
        <v>668048.94186666666</v>
      </c>
      <c r="AT41" s="29">
        <f>((AQ41*Parâmetros!$E$20)/(2*Parâmetros!$B$11*Parâmetros!$G$3*Modelo_2_Ø26mm!AO41^2))</f>
        <v>0.5025661404021915</v>
      </c>
      <c r="AU41" s="29"/>
      <c r="AV41" s="29">
        <f>((AS41)*(((Parâmetros!$D$16^2)*Parâmetros!$D$20)/(2*Parâmetros!$G$3*Modelo_2_Ø26mm!AO41^2)))</f>
        <v>6.4925868140233253E-2</v>
      </c>
    </row>
    <row r="42" spans="1:48" x14ac:dyDescent="0.25">
      <c r="A42" s="22">
        <v>0.48</v>
      </c>
      <c r="B42" s="23">
        <f>A42/Parâmetros!$G$3</f>
        <v>4.8096192384769536E-4</v>
      </c>
      <c r="C42" s="23"/>
      <c r="D42" s="23">
        <f>B42/Parâmetros!$B$23</f>
        <v>0.90588719076152036</v>
      </c>
      <c r="E42" s="23">
        <f>D42/Parâmetros!$B$6</f>
        <v>2.7236536102270605</v>
      </c>
      <c r="F42" s="23">
        <f>(Parâmetros!$G$3*Parâmetros!$B$20*Modelo_2_Ø26mm!E42)/Parâmetros!$H$3</f>
        <v>8832.9850380443513</v>
      </c>
      <c r="G42" s="23">
        <v>86970.009954000008</v>
      </c>
      <c r="H42" s="24">
        <f t="shared" si="4"/>
        <v>724750.08295000007</v>
      </c>
      <c r="I42" s="29">
        <f>((G42*Parâmetros!$B$20)/(2*Parâmetros!$B$11*Parâmetros!$G$3*Modelo_2_Ø26mm!E42^2))</f>
        <v>0.13579255602291776</v>
      </c>
      <c r="J42" s="29"/>
      <c r="K42" s="29">
        <f>((H42)*(((Parâmetros!$B$16^2)*Parâmetros!$B$20)/(2*Parâmetros!$G$3*Modelo_2_Ø26mm!E42^2)))</f>
        <v>1.5021747334709786E-2</v>
      </c>
      <c r="M42" s="22">
        <v>0.48</v>
      </c>
      <c r="N42" s="23">
        <f>M42/Parâmetros!$G$3</f>
        <v>4.8096192384769536E-4</v>
      </c>
      <c r="O42" s="23"/>
      <c r="P42" s="23">
        <f>N42/Parâmetros!$B$23</f>
        <v>0.90588719076152036</v>
      </c>
      <c r="Q42" s="23">
        <f>P42/Parâmetros!$C$6</f>
        <v>2.4189244079079315</v>
      </c>
      <c r="R42" s="23">
        <f>(Parâmetros!$G$3*Parâmetros!$C$20*Modelo_2_Ø26mm!Q42)/Parâmetros!$H$3</f>
        <v>11301.565946091432</v>
      </c>
      <c r="S42" s="23">
        <v>163452.31069799999</v>
      </c>
      <c r="T42" s="24">
        <f t="shared" si="1"/>
        <v>1362102.5891499999</v>
      </c>
      <c r="U42" s="29">
        <f>((S42*Parâmetros!$C$20)/(2*Parâmetros!$B$11*Parâmetros!$G$3*Modelo_2_Ø26mm!Q42^2))</f>
        <v>0.46614106926303123</v>
      </c>
      <c r="V42" s="29"/>
      <c r="W42" s="29">
        <f>((T42)*(((Parâmetros!$C$16^2)*Parâmetros!$C$20)/(2*Parâmetros!$G$3*Modelo_2_Ø26mm!Q42^2)))</f>
        <v>6.5376401499407447E-2</v>
      </c>
      <c r="Y42" s="22">
        <v>0.48</v>
      </c>
      <c r="Z42" s="23">
        <f>Y42/Parâmetros!$G$3</f>
        <v>4.8096192384769536E-4</v>
      </c>
      <c r="AA42" s="23"/>
      <c r="AB42" s="23">
        <f>Z42/Parâmetros!$B$23</f>
        <v>0.90588719076152036</v>
      </c>
      <c r="AC42" s="23">
        <f>AB42/Parâmetros!$D$6</f>
        <v>2.2669849618656666</v>
      </c>
      <c r="AD42" s="23">
        <f>(Parâmetros!$G$3*Parâmetros!$D$20*Modelo_2_Ø26mm!AC42)/Parâmetros!$H$3</f>
        <v>14007.11270829</v>
      </c>
      <c r="AE42" s="23">
        <v>115282.349715</v>
      </c>
      <c r="AF42" s="24">
        <f t="shared" si="2"/>
        <v>960686.24762500008</v>
      </c>
      <c r="AG42" s="29">
        <f>((AE42*Parâmetros!$D$20)/(2*Parâmetros!$B$11*Parâmetros!$G$3*Modelo_2_Ø26mm!AC42^2))</f>
        <v>0.49501697917275778</v>
      </c>
      <c r="AH42" s="29"/>
      <c r="AI42" s="29">
        <f>((AF42)*(((Parâmetros!$D$16^2)*Parâmetros!$D$20)/(2*Parâmetros!$G$3*Modelo_2_Ø26mm!AC42^2)))</f>
        <v>7.9044390437022632E-2</v>
      </c>
      <c r="AK42" s="22">
        <v>0.48</v>
      </c>
      <c r="AL42" s="23">
        <f>AK42/Parâmetros!$G$3</f>
        <v>4.8096192384769536E-4</v>
      </c>
      <c r="AM42" s="23"/>
      <c r="AN42" s="23">
        <f>AL42/Parâmetros!$B$23</f>
        <v>0.90588719076152036</v>
      </c>
      <c r="AO42" s="23">
        <f>AN42/Parâmetros!$E$6</f>
        <v>2.1765670128820767</v>
      </c>
      <c r="AP42" s="23">
        <f>(Parâmetros!$G$3*Parâmetros!$E$20*Modelo_2_Ø26mm!AO42)/Parâmetros!$H$3</f>
        <v>16622.580542347685</v>
      </c>
      <c r="AQ42" s="23">
        <v>86870.40120600001</v>
      </c>
      <c r="AR42" s="23">
        <v>115128.50371700012</v>
      </c>
      <c r="AS42" s="24">
        <f t="shared" si="5"/>
        <v>723920.01005000016</v>
      </c>
      <c r="AT42" s="29">
        <f>((AQ42*Parâmetros!$E$20)/(2*Parâmetros!$B$11*Parâmetros!$G$3*Modelo_2_Ø26mm!AO42^2))</f>
        <v>0.50015972175972268</v>
      </c>
      <c r="AU42" s="29"/>
      <c r="AV42" s="29">
        <f>((AS42)*(((Parâmetros!$D$16^2)*Parâmetros!$D$20)/(2*Parâmetros!$G$3*Modelo_2_Ø26mm!AO42^2)))</f>
        <v>6.4614986035549299E-2</v>
      </c>
    </row>
    <row r="43" spans="1:48" x14ac:dyDescent="0.25">
      <c r="A43" s="22">
        <v>0.5</v>
      </c>
      <c r="B43" s="23">
        <f>A43/Parâmetros!$G$3</f>
        <v>5.0100200400801599E-4</v>
      </c>
      <c r="C43" s="23"/>
      <c r="D43" s="23">
        <f>B43/Parâmetros!$B$23</f>
        <v>0.9436324903765837</v>
      </c>
      <c r="E43" s="23">
        <f>D43/Parâmetros!$B$6</f>
        <v>2.8371391773198549</v>
      </c>
      <c r="F43" s="23">
        <f>(Parâmetros!$G$3*Parâmetros!$B$20*Modelo_2_Ø26mm!E43)/Parâmetros!$H$3</f>
        <v>9201.0260812962006</v>
      </c>
      <c r="G43" s="23">
        <v>93938.601315000007</v>
      </c>
      <c r="H43" s="24">
        <f t="shared" si="4"/>
        <v>782821.67762500013</v>
      </c>
      <c r="I43" s="29">
        <f>((G43*Parâmetros!$B$20)/(2*Parâmetros!$B$11*Parâmetros!$G$3*Modelo_2_Ø26mm!E43^2))</f>
        <v>0.13517394819096823</v>
      </c>
      <c r="J43" s="29"/>
      <c r="K43" s="29">
        <f>((H43)*(((Parâmetros!$B$16^2)*Parâmetros!$B$20)/(2*Parâmetros!$G$3*Modelo_2_Ø26mm!E43^2)))</f>
        <v>1.4953315228981917E-2</v>
      </c>
      <c r="M43" s="22">
        <v>0.5</v>
      </c>
      <c r="N43" s="23">
        <f>M43/Parâmetros!$G$3</f>
        <v>5.0100200400801599E-4</v>
      </c>
      <c r="O43" s="23"/>
      <c r="P43" s="23">
        <f>N43/Parâmetros!$B$23</f>
        <v>0.9436324903765837</v>
      </c>
      <c r="Q43" s="23">
        <f>P43/Parâmetros!$C$6</f>
        <v>2.5197129249040953</v>
      </c>
      <c r="R43" s="23">
        <f>(Parâmetros!$G$3*Parâmetros!$C$20*Modelo_2_Ø26mm!Q43)/Parâmetros!$H$3</f>
        <v>11772.464527178574</v>
      </c>
      <c r="S43" s="23">
        <v>176338.72234199999</v>
      </c>
      <c r="T43" s="24">
        <f t="shared" si="1"/>
        <v>1469489.3528499999</v>
      </c>
      <c r="U43" s="29">
        <f>((S43*Parâmetros!$C$20)/(2*Parâmetros!$B$11*Parâmetros!$G$3*Modelo_2_Ø26mm!Q43^2))</f>
        <v>0.46346448433562226</v>
      </c>
      <c r="V43" s="29"/>
      <c r="W43" s="29">
        <f>((T43)*(((Parâmetros!$C$16^2)*Parâmetros!$C$20)/(2*Parâmetros!$G$3*Modelo_2_Ø26mm!Q43^2)))</f>
        <v>6.5001009794192099E-2</v>
      </c>
      <c r="Y43" s="22">
        <v>0.5</v>
      </c>
      <c r="Z43" s="23">
        <f>Y43/Parâmetros!$G$3</f>
        <v>5.0100200400801599E-4</v>
      </c>
      <c r="AA43" s="23"/>
      <c r="AB43" s="23">
        <f>Z43/Parâmetros!$B$23</f>
        <v>0.9436324903765837</v>
      </c>
      <c r="AC43" s="23">
        <f>AB43/Parâmetros!$D$6</f>
        <v>2.3614426686100694</v>
      </c>
      <c r="AD43" s="23">
        <f>(Parâmetros!$G$3*Parâmetros!$D$20*Modelo_2_Ø26mm!AC43)/Parâmetros!$H$3</f>
        <v>14590.742404468752</v>
      </c>
      <c r="AE43" s="23">
        <v>124478.00586199999</v>
      </c>
      <c r="AF43" s="24">
        <f t="shared" si="2"/>
        <v>1037316.7155166666</v>
      </c>
      <c r="AG43" s="29">
        <f>((AE43*Parâmetros!$D$20)/(2*Parâmetros!$B$11*Parâmetros!$G$3*Modelo_2_Ø26mm!AC43^2))</f>
        <v>0.49259768232623924</v>
      </c>
      <c r="AH43" s="29"/>
      <c r="AI43" s="29">
        <f>((AF43)*(((Parâmetros!$D$16^2)*Parâmetros!$D$20)/(2*Parâmetros!$G$3*Modelo_2_Ø26mm!AC43^2)))</f>
        <v>7.8658076729483065E-2</v>
      </c>
      <c r="AK43" s="22">
        <v>0.5</v>
      </c>
      <c r="AL43" s="23">
        <f>AK43/Parâmetros!$G$3</f>
        <v>5.0100200400801599E-4</v>
      </c>
      <c r="AM43" s="23"/>
      <c r="AN43" s="23">
        <f>AL43/Parâmetros!$B$23</f>
        <v>0.9436324903765837</v>
      </c>
      <c r="AO43" s="23">
        <f>AN43/Parâmetros!$E$6</f>
        <v>2.2672573050854967</v>
      </c>
      <c r="AP43" s="23">
        <f>(Parâmetros!$G$3*Parâmetros!$E$20*Modelo_2_Ø26mm!AO43)/Parâmetros!$H$3</f>
        <v>17315.188064945505</v>
      </c>
      <c r="AQ43" s="23">
        <v>93802.058950000006</v>
      </c>
      <c r="AR43" s="23">
        <v>127007.37202900001</v>
      </c>
      <c r="AS43" s="24">
        <f t="shared" si="5"/>
        <v>781683.82458333345</v>
      </c>
      <c r="AT43" s="29">
        <f>((AQ43*Parâmetros!$E$20)/(2*Parâmetros!$B$11*Parâmetros!$G$3*Modelo_2_Ø26mm!AO43^2))</f>
        <v>0.4977276009664488</v>
      </c>
      <c r="AU43" s="29"/>
      <c r="AV43" s="29">
        <f>((AS43)*(((Parâmetros!$D$16^2)*Parâmetros!$D$20)/(2*Parâmetros!$G$3*Modelo_2_Ø26mm!AO43^2)))</f>
        <v>6.4300783503323702E-2</v>
      </c>
    </row>
    <row r="44" spans="1:48" x14ac:dyDescent="0.25">
      <c r="A44" s="22">
        <v>0.52</v>
      </c>
      <c r="B44" s="23">
        <f>A44/Parâmetros!$G$3</f>
        <v>5.2104208416833668E-4</v>
      </c>
      <c r="C44" s="23"/>
      <c r="D44" s="23">
        <f>B44/Parâmetros!$B$23</f>
        <v>0.98137778999164715</v>
      </c>
      <c r="E44" s="23">
        <f>D44/Parâmetros!$B$6</f>
        <v>2.9506247444126492</v>
      </c>
      <c r="F44" s="23">
        <f>(Parâmetros!$G$3*Parâmetros!$B$20*Modelo_2_Ø26mm!E44)/Parâmetros!$H$3</f>
        <v>9569.067124548048</v>
      </c>
      <c r="G44" s="23">
        <v>101137.36723599999</v>
      </c>
      <c r="H44" s="24">
        <f t="shared" si="4"/>
        <v>842811.39363333327</v>
      </c>
      <c r="I44" s="29">
        <f>((G44*Parâmetros!$B$20)/(2*Parâmetros!$B$11*Parâmetros!$G$3*Modelo_2_Ø26mm!E44^2))</f>
        <v>0.13455315170051158</v>
      </c>
      <c r="J44" s="29"/>
      <c r="K44" s="29">
        <f>((H44)*(((Parâmetros!$B$16^2)*Parâmetros!$B$20)/(2*Parâmetros!$G$3*Modelo_2_Ø26mm!E44^2)))</f>
        <v>1.4884641007809285E-2</v>
      </c>
      <c r="M44" s="22">
        <v>0.52</v>
      </c>
      <c r="N44" s="23">
        <f>M44/Parâmetros!$G$3</f>
        <v>5.2104208416833668E-4</v>
      </c>
      <c r="O44" s="23"/>
      <c r="P44" s="23">
        <f>N44/Parâmetros!$B$23</f>
        <v>0.98137778999164715</v>
      </c>
      <c r="Q44" s="23">
        <f>P44/Parâmetros!$C$6</f>
        <v>2.6205014419002595</v>
      </c>
      <c r="R44" s="23">
        <f>(Parâmetros!$G$3*Parâmetros!$C$20*Modelo_2_Ø26mm!Q44)/Parâmetros!$H$3</f>
        <v>12243.363108265721</v>
      </c>
      <c r="S44" s="23">
        <v>189692.218616</v>
      </c>
      <c r="T44" s="24">
        <f t="shared" si="1"/>
        <v>1580768.4884666668</v>
      </c>
      <c r="U44" s="29">
        <f>((S44*Parâmetros!$C$20)/(2*Parâmetros!$B$11*Parâmetros!$G$3*Modelo_2_Ø26mm!Q44^2))</f>
        <v>0.4609476519447871</v>
      </c>
      <c r="V44" s="29"/>
      <c r="W44" s="29">
        <f>((T44)*(((Parâmetros!$C$16^2)*Parâmetros!$C$20)/(2*Parâmetros!$G$3*Modelo_2_Ø26mm!Q44^2)))</f>
        <v>6.4648023422169382E-2</v>
      </c>
      <c r="Y44" s="22">
        <v>0.52</v>
      </c>
      <c r="Z44" s="23">
        <f>Y44/Parâmetros!$G$3</f>
        <v>5.2104208416833668E-4</v>
      </c>
      <c r="AA44" s="23"/>
      <c r="AB44" s="23">
        <f>Z44/Parâmetros!$B$23</f>
        <v>0.98137778999164715</v>
      </c>
      <c r="AC44" s="23">
        <f>AB44/Parâmetros!$D$6</f>
        <v>2.4559003753544721</v>
      </c>
      <c r="AD44" s="23">
        <f>(Parâmetros!$G$3*Parâmetros!$D$20*Modelo_2_Ø26mm!AC44)/Parâmetros!$H$3</f>
        <v>15174.372100647501</v>
      </c>
      <c r="AE44" s="23">
        <v>133987.41784399998</v>
      </c>
      <c r="AF44" s="24">
        <f t="shared" si="2"/>
        <v>1116561.8153666665</v>
      </c>
      <c r="AG44" s="29">
        <f>((AE44*Parâmetros!$D$20)/(2*Parâmetros!$B$11*Parâmetros!$G$3*Modelo_2_Ø26mm!AC44^2))</f>
        <v>0.49022683506372444</v>
      </c>
      <c r="AH44" s="29"/>
      <c r="AI44" s="29">
        <f>((AF44)*(((Parâmetros!$D$16^2)*Parâmetros!$D$20)/(2*Parâmetros!$G$3*Modelo_2_Ø26mm!AC44^2)))</f>
        <v>7.8279499459269125E-2</v>
      </c>
      <c r="AK44" s="22">
        <v>0.52</v>
      </c>
      <c r="AL44" s="23">
        <f>AK44/Parâmetros!$G$3</f>
        <v>5.2104208416833668E-4</v>
      </c>
      <c r="AM44" s="23"/>
      <c r="AN44" s="23">
        <f>AL44/Parâmetros!$B$23</f>
        <v>0.98137778999164715</v>
      </c>
      <c r="AO44" s="23">
        <f>AN44/Parâmetros!$E$6</f>
        <v>2.3579475972889168</v>
      </c>
      <c r="AP44" s="23">
        <f>(Parâmetros!$G$3*Parâmetros!$E$20*Modelo_2_Ø26mm!AO44)/Parâmetros!$H$3</f>
        <v>18007.795587543329</v>
      </c>
      <c r="AQ44" s="23">
        <v>100994.65269</v>
      </c>
      <c r="AR44" s="23">
        <v>139528.424608</v>
      </c>
      <c r="AS44" s="24">
        <f t="shared" si="5"/>
        <v>841622.1057500001</v>
      </c>
      <c r="AT44" s="29">
        <f>((AQ44*Parâmetros!$E$20)/(2*Parâmetros!$B$11*Parâmetros!$G$3*Modelo_2_Ø26mm!AO44^2))</f>
        <v>0.49546280265743714</v>
      </c>
      <c r="AU44" s="29"/>
      <c r="AV44" s="29">
        <f>((AS44)*(((Parâmetros!$D$16^2)*Parâmetros!$D$20)/(2*Parâmetros!$G$3*Modelo_2_Ø26mm!AO44^2)))</f>
        <v>6.4008197145919196E-2</v>
      </c>
    </row>
    <row r="45" spans="1:48" x14ac:dyDescent="0.25">
      <c r="A45" s="22">
        <v>0.54</v>
      </c>
      <c r="B45" s="23">
        <f>A45/Parâmetros!$G$3</f>
        <v>5.4108216432865737E-4</v>
      </c>
      <c r="C45" s="23"/>
      <c r="D45" s="23">
        <f>B45/Parâmetros!$B$23</f>
        <v>1.0191230896067105</v>
      </c>
      <c r="E45" s="23">
        <f>D45/Parâmetros!$B$6</f>
        <v>3.0641103115054436</v>
      </c>
      <c r="F45" s="23">
        <f>(Parâmetros!$G$3*Parâmetros!$B$20*Modelo_2_Ø26mm!E45)/Parâmetros!$H$3</f>
        <v>9937.1081677998955</v>
      </c>
      <c r="G45" s="23">
        <v>108574.136895</v>
      </c>
      <c r="H45" s="24">
        <f t="shared" si="4"/>
        <v>904784.47412500007</v>
      </c>
      <c r="I45" s="29">
        <f>((G45*Parâmetros!$B$20)/(2*Parâmetros!$B$11*Parâmetros!$G$3*Modelo_2_Ø26mm!E45^2))</f>
        <v>0.13394539401104422</v>
      </c>
      <c r="J45" s="29"/>
      <c r="K45" s="29">
        <f>((H45)*(((Parâmetros!$B$16^2)*Parâmetros!$B$20)/(2*Parâmetros!$G$3*Modelo_2_Ø26mm!E45^2)))</f>
        <v>1.4817409174789183E-2</v>
      </c>
      <c r="M45" s="22">
        <v>0.54</v>
      </c>
      <c r="N45" s="23">
        <f>M45/Parâmetros!$G$3</f>
        <v>5.4108216432865737E-4</v>
      </c>
      <c r="O45" s="23"/>
      <c r="P45" s="23">
        <f>N45/Parâmetros!$B$23</f>
        <v>1.0191230896067105</v>
      </c>
      <c r="Q45" s="23">
        <f>P45/Parâmetros!$C$6</f>
        <v>2.7212899588964232</v>
      </c>
      <c r="R45" s="23">
        <f>(Parâmetros!$G$3*Parâmetros!$C$20*Modelo_2_Ø26mm!Q45)/Parâmetros!$H$3</f>
        <v>12714.261689352863</v>
      </c>
      <c r="S45" s="25">
        <v>203523.17191599999</v>
      </c>
      <c r="T45" s="26">
        <f t="shared" si="1"/>
        <v>1696026.4326333334</v>
      </c>
      <c r="U45" s="29">
        <f>((S45*Parâmetros!$C$20)/(2*Parâmetros!$B$11*Parâmetros!$G$3*Modelo_2_Ø26mm!Q45^2))</f>
        <v>0.45860113069082437</v>
      </c>
      <c r="V45" s="29"/>
      <c r="W45" s="29">
        <f>((T45)*(((Parâmetros!$C$16^2)*Parâmetros!$C$20)/(2*Parâmetros!$G$3*Modelo_2_Ø26mm!Q45^2)))</f>
        <v>6.4318923229670782E-2</v>
      </c>
      <c r="Y45" s="22">
        <v>0.54</v>
      </c>
      <c r="Z45" s="23">
        <f>Y45/Parâmetros!$G$3</f>
        <v>5.4108216432865737E-4</v>
      </c>
      <c r="AA45" s="23"/>
      <c r="AB45" s="23">
        <f>Z45/Parâmetros!$B$23</f>
        <v>1.0191230896067105</v>
      </c>
      <c r="AC45" s="23">
        <f>AB45/Parâmetros!$D$6</f>
        <v>2.5503580820988749</v>
      </c>
      <c r="AD45" s="23">
        <f>(Parâmetros!$G$3*Parâmetros!$D$20*Modelo_2_Ø26mm!AC45)/Parâmetros!$H$3</f>
        <v>15758.001796826251</v>
      </c>
      <c r="AE45" s="23">
        <v>143820.86290600002</v>
      </c>
      <c r="AF45" s="24">
        <f t="shared" si="2"/>
        <v>1198507.1908833336</v>
      </c>
      <c r="AG45" s="29">
        <f>((AE45*Parâmetros!$D$20)/(2*Parâmetros!$B$11*Parâmetros!$G$3*Modelo_2_Ø26mm!AC45^2))</f>
        <v>0.48794865025301326</v>
      </c>
      <c r="AH45" s="29"/>
      <c r="AI45" s="29">
        <f>((AF45)*(((Parâmetros!$D$16^2)*Parâmetros!$D$20)/(2*Parâmetros!$G$3*Modelo_2_Ø26mm!AC45^2)))</f>
        <v>7.7915718544185192E-2</v>
      </c>
      <c r="AK45" s="22">
        <v>0.54</v>
      </c>
      <c r="AL45" s="23">
        <f>AK45/Parâmetros!$G$3</f>
        <v>5.4108216432865737E-4</v>
      </c>
      <c r="AM45" s="23"/>
      <c r="AN45" s="23">
        <f>AL45/Parâmetros!$B$23</f>
        <v>1.0191230896067105</v>
      </c>
      <c r="AO45" s="23">
        <f>AN45/Parâmetros!$E$6</f>
        <v>2.4486378894923364</v>
      </c>
      <c r="AP45" s="23">
        <f>(Parâmetros!$G$3*Parâmetros!$E$20*Modelo_2_Ø26mm!AO45)/Parâmetros!$H$3</f>
        <v>18700.403110141146</v>
      </c>
      <c r="AQ45" s="23">
        <v>108436.944055</v>
      </c>
      <c r="AR45" s="23">
        <v>152603.17908600002</v>
      </c>
      <c r="AS45" s="24">
        <f t="shared" si="5"/>
        <v>903641.20045833336</v>
      </c>
      <c r="AT45" s="29">
        <f>((AQ45*Parâmetros!$E$20)/(2*Parâmetros!$B$11*Parâmetros!$G$3*Modelo_2_Ø26mm!AO45^2))</f>
        <v>0.49329772486131979</v>
      </c>
      <c r="AU45" s="29"/>
      <c r="AV45" s="29">
        <f>((AS45)*(((Parâmetros!$D$16^2)*Parâmetros!$D$20)/(2*Parâmetros!$G$3*Modelo_2_Ø26mm!AO45^2)))</f>
        <v>6.372849355229554E-2</v>
      </c>
    </row>
    <row r="46" spans="1:48" x14ac:dyDescent="0.25">
      <c r="A46" s="22">
        <v>0.56000000000000005</v>
      </c>
      <c r="B46" s="23">
        <f>A46/Parâmetros!$G$3</f>
        <v>5.6112224448897805E-4</v>
      </c>
      <c r="C46" s="23"/>
      <c r="D46" s="23">
        <f>B46/Parâmetros!$B$23</f>
        <v>1.0568683892217741</v>
      </c>
      <c r="E46" s="23">
        <f>D46/Parâmetros!$B$6</f>
        <v>3.1775958785982383</v>
      </c>
      <c r="F46" s="23">
        <f>(Parâmetros!$G$3*Parâmetros!$B$20*Modelo_2_Ø26mm!E46)/Parâmetros!$H$3</f>
        <v>10305.149211051747</v>
      </c>
      <c r="G46" s="35">
        <v>116244.1658</v>
      </c>
      <c r="H46" s="24">
        <f t="shared" si="4"/>
        <v>968701.38166666671</v>
      </c>
      <c r="I46" s="29">
        <f>((G46*Parâmetros!$B$20)/(2*Parâmetros!$B$11*Parâmetros!$G$3*Modelo_2_Ø26mm!E46^2))</f>
        <v>0.13334723942875804</v>
      </c>
      <c r="J46" s="29"/>
      <c r="K46" s="29">
        <f>((H46)*(((Parâmetros!$B$16^2)*Parâmetros!$B$20)/(2*Parâmetros!$G$3*Modelo_2_Ø26mm!E46^2)))</f>
        <v>1.4751239663990038E-2</v>
      </c>
      <c r="M46" s="22">
        <v>0.56000000000000005</v>
      </c>
      <c r="N46" s="23">
        <f>M46/Parâmetros!$G$3</f>
        <v>5.6112224448897805E-4</v>
      </c>
      <c r="O46" s="23"/>
      <c r="P46" s="23">
        <f>N46/Parâmetros!$B$23</f>
        <v>1.0568683892217741</v>
      </c>
      <c r="Q46" s="23">
        <f>P46/Parâmetros!$C$6</f>
        <v>2.8220784758925874</v>
      </c>
      <c r="R46" s="23">
        <f>(Parâmetros!$G$3*Parâmetros!$C$20*Modelo_2_Ø26mm!Q46)/Parâmetros!$H$3</f>
        <v>13185.160270440008</v>
      </c>
      <c r="S46" s="35">
        <v>217750.89236600001</v>
      </c>
      <c r="T46" s="26">
        <f t="shared" si="1"/>
        <v>1814590.7697166668</v>
      </c>
      <c r="U46" s="29">
        <f>((S46*Parâmetros!$C$20)/(2*Parâmetros!$B$11*Parâmetros!$G$3*Modelo_2_Ø26mm!Q46^2))</f>
        <v>0.4562392742571269</v>
      </c>
      <c r="V46" s="29"/>
      <c r="W46" s="29">
        <f>((T46)*(((Parâmetros!$C$16^2)*Parâmetros!$C$20)/(2*Parâmetros!$G$3*Modelo_2_Ø26mm!Q46^2)))</f>
        <v>6.3987672274380611E-2</v>
      </c>
      <c r="Y46" s="22">
        <v>0.56000000000000005</v>
      </c>
      <c r="Z46" s="23">
        <f>Y46/Parâmetros!$G$3</f>
        <v>5.6112224448897805E-4</v>
      </c>
      <c r="AA46" s="23"/>
      <c r="AB46" s="23">
        <f>Z46/Parâmetros!$B$23</f>
        <v>1.0568683892217741</v>
      </c>
      <c r="AC46" s="23">
        <f>AB46/Parâmetros!$D$6</f>
        <v>2.6448157888432782</v>
      </c>
      <c r="AD46" s="23">
        <f>(Parâmetros!$G$3*Parâmetros!$D$20*Modelo_2_Ø26mm!AC46)/Parâmetros!$H$3</f>
        <v>16341.631493005005</v>
      </c>
      <c r="AE46" s="35">
        <v>153968.420399</v>
      </c>
      <c r="AF46" s="24">
        <f t="shared" si="2"/>
        <v>1283070.1699916667</v>
      </c>
      <c r="AG46" s="29">
        <f>((AE46*Parâmetros!$D$20)/(2*Parâmetros!$B$11*Parâmetros!$G$3*Modelo_2_Ø26mm!AC46^2))</f>
        <v>0.48573047339222419</v>
      </c>
      <c r="AH46" s="29"/>
      <c r="AI46" s="29">
        <f>((AF46)*(((Parâmetros!$D$16^2)*Parâmetros!$D$20)/(2*Parâmetros!$G$3*Modelo_2_Ø26mm!AC46^2)))</f>
        <v>7.7561519708146121E-2</v>
      </c>
      <c r="AK46" s="22">
        <v>0.56000000000000005</v>
      </c>
      <c r="AL46" s="23">
        <f>AK46/Parâmetros!$G$3</f>
        <v>5.6112224448897805E-4</v>
      </c>
      <c r="AM46" s="23"/>
      <c r="AN46" s="23">
        <f>AL46/Parâmetros!$B$23</f>
        <v>1.0568683892217741</v>
      </c>
      <c r="AO46" s="23">
        <f>AN46/Parâmetros!$E$6</f>
        <v>2.5393281816957569</v>
      </c>
      <c r="AP46" s="23">
        <f>(Parâmetros!$G$3*Parâmetros!$E$20*Modelo_2_Ø26mm!AO46)/Parâmetros!$H$3</f>
        <v>19393.010632738973</v>
      </c>
      <c r="AQ46" s="35">
        <v>116086.78658099999</v>
      </c>
      <c r="AR46" s="23">
        <v>152603.17908600002</v>
      </c>
      <c r="AS46" s="24">
        <f t="shared" si="5"/>
        <v>967389.88817499997</v>
      </c>
      <c r="AT46" s="29">
        <f>((AQ46*Parâmetros!$E$20)/(2*Parâmetros!$B$11*Parâmetros!$G$3*Modelo_2_Ø26mm!AO46^2))</f>
        <v>0.49105043237053425</v>
      </c>
      <c r="AU46" s="29"/>
      <c r="AV46" s="29">
        <f>((AS46)*(((Parâmetros!$D$16^2)*Parâmetros!$D$20)/(2*Parâmetros!$G$3*Modelo_2_Ø26mm!AO46^2)))</f>
        <v>6.3438168748852733E-2</v>
      </c>
    </row>
    <row r="47" spans="1:48" x14ac:dyDescent="0.25">
      <c r="A47" s="22">
        <v>0.57999999999999996</v>
      </c>
      <c r="B47" s="23">
        <f>A47/Parâmetros!$G$3</f>
        <v>5.8116232464929852E-4</v>
      </c>
      <c r="C47" s="23"/>
      <c r="D47" s="23">
        <f>B47/Parâmetros!$B$23</f>
        <v>1.094613688836837</v>
      </c>
      <c r="E47" s="23">
        <f>D47/Parâmetros!$B$6</f>
        <v>3.2910814456910309</v>
      </c>
      <c r="F47" s="23">
        <f>(Parâmetros!$G$3*Parâmetros!$B$20*Modelo_2_Ø26mm!E47)/Parâmetros!$H$3</f>
        <v>10673.19025430359</v>
      </c>
      <c r="G47" s="35">
        <v>124151.798989</v>
      </c>
      <c r="H47" s="24">
        <f t="shared" si="4"/>
        <v>1034598.3249083334</v>
      </c>
      <c r="I47" s="29">
        <f>((G47*Parâmetros!$B$20)/(2*Parâmetros!$B$11*Parâmetros!$G$3*Modelo_2_Ø26mm!E47^2))</f>
        <v>0.13276571783049468</v>
      </c>
      <c r="J47" s="29"/>
      <c r="K47" s="29">
        <f>((H47)*(((Parâmetros!$B$16^2)*Parâmetros!$B$20)/(2*Parâmetros!$G$3*Modelo_2_Ø26mm!E47^2)))</f>
        <v>1.4686910139790534E-2</v>
      </c>
      <c r="M47" s="22">
        <v>0.57999999999999996</v>
      </c>
      <c r="N47" s="23">
        <f>M47/Parâmetros!$G$3</f>
        <v>5.8116232464929852E-4</v>
      </c>
      <c r="O47" s="23"/>
      <c r="P47" s="23">
        <f>N47/Parâmetros!$B$23</f>
        <v>1.094613688836837</v>
      </c>
      <c r="Q47" s="23">
        <f>P47/Parâmetros!$C$6</f>
        <v>2.9228669928887503</v>
      </c>
      <c r="R47" s="23">
        <f>(Parâmetros!$G$3*Parâmetros!$C$20*Modelo_2_Ø26mm!Q47)/Parâmetros!$H$3</f>
        <v>13656.058851527147</v>
      </c>
      <c r="S47" s="35">
        <v>232439.25784400001</v>
      </c>
      <c r="T47" s="26">
        <f t="shared" si="1"/>
        <v>1936993.8153666668</v>
      </c>
      <c r="U47" s="29">
        <f>((S47*Parâmetros!$C$20)/(2*Parâmetros!$B$11*Parâmetros!$G$3*Modelo_2_Ø26mm!Q47^2))</f>
        <v>0.4540067096892757</v>
      </c>
      <c r="V47" s="29"/>
      <c r="W47" s="29">
        <f>((T47)*(((Parâmetros!$C$16^2)*Parâmetros!$C$20)/(2*Parâmetros!$G$3*Modelo_2_Ø26mm!Q47^2)))</f>
        <v>6.3674554535598338E-2</v>
      </c>
      <c r="Y47" s="22">
        <v>0.57999999999999996</v>
      </c>
      <c r="Z47" s="23">
        <f>Y47/Parâmetros!$G$3</f>
        <v>5.8116232464929852E-4</v>
      </c>
      <c r="AA47" s="23"/>
      <c r="AB47" s="23">
        <f>Z47/Parâmetros!$B$23</f>
        <v>1.094613688836837</v>
      </c>
      <c r="AC47" s="23">
        <f>AB47/Parâmetros!$D$6</f>
        <v>2.7392734955876801</v>
      </c>
      <c r="AD47" s="23">
        <f>(Parâmetros!$G$3*Parâmetros!$D$20*Modelo_2_Ø26mm!AC47)/Parâmetros!$H$3</f>
        <v>16925.261189183748</v>
      </c>
      <c r="AE47" s="35">
        <v>164428.32134599998</v>
      </c>
      <c r="AF47" s="24">
        <f t="shared" si="2"/>
        <v>1370236.0112166665</v>
      </c>
      <c r="AG47" s="29">
        <f>((AE47*Parâmetros!$D$20)/(2*Parâmetros!$B$11*Parâmetros!$G$3*Modelo_2_Ø26mm!AC47^2))</f>
        <v>0.48357115407562273</v>
      </c>
      <c r="AH47" s="29"/>
      <c r="AI47" s="29">
        <f>((AF47)*(((Parâmetros!$D$16^2)*Parâmetros!$D$20)/(2*Parâmetros!$G$3*Modelo_2_Ø26mm!AC47^2)))</f>
        <v>7.7216719254180097E-2</v>
      </c>
      <c r="AK47" s="22">
        <v>0.57999999999999996</v>
      </c>
      <c r="AL47" s="23">
        <f>AK47/Parâmetros!$G$3</f>
        <v>5.8116232464929852E-4</v>
      </c>
      <c r="AM47" s="23"/>
      <c r="AN47" s="23">
        <f>AL47/Parâmetros!$B$23</f>
        <v>1.094613688836837</v>
      </c>
      <c r="AO47" s="23">
        <f>AN47/Parâmetros!$E$6</f>
        <v>2.6300184738991756</v>
      </c>
      <c r="AP47" s="23">
        <f>(Parâmetros!$G$3*Parâmetros!$E$20*Modelo_2_Ø26mm!AO47)/Parâmetros!$H$3</f>
        <v>20085.618155336782</v>
      </c>
      <c r="AQ47" s="35">
        <v>123999.81483999999</v>
      </c>
      <c r="AR47" s="23">
        <v>152603.17908600002</v>
      </c>
      <c r="AS47" s="24">
        <f t="shared" si="5"/>
        <v>1033331.7903333333</v>
      </c>
      <c r="AT47" s="29">
        <f>((AQ47*Parâmetros!$E$20)/(2*Parâmetros!$B$11*Parâmetros!$G$3*Modelo_2_Ø26mm!AO47^2))</f>
        <v>0.48897247390415227</v>
      </c>
      <c r="AU47" s="29"/>
      <c r="AV47" s="29">
        <f>((AS47)*(((Parâmetros!$D$16^2)*Parâmetros!$D$20)/(2*Parâmetros!$G$3*Modelo_2_Ø26mm!AO47^2)))</f>
        <v>6.3169719988494077E-2</v>
      </c>
    </row>
    <row r="48" spans="1:48" x14ac:dyDescent="0.25">
      <c r="A48" s="22">
        <v>0.6</v>
      </c>
      <c r="B48" s="23">
        <f>A48/Parâmetros!$G$3</f>
        <v>6.0120240480961921E-4</v>
      </c>
      <c r="C48" s="23"/>
      <c r="D48" s="23">
        <f>B48/Parâmetros!$B$23</f>
        <v>1.1323589884519005</v>
      </c>
      <c r="E48" s="23">
        <f>D48/Parâmetros!$B$6</f>
        <v>3.4045670127838261</v>
      </c>
      <c r="F48" s="23">
        <f>(Parâmetros!$G$3*Parâmetros!$B$20*Modelo_2_Ø26mm!E48)/Parâmetros!$H$3</f>
        <v>11041.23129755544</v>
      </c>
      <c r="G48" s="35">
        <v>132301.50494300001</v>
      </c>
      <c r="H48" s="24">
        <f t="shared" si="4"/>
        <v>1102512.5411916669</v>
      </c>
      <c r="I48" s="29">
        <f>((G48*Parâmetros!$B$20)/(2*Parâmetros!$B$11*Parâmetros!$G$3*Modelo_2_Ø26mm!E48^2))</f>
        <v>0.13220601101563878</v>
      </c>
      <c r="J48" s="29"/>
      <c r="K48" s="29">
        <f>((H48)*(((Parâmetros!$B$16^2)*Parâmetros!$B$20)/(2*Parâmetros!$G$3*Modelo_2_Ø26mm!E48^2)))</f>
        <v>1.4624993827140368E-2</v>
      </c>
      <c r="M48" s="22">
        <v>0.6</v>
      </c>
      <c r="N48" s="23">
        <f>M48/Parâmetros!$G$3</f>
        <v>6.0120240480961921E-4</v>
      </c>
      <c r="O48" s="23"/>
      <c r="P48" s="23">
        <f>N48/Parâmetros!$B$23</f>
        <v>1.1323589884519005</v>
      </c>
      <c r="Q48" s="23">
        <f>P48/Parâmetros!$C$6</f>
        <v>3.0236555098849145</v>
      </c>
      <c r="R48" s="23">
        <f>(Parâmetros!$G$3*Parâmetros!$C$20*Modelo_2_Ø26mm!Q48)/Parâmetros!$H$3</f>
        <v>14126.95743261429</v>
      </c>
      <c r="S48" s="35">
        <v>247557.231593</v>
      </c>
      <c r="T48" s="26">
        <f t="shared" si="1"/>
        <v>2062976.9299416668</v>
      </c>
      <c r="U48" s="29">
        <f>((S48*Parâmetros!$C$20)/(2*Parâmetros!$B$11*Parâmetros!$G$3*Modelo_2_Ø26mm!Q48^2))</f>
        <v>0.45183710755323125</v>
      </c>
      <c r="V48" s="29"/>
      <c r="W48" s="29">
        <f>((T48)*(((Parâmetros!$C$16^2)*Parâmetros!$C$20)/(2*Parâmetros!$G$3*Modelo_2_Ø26mm!Q48^2)))</f>
        <v>6.3370267293617583E-2</v>
      </c>
      <c r="Y48" s="22">
        <v>0.6</v>
      </c>
      <c r="Z48" s="23">
        <f>Y48/Parâmetros!$G$3</f>
        <v>6.0120240480961921E-4</v>
      </c>
      <c r="AA48" s="23"/>
      <c r="AB48" s="23">
        <f>Z48/Parâmetros!$B$23</f>
        <v>1.1323589884519005</v>
      </c>
      <c r="AC48" s="23">
        <f>AB48/Parâmetros!$D$6</f>
        <v>2.8337312023320833</v>
      </c>
      <c r="AD48" s="23">
        <f>(Parâmetros!$G$3*Parâmetros!$D$20*Modelo_2_Ø26mm!AC48)/Parâmetros!$H$3</f>
        <v>17508.8908853625</v>
      </c>
      <c r="AE48" s="35">
        <v>175197.75530299998</v>
      </c>
      <c r="AF48" s="24">
        <f t="shared" si="2"/>
        <v>1459981.2941916666</v>
      </c>
      <c r="AG48" s="29">
        <f>((AE48*Parâmetros!$D$20)/(2*Parâmetros!$B$11*Parâmetros!$G$3*Modelo_2_Ø26mm!AC48^2))</f>
        <v>0.48146618136686892</v>
      </c>
      <c r="AH48" s="29"/>
      <c r="AI48" s="29">
        <f>((AF48)*(((Parâmetros!$D$16^2)*Parâmetros!$D$20)/(2*Parâmetros!$G$3*Modelo_2_Ø26mm!AC48^2)))</f>
        <v>7.6880596875250645E-2</v>
      </c>
      <c r="AK48" s="22">
        <v>0.6</v>
      </c>
      <c r="AL48" s="23">
        <f>AK48/Parâmetros!$G$3</f>
        <v>6.0120240480961921E-4</v>
      </c>
      <c r="AM48" s="23"/>
      <c r="AN48" s="23">
        <f>AL48/Parâmetros!$B$23</f>
        <v>1.1323589884519005</v>
      </c>
      <c r="AO48" s="23">
        <f>AN48/Parâmetros!$E$6</f>
        <v>2.7207087661025962</v>
      </c>
      <c r="AP48" s="23">
        <f>(Parâmetros!$G$3*Parâmetros!$E$20*Modelo_2_Ø26mm!AO48)/Parâmetros!$H$3</f>
        <v>20778.225677934606</v>
      </c>
      <c r="AQ48" s="35">
        <v>132126.746178</v>
      </c>
      <c r="AR48" s="23">
        <v>152603.17908600002</v>
      </c>
      <c r="AS48" s="24">
        <f t="shared" si="5"/>
        <v>1101056.2181500001</v>
      </c>
      <c r="AT48" s="29">
        <f>((AQ48*Parâmetros!$E$20)/(2*Parâmetros!$B$11*Parâmetros!$G$3*Modelo_2_Ø26mm!AO48^2))</f>
        <v>0.48686393110083426</v>
      </c>
      <c r="AU48" s="29"/>
      <c r="AV48" s="29">
        <f>((AS48)*(((Parâmetros!$D$16^2)*Parâmetros!$D$20)/(2*Parâmetros!$G$3*Modelo_2_Ø26mm!AO48^2)))</f>
        <v>6.2897320077296912E-2</v>
      </c>
    </row>
    <row r="49" spans="1:48" x14ac:dyDescent="0.25">
      <c r="A49" s="22">
        <v>0.62</v>
      </c>
      <c r="B49" s="23">
        <f>A49/Parâmetros!$G$3</f>
        <v>6.212424849699399E-4</v>
      </c>
      <c r="C49" s="23"/>
      <c r="D49" s="23">
        <f>B49/Parâmetros!$B$23</f>
        <v>1.1701042880669639</v>
      </c>
      <c r="E49" s="23">
        <f>D49/Parâmetros!$B$6</f>
        <v>3.51805257987662</v>
      </c>
      <c r="F49" s="23">
        <f>(Parâmetros!$G$3*Parâmetros!$B$20*Modelo_2_Ø26mm!E49)/Parâmetros!$H$3</f>
        <v>11409.272340807289</v>
      </c>
      <c r="G49" s="35">
        <v>140660.983221</v>
      </c>
      <c r="H49" s="24">
        <f t="shared" si="4"/>
        <v>1172174.860175</v>
      </c>
      <c r="I49" s="29">
        <f>((G49*Parâmetros!$B$20)/(2*Parâmetros!$B$11*Parâmetros!$G$3*Modelo_2_Ø26mm!E49^2))</f>
        <v>0.13163736727769021</v>
      </c>
      <c r="J49" s="29"/>
      <c r="K49" s="29">
        <f>((H49)*(((Parâmetros!$B$16^2)*Parâmetros!$B$20)/(2*Parâmetros!$G$3*Modelo_2_Ø26mm!E49^2)))</f>
        <v>1.4562088887391781E-2</v>
      </c>
      <c r="M49" s="22">
        <v>0.62</v>
      </c>
      <c r="N49" s="23">
        <f>M49/Parâmetros!$G$3</f>
        <v>6.212424849699399E-4</v>
      </c>
      <c r="O49" s="23"/>
      <c r="P49" s="23">
        <f>N49/Parâmetros!$B$23</f>
        <v>1.1701042880669639</v>
      </c>
      <c r="Q49" s="23">
        <f>P49/Parâmetros!$C$6</f>
        <v>3.1244440268810783</v>
      </c>
      <c r="R49" s="23">
        <f>(Parâmetros!$G$3*Parâmetros!$C$20*Modelo_2_Ø26mm!Q49)/Parâmetros!$H$3</f>
        <v>14597.856013701436</v>
      </c>
      <c r="S49" s="35">
        <v>263159.92849199998</v>
      </c>
      <c r="T49" s="26">
        <f t="shared" si="1"/>
        <v>2192999.4040999999</v>
      </c>
      <c r="U49" s="29">
        <f>((S49*Parâmetros!$C$20)/(2*Parâmetros!$B$11*Parâmetros!$G$3*Modelo_2_Ø26mm!Q49^2))</f>
        <v>0.44982662653775141</v>
      </c>
      <c r="V49" s="29"/>
      <c r="W49" s="29">
        <f>((T49)*(((Parâmetros!$C$16^2)*Parâmetros!$C$20)/(2*Parâmetros!$G$3*Modelo_2_Ø26mm!Q49^2)))</f>
        <v>6.3088296828576265E-2</v>
      </c>
      <c r="Y49" s="22">
        <v>0.62</v>
      </c>
      <c r="Z49" s="23">
        <f>Y49/Parâmetros!$G$3</f>
        <v>6.212424849699399E-4</v>
      </c>
      <c r="AA49" s="23"/>
      <c r="AB49" s="23">
        <f>Z49/Parâmetros!$B$23</f>
        <v>1.1701042880669639</v>
      </c>
      <c r="AC49" s="23">
        <f>AB49/Parâmetros!$D$6</f>
        <v>2.9281889090764861</v>
      </c>
      <c r="AD49" s="23">
        <f>(Parâmetros!$G$3*Parâmetros!$D$20*Modelo_2_Ø26mm!AC49)/Parâmetros!$H$3</f>
        <v>18092.520581541252</v>
      </c>
      <c r="AE49" s="35">
        <v>186272.920411</v>
      </c>
      <c r="AF49" s="24">
        <f t="shared" si="2"/>
        <v>1552274.3367583335</v>
      </c>
      <c r="AG49" s="29">
        <f>((AE49*Parâmetros!$D$20)/(2*Parâmetros!$B$11*Parâmetros!$G$3*Modelo_2_Ø26mm!AC49^2))</f>
        <v>0.47940890311681983</v>
      </c>
      <c r="AH49" s="29"/>
      <c r="AI49" s="29">
        <f>((AF49)*(((Parâmetros!$D$16^2)*Parâmetros!$D$20)/(2*Parâmetros!$G$3*Modelo_2_Ø26mm!AC49^2)))</f>
        <v>7.6552090355118313E-2</v>
      </c>
      <c r="AK49" s="22">
        <v>0.62</v>
      </c>
      <c r="AL49" s="23">
        <f>AK49/Parâmetros!$G$3</f>
        <v>6.212424849699399E-4</v>
      </c>
      <c r="AM49" s="23"/>
      <c r="AN49" s="23">
        <f>AL49/Parâmetros!$B$23</f>
        <v>1.1701042880669639</v>
      </c>
      <c r="AO49" s="23">
        <f>AN49/Parâmetros!$E$6</f>
        <v>2.8113990583060158</v>
      </c>
      <c r="AP49" s="23">
        <f>(Parâmetros!$G$3*Parâmetros!$E$20*Modelo_2_Ø26mm!AO49)/Parâmetros!$H$3</f>
        <v>21470.833200532426</v>
      </c>
      <c r="AQ49" s="35">
        <v>140504.14060399999</v>
      </c>
      <c r="AR49" s="23">
        <v>152603.17908600002</v>
      </c>
      <c r="AS49" s="24">
        <f t="shared" si="5"/>
        <v>1170867.8383666666</v>
      </c>
      <c r="AT49" s="29">
        <f>((AQ49*Parâmetros!$E$20)/(2*Parâmetros!$B$11*Parâmetros!$G$3*Modelo_2_Ø26mm!AO49^2))</f>
        <v>0.48486976774259427</v>
      </c>
      <c r="AU49" s="29"/>
      <c r="AV49" s="29">
        <f>((AS49)*(((Parâmetros!$D$16^2)*Parâmetros!$D$20)/(2*Parâmetros!$G$3*Modelo_2_Ø26mm!AO49^2)))</f>
        <v>6.2639696698325212E-2</v>
      </c>
    </row>
    <row r="50" spans="1:48" x14ac:dyDescent="0.25">
      <c r="A50" s="22">
        <v>0.64</v>
      </c>
      <c r="B50" s="23">
        <f>A50/Parâmetros!$G$3</f>
        <v>6.4128256513026059E-4</v>
      </c>
      <c r="C50" s="23"/>
      <c r="D50" s="23">
        <f>B50/Parâmetros!$B$23</f>
        <v>1.2078495876820274</v>
      </c>
      <c r="E50" s="23">
        <f>D50/Parâmetros!$B$6</f>
        <v>3.6315381469694148</v>
      </c>
      <c r="F50" s="23">
        <f>(Parâmetros!$G$3*Parâmetros!$B$20*Modelo_2_Ø26mm!E50)/Parâmetros!$H$3</f>
        <v>11777.313384059138</v>
      </c>
      <c r="G50" s="35">
        <v>149237.15525799998</v>
      </c>
      <c r="H50" s="24">
        <f t="shared" si="4"/>
        <v>1243642.9604833333</v>
      </c>
      <c r="I50" s="29">
        <f>((G50*Parâmetros!$B$20)/(2*Parâmetros!$B$11*Parâmetros!$G$3*Modelo_2_Ø26mm!E50^2))</f>
        <v>0.13107079454107484</v>
      </c>
      <c r="J50" s="29"/>
      <c r="K50" s="29">
        <f>((H50)*(((Parâmetros!$B$16^2)*Parâmetros!$B$20)/(2*Parâmetros!$G$3*Modelo_2_Ø26mm!E50^2)))</f>
        <v>1.4499413047526631E-2</v>
      </c>
      <c r="M50" s="22">
        <v>0.64</v>
      </c>
      <c r="N50" s="23">
        <f>M50/Parâmetros!$G$3</f>
        <v>6.4128256513026059E-4</v>
      </c>
      <c r="O50" s="23"/>
      <c r="P50" s="23">
        <f>N50/Parâmetros!$B$23</f>
        <v>1.2078495876820274</v>
      </c>
      <c r="Q50" s="23">
        <f>P50/Parâmetros!$C$6</f>
        <v>3.2252325438772429</v>
      </c>
      <c r="R50" s="23">
        <f>(Parâmetros!$G$3*Parâmetros!$C$20*Modelo_2_Ø26mm!Q50)/Parâmetros!$H$3</f>
        <v>15068.754594788581</v>
      </c>
      <c r="S50" s="35">
        <v>279353.05113700003</v>
      </c>
      <c r="T50" s="26">
        <f t="shared" si="1"/>
        <v>2327942.0928083337</v>
      </c>
      <c r="U50" s="29">
        <f>((S50*Parâmetros!$C$20)/(2*Parâmetros!$B$11*Parâmetros!$G$3*Modelo_2_Ø26mm!Q50^2))</f>
        <v>0.44812817444478409</v>
      </c>
      <c r="V50" s="29"/>
      <c r="W50" s="29">
        <f>((T50)*(((Parâmetros!$C$16^2)*Parâmetros!$C$20)/(2*Parâmetros!$G$3*Modelo_2_Ø26mm!Q50^2)))</f>
        <v>6.2850088497924589E-2</v>
      </c>
      <c r="Y50" s="22">
        <v>0.64</v>
      </c>
      <c r="Z50" s="23">
        <f>Y50/Parâmetros!$G$3</f>
        <v>6.4128256513026059E-4</v>
      </c>
      <c r="AA50" s="23"/>
      <c r="AB50" s="23">
        <f>Z50/Parâmetros!$B$23</f>
        <v>1.2078495876820274</v>
      </c>
      <c r="AC50" s="23">
        <f>AB50/Parâmetros!$D$6</f>
        <v>3.0226466158208893</v>
      </c>
      <c r="AD50" s="23">
        <f>(Parâmetros!$G$3*Parâmetros!$D$20*Modelo_2_Ø26mm!AC50)/Parâmetros!$H$3</f>
        <v>18676.150277720004</v>
      </c>
      <c r="AE50" s="35">
        <v>197648.93578100001</v>
      </c>
      <c r="AF50" s="24">
        <f t="shared" si="2"/>
        <v>1647074.4648416669</v>
      </c>
      <c r="AG50" s="29">
        <f>((AE50*Parâmetros!$D$20)/(2*Parâmetros!$B$11*Parâmetros!$G$3*Modelo_2_Ø26mm!AC50^2))</f>
        <v>0.47739106112085472</v>
      </c>
      <c r="AH50" s="29"/>
      <c r="AI50" s="29">
        <f>((AF50)*(((Parâmetros!$D$16^2)*Parâmetros!$D$20)/(2*Parâmetros!$G$3*Modelo_2_Ø26mm!AC50^2)))</f>
        <v>7.6229881022347845E-2</v>
      </c>
      <c r="AK50" s="22">
        <v>0.64</v>
      </c>
      <c r="AL50" s="23">
        <f>AK50/Parâmetros!$G$3</f>
        <v>6.4128256513026059E-4</v>
      </c>
      <c r="AM50" s="23"/>
      <c r="AN50" s="23">
        <f>AL50/Parâmetros!$B$23</f>
        <v>1.2078495876820274</v>
      </c>
      <c r="AO50" s="23">
        <f>AN50/Parâmetros!$E$6</f>
        <v>2.9020893505094363</v>
      </c>
      <c r="AP50" s="23">
        <f>(Parâmetros!$G$3*Parâmetros!$E$20*Modelo_2_Ø26mm!AO50)/Parâmetros!$H$3</f>
        <v>22163.440723130254</v>
      </c>
      <c r="AQ50" s="35">
        <v>149100.881597</v>
      </c>
      <c r="AR50" s="23">
        <v>152603.17908600002</v>
      </c>
      <c r="AS50" s="24">
        <f t="shared" si="5"/>
        <v>1242507.3466416667</v>
      </c>
      <c r="AT50" s="29">
        <f>((AQ50*Parâmetros!$E$20)/(2*Parâmetros!$B$11*Parâmetros!$G$3*Modelo_2_Ø26mm!AO50^2))</f>
        <v>0.48288045306967492</v>
      </c>
      <c r="AU50" s="29"/>
      <c r="AV50" s="29">
        <f>((AS50)*(((Parâmetros!$D$16^2)*Parâmetros!$D$20)/(2*Parâmetros!$G$3*Modelo_2_Ø26mm!AO50^2)))</f>
        <v>6.2382699714724155E-2</v>
      </c>
    </row>
    <row r="51" spans="1:48" x14ac:dyDescent="0.25">
      <c r="A51" s="22">
        <v>0.66</v>
      </c>
      <c r="B51" s="23">
        <f>A51/Parâmetros!$G$3</f>
        <v>6.6132264529058116E-4</v>
      </c>
      <c r="C51" s="23"/>
      <c r="D51" s="23">
        <f>B51/Parâmetros!$B$23</f>
        <v>1.2455948872970906</v>
      </c>
      <c r="E51" s="23">
        <f>D51/Parâmetros!$B$6</f>
        <v>3.7450237140622082</v>
      </c>
      <c r="F51" s="23">
        <f>(Parâmetros!$G$3*Parâmetros!$B$20*Modelo_2_Ø26mm!E51)/Parâmetros!$H$3</f>
        <v>12145.354427310984</v>
      </c>
      <c r="G51" s="35">
        <v>158053.28653499999</v>
      </c>
      <c r="H51" s="24">
        <f t="shared" si="4"/>
        <v>1317110.7211249999</v>
      </c>
      <c r="I51" s="29">
        <f>((G51*Parâmetros!$B$20)/(2*Parâmetros!$B$11*Parâmetros!$G$3*Modelo_2_Ø26mm!E51^2))</f>
        <v>0.13052826878058754</v>
      </c>
      <c r="J51" s="29"/>
      <c r="K51" s="29">
        <f>((H51)*(((Parâmetros!$B$16^2)*Parâmetros!$B$20)/(2*Parâmetros!$G$3*Modelo_2_Ø26mm!E51^2)))</f>
        <v>1.4439397350530429E-2</v>
      </c>
      <c r="M51" s="22">
        <v>0.66</v>
      </c>
      <c r="N51" s="23">
        <f>M51/Parâmetros!$G$3</f>
        <v>6.6132264529058116E-4</v>
      </c>
      <c r="O51" s="23"/>
      <c r="P51" s="23">
        <f>N51/Parâmetros!$B$23</f>
        <v>1.2455948872970906</v>
      </c>
      <c r="Q51" s="23">
        <f>P51/Parâmetros!$C$6</f>
        <v>3.3260210608734062</v>
      </c>
      <c r="R51" s="23">
        <f>(Parâmetros!$G$3*Parâmetros!$C$20*Modelo_2_Ø26mm!Q51)/Parâmetros!$H$3</f>
        <v>15539.653175875721</v>
      </c>
      <c r="S51" s="35">
        <v>296256.14230400004</v>
      </c>
      <c r="T51" s="26">
        <f t="shared" si="1"/>
        <v>2468801.185866667</v>
      </c>
      <c r="U51" s="29">
        <f>((S51*Parâmetros!$C$20)/(2*Parâmetros!$B$11*Parâmetros!$G$3*Modelo_2_Ø26mm!Q51^2))</f>
        <v>0.44687727550049727</v>
      </c>
      <c r="V51" s="29"/>
      <c r="W51" s="29">
        <f>((T51)*(((Parâmetros!$C$16^2)*Parâmetros!$C$20)/(2*Parâmetros!$G$3*Modelo_2_Ø26mm!Q51^2)))</f>
        <v>6.2674649608263605E-2</v>
      </c>
      <c r="Y51" s="22">
        <v>0.66</v>
      </c>
      <c r="Z51" s="23">
        <f>Y51/Parâmetros!$G$3</f>
        <v>6.6132264529058116E-4</v>
      </c>
      <c r="AA51" s="23"/>
      <c r="AB51" s="23">
        <f>Z51/Parâmetros!$B$23</f>
        <v>1.2455948872970906</v>
      </c>
      <c r="AC51" s="23">
        <f>AB51/Parâmetros!$D$6</f>
        <v>3.1171043225652917</v>
      </c>
      <c r="AD51" s="23">
        <f>(Parâmetros!$G$3*Parâmetros!$D$20*Modelo_2_Ø26mm!AC51)/Parâmetros!$H$3</f>
        <v>19259.779973898752</v>
      </c>
      <c r="AE51" s="35">
        <v>209327.753708</v>
      </c>
      <c r="AF51" s="24">
        <f t="shared" si="2"/>
        <v>1744397.9475666669</v>
      </c>
      <c r="AG51" s="29">
        <f>((AE51*Parâmetros!$D$20)/(2*Parâmetros!$B$11*Parâmetros!$G$3*Modelo_2_Ø26mm!AC51^2))</f>
        <v>0.47542136267383722</v>
      </c>
      <c r="AH51" s="29"/>
      <c r="AI51" s="29">
        <f>((AF51)*(((Parâmetros!$D$16^2)*Parâmetros!$D$20)/(2*Parâmetros!$G$3*Modelo_2_Ø26mm!AC51^2)))</f>
        <v>7.5915359259176363E-2</v>
      </c>
      <c r="AK51" s="22">
        <v>0.66</v>
      </c>
      <c r="AL51" s="23">
        <f>AK51/Parâmetros!$G$3</f>
        <v>6.6132264529058116E-4</v>
      </c>
      <c r="AM51" s="23"/>
      <c r="AN51" s="23">
        <f>AL51/Parâmetros!$B$23</f>
        <v>1.2455948872970906</v>
      </c>
      <c r="AO51" s="23">
        <f>AN51/Parâmetros!$E$6</f>
        <v>2.9927796427128555</v>
      </c>
      <c r="AP51" s="23">
        <f>(Parâmetros!$G$3*Parâmetros!$E$20*Modelo_2_Ø26mm!AO51)/Parâmetros!$H$3</f>
        <v>22856.048245728067</v>
      </c>
      <c r="AQ51" s="35">
        <v>157899.44163699998</v>
      </c>
      <c r="AR51" s="23">
        <v>152603.17908600002</v>
      </c>
      <c r="AS51" s="24">
        <f t="shared" si="5"/>
        <v>1315828.6803083331</v>
      </c>
      <c r="AT51" s="29">
        <f>((AQ51*Parâmetros!$E$20)/(2*Parâmetros!$B$11*Parâmetros!$G$3*Modelo_2_Ø26mm!AO51^2))</f>
        <v>0.48085272925634553</v>
      </c>
      <c r="AU51" s="29"/>
      <c r="AV51" s="29">
        <f>((AS51)*(((Parâmetros!$D$16^2)*Parâmetros!$D$20)/(2*Parâmetros!$G$3*Modelo_2_Ø26mm!AO51^2)))</f>
        <v>6.2120740704067999E-2</v>
      </c>
    </row>
    <row r="52" spans="1:48" x14ac:dyDescent="0.25">
      <c r="A52" s="22">
        <v>0.68</v>
      </c>
      <c r="B52" s="23">
        <f>A52/Parâmetros!$G$3</f>
        <v>6.8136272545090185E-4</v>
      </c>
      <c r="C52" s="23"/>
      <c r="D52" s="23">
        <f>B52/Parâmetros!$B$23</f>
        <v>1.2833401869121539</v>
      </c>
      <c r="E52" s="23">
        <f>D52/Parâmetros!$B$6</f>
        <v>3.8585092811550026</v>
      </c>
      <c r="F52" s="23">
        <f>(Parâmetros!$G$3*Parâmetros!$B$20*Modelo_2_Ø26mm!E52)/Parâmetros!$H$3</f>
        <v>12513.395470562833</v>
      </c>
      <c r="G52" s="35">
        <v>167090.115472</v>
      </c>
      <c r="H52" s="24">
        <f t="shared" si="4"/>
        <v>1392417.6289333333</v>
      </c>
      <c r="I52" s="29">
        <f>((G52*Parâmetros!$B$20)/(2*Parâmetros!$B$11*Parâmetros!$G$3*Modelo_2_Ø26mm!E52^2))</f>
        <v>0.12999356429099931</v>
      </c>
      <c r="J52" s="29"/>
      <c r="K52" s="29">
        <f>((H52)*(((Parâmetros!$B$16^2)*Parâmetros!$B$20)/(2*Parâmetros!$G$3*Modelo_2_Ø26mm!E52^2)))</f>
        <v>1.4380246864107786E-2</v>
      </c>
      <c r="M52" s="22">
        <v>0.68</v>
      </c>
      <c r="N52" s="23">
        <f>M52/Parâmetros!$G$3</f>
        <v>6.8136272545090185E-4</v>
      </c>
      <c r="O52" s="23"/>
      <c r="P52" s="23">
        <f>N52/Parâmetros!$B$23</f>
        <v>1.2833401869121539</v>
      </c>
      <c r="Q52" s="23">
        <f>P52/Parâmetros!$C$6</f>
        <v>3.42680957786957</v>
      </c>
      <c r="R52" s="23">
        <f>(Parâmetros!$G$3*Parâmetros!$C$20*Modelo_2_Ø26mm!Q52)/Parâmetros!$H$3</f>
        <v>16010.551756962865</v>
      </c>
      <c r="S52" s="35">
        <v>313581.60428199999</v>
      </c>
      <c r="T52" s="26">
        <f t="shared" si="1"/>
        <v>2613180.0356833334</v>
      </c>
      <c r="U52" s="29">
        <f>((S52*Parâmetros!$C$20)/(2*Parâmetros!$B$11*Parâmetros!$G$3*Modelo_2_Ø26mm!Q52^2))</f>
        <v>0.44559625329624841</v>
      </c>
      <c r="V52" s="29"/>
      <c r="W52" s="29">
        <f>((T52)*(((Parâmetros!$C$16^2)*Parâmetros!$C$20)/(2*Parâmetros!$G$3*Modelo_2_Ø26mm!Q52^2)))</f>
        <v>6.2494985923862156E-2</v>
      </c>
      <c r="Y52" s="22">
        <v>0.68</v>
      </c>
      <c r="Z52" s="23">
        <f>Y52/Parâmetros!$G$3</f>
        <v>6.8136272545090185E-4</v>
      </c>
      <c r="AA52" s="23"/>
      <c r="AB52" s="23">
        <f>Z52/Parâmetros!$B$23</f>
        <v>1.2833401869121539</v>
      </c>
      <c r="AC52" s="23">
        <f>AB52/Parâmetros!$D$6</f>
        <v>3.2115620293096945</v>
      </c>
      <c r="AD52" s="23">
        <f>(Parâmetros!$G$3*Parâmetros!$D$20*Modelo_2_Ø26mm!AC52)/Parâmetros!$H$3</f>
        <v>19843.409670077501</v>
      </c>
      <c r="AE52" s="35">
        <v>221306.904033</v>
      </c>
      <c r="AF52" s="24">
        <f t="shared" si="2"/>
        <v>1844224.200275</v>
      </c>
      <c r="AG52" s="29">
        <f>((AE52*Parâmetros!$D$20)/(2*Parâmetros!$B$11*Parâmetros!$G$3*Modelo_2_Ø26mm!AC52^2))</f>
        <v>0.47349662500130246</v>
      </c>
      <c r="AH52" s="29"/>
      <c r="AI52" s="29">
        <f>((AF52)*(((Parâmetros!$D$16^2)*Parâmetros!$D$20)/(2*Parâmetros!$G$3*Modelo_2_Ø26mm!AC52^2)))</f>
        <v>7.5608016839667974E-2</v>
      </c>
      <c r="AK52" s="22">
        <v>0.68</v>
      </c>
      <c r="AL52" s="23">
        <f>AK52/Parâmetros!$G$3</f>
        <v>6.8136272545090185E-4</v>
      </c>
      <c r="AM52" s="23"/>
      <c r="AN52" s="23">
        <f>AL52/Parâmetros!$B$23</f>
        <v>1.2833401869121539</v>
      </c>
      <c r="AO52" s="23">
        <f>AN52/Parâmetros!$E$6</f>
        <v>3.0834699349162755</v>
      </c>
      <c r="AP52" s="23">
        <f>(Parâmetros!$G$3*Parâmetros!$E$20*Modelo_2_Ø26mm!AO52)/Parâmetros!$H$3</f>
        <v>23548.655768325887</v>
      </c>
      <c r="AQ52" s="35">
        <v>166939.596212</v>
      </c>
      <c r="AR52" s="23">
        <v>152603.17908600002</v>
      </c>
      <c r="AS52" s="24">
        <f t="shared" si="5"/>
        <v>1391163.3017666668</v>
      </c>
      <c r="AT52" s="29">
        <f>((AQ52*Parâmetros!$E$20)/(2*Parâmetros!$B$11*Parâmetros!$G$3*Modelo_2_Ø26mm!AO52^2))</f>
        <v>0.47891770812340373</v>
      </c>
      <c r="AU52" s="29"/>
      <c r="AV52" s="29">
        <f>((AS52)*(((Parâmetros!$D$16^2)*Parâmetros!$D$20)/(2*Parâmetros!$G$3*Modelo_2_Ø26mm!AO52^2)))</f>
        <v>6.1870757832509247E-2</v>
      </c>
    </row>
    <row r="53" spans="1:48" x14ac:dyDescent="0.25">
      <c r="A53" s="22">
        <v>0.7</v>
      </c>
      <c r="B53" s="23">
        <f>A53/Parâmetros!$G$3</f>
        <v>7.0140280561122243E-4</v>
      </c>
      <c r="C53" s="23"/>
      <c r="D53" s="23">
        <f>B53/Parâmetros!$B$23</f>
        <v>1.3210854865272172</v>
      </c>
      <c r="E53" s="23">
        <f>D53/Parâmetros!$B$6</f>
        <v>3.9719948482477969</v>
      </c>
      <c r="F53" s="23">
        <f>(Parâmetros!$G$3*Parâmetros!$B$20*Modelo_2_Ø26mm!E53)/Parâmetros!$H$3</f>
        <v>12881.43651381468</v>
      </c>
      <c r="G53" s="35">
        <v>176362.30254900001</v>
      </c>
      <c r="H53" s="24">
        <f t="shared" si="4"/>
        <v>1469685.8545750002</v>
      </c>
      <c r="I53" s="29">
        <f>((G53*Parâmetros!$B$20)/(2*Parâmetros!$B$11*Parâmetros!$G$3*Modelo_2_Ø26mm!E53^2))</f>
        <v>0.12947877989669818</v>
      </c>
      <c r="J53" s="29"/>
      <c r="K53" s="29">
        <f>((H53)*(((Parâmetros!$B$16^2)*Parâmetros!$B$20)/(2*Parâmetros!$G$3*Modelo_2_Ø26mm!E53^2)))</f>
        <v>1.432329999360527E-2</v>
      </c>
      <c r="M53" s="22">
        <v>0.7</v>
      </c>
      <c r="N53" s="23">
        <f>M53/Parâmetros!$G$3</f>
        <v>7.0140280561122243E-4</v>
      </c>
      <c r="O53" s="23"/>
      <c r="P53" s="23">
        <f>N53/Parâmetros!$B$23</f>
        <v>1.3210854865272172</v>
      </c>
      <c r="Q53" s="23">
        <f>P53/Parâmetros!$C$6</f>
        <v>3.5275980948657337</v>
      </c>
      <c r="R53" s="23">
        <f>(Parâmetros!$G$3*Parâmetros!$C$20*Modelo_2_Ø26mm!Q53)/Parâmetros!$H$3</f>
        <v>16481.450338050006</v>
      </c>
      <c r="S53" s="35">
        <v>330759.74530199997</v>
      </c>
      <c r="T53" s="26">
        <f t="shared" si="1"/>
        <v>2756331.2108499999</v>
      </c>
      <c r="U53" s="29">
        <f>((S53*Parâmetros!$C$20)/(2*Parâmetros!$B$11*Parâmetros!$G$3*Modelo_2_Ø26mm!Q53^2))</f>
        <v>0.44353239652264392</v>
      </c>
      <c r="V53" s="29"/>
      <c r="W53" s="29">
        <f>((T53)*(((Parâmetros!$C$16^2)*Parâmetros!$C$20)/(2*Parâmetros!$G$3*Modelo_2_Ø26mm!Q53^2)))</f>
        <v>6.2205529495399925E-2</v>
      </c>
      <c r="Y53" s="22">
        <v>0.7</v>
      </c>
      <c r="Z53" s="23">
        <f>Y53/Parâmetros!$G$3</f>
        <v>7.0140280561122243E-4</v>
      </c>
      <c r="AA53" s="23"/>
      <c r="AB53" s="23">
        <f>Z53/Parâmetros!$B$23</f>
        <v>1.3210854865272172</v>
      </c>
      <c r="AC53" s="23">
        <f>AB53/Parâmetros!$D$6</f>
        <v>3.3060197360540973</v>
      </c>
      <c r="AD53" s="23">
        <f>(Parâmetros!$G$3*Parâmetros!$D$20*Modelo_2_Ø26mm!AC53)/Parâmetros!$H$3</f>
        <v>20427.039366256253</v>
      </c>
      <c r="AE53" s="35">
        <v>233574.903567</v>
      </c>
      <c r="AF53" s="24">
        <f t="shared" si="2"/>
        <v>1946457.529725</v>
      </c>
      <c r="AG53" s="29">
        <f>((AE53*Parâmetros!$D$20)/(2*Parâmetros!$B$11*Parâmetros!$G$3*Modelo_2_Ø26mm!AC53^2))</f>
        <v>0.47159571320147492</v>
      </c>
      <c r="AH53" s="29"/>
      <c r="AI53" s="29">
        <f>((AF53)*(((Parâmetros!$D$16^2)*Parâmetros!$D$20)/(2*Parâmetros!$G$3*Modelo_2_Ø26mm!AC53^2)))</f>
        <v>7.5304478939325639E-2</v>
      </c>
      <c r="AK53" s="22">
        <v>0.7</v>
      </c>
      <c r="AL53" s="23">
        <f>AK53/Parâmetros!$G$3</f>
        <v>7.0140280561122243E-4</v>
      </c>
      <c r="AM53" s="23"/>
      <c r="AN53" s="23">
        <f>AL53/Parâmetros!$B$23</f>
        <v>1.3210854865272172</v>
      </c>
      <c r="AO53" s="23">
        <f>AN53/Parâmetros!$E$6</f>
        <v>3.1741602271196951</v>
      </c>
      <c r="AP53" s="23">
        <f>(Parâmetros!$G$3*Parâmetros!$E$20*Modelo_2_Ø26mm!AO53)/Parâmetros!$H$3</f>
        <v>24241.263290923704</v>
      </c>
      <c r="AQ53" s="35">
        <v>176210.90040899999</v>
      </c>
      <c r="AR53" s="23">
        <v>152603.17908600002</v>
      </c>
      <c r="AS53" s="24">
        <f t="shared" si="5"/>
        <v>1468424.170075</v>
      </c>
      <c r="AT53" s="29">
        <f>((AQ53*Parâmetros!$E$20)/(2*Parâmetros!$B$11*Parâmetros!$G$3*Modelo_2_Ø26mm!AO53^2))</f>
        <v>0.47704137985828104</v>
      </c>
      <c r="AU53" s="29"/>
      <c r="AV53" s="29">
        <f>((AS53)*(((Parâmetros!$D$16^2)*Parâmetros!$D$20)/(2*Parâmetros!$G$3*Modelo_2_Ø26mm!AO53^2)))</f>
        <v>6.1628357416453249E-2</v>
      </c>
    </row>
    <row r="54" spans="1:48" x14ac:dyDescent="0.25">
      <c r="A54" s="22">
        <v>0.72</v>
      </c>
      <c r="B54" s="23">
        <f>A54/Parâmetros!$G$3</f>
        <v>7.2144288577154301E-4</v>
      </c>
      <c r="C54" s="23"/>
      <c r="D54" s="23">
        <f>B54/Parâmetros!$B$23</f>
        <v>1.3588307861422804</v>
      </c>
      <c r="E54" s="23">
        <f>D54/Parâmetros!$B$6</f>
        <v>4.0854804153405899</v>
      </c>
      <c r="F54" s="23">
        <f>(Parâmetros!$G$3*Parâmetros!$B$20*Modelo_2_Ø26mm!E54)/Parâmetros!$H$3</f>
        <v>13249.477557066524</v>
      </c>
      <c r="G54" s="35">
        <v>185839.50937699998</v>
      </c>
      <c r="H54" s="24">
        <f t="shared" si="4"/>
        <v>1548662.5781416665</v>
      </c>
      <c r="I54" s="29">
        <f>((G54*Parâmetros!$B$20)/(2*Parâmetros!$B$11*Parâmetros!$G$3*Modelo_2_Ø26mm!E54^2))</f>
        <v>0.12896206405809901</v>
      </c>
      <c r="J54" s="29"/>
      <c r="K54" s="29">
        <f>((H54)*(((Parâmetros!$B$16^2)*Parâmetros!$B$20)/(2*Parâmetros!$G$3*Modelo_2_Ø26mm!E54^2)))</f>
        <v>1.4266139461403714E-2</v>
      </c>
      <c r="M54" s="22">
        <v>0.72</v>
      </c>
      <c r="N54" s="23">
        <f>M54/Parâmetros!$G$3</f>
        <v>7.2144288577154301E-4</v>
      </c>
      <c r="O54" s="23"/>
      <c r="P54" s="23">
        <f>N54/Parâmetros!$B$23</f>
        <v>1.3588307861422804</v>
      </c>
      <c r="Q54" s="23">
        <f>P54/Parâmetros!$C$6</f>
        <v>3.628386611861897</v>
      </c>
      <c r="R54" s="23">
        <f>(Parâmetros!$G$3*Parâmetros!$C$20*Modelo_2_Ø26mm!Q54)/Parâmetros!$H$3</f>
        <v>16952.348919137148</v>
      </c>
      <c r="S54" s="35">
        <v>348162.70071200002</v>
      </c>
      <c r="T54" s="26">
        <f t="shared" si="1"/>
        <v>2901355.8392666671</v>
      </c>
      <c r="U54" s="29">
        <f>((S54*Parâmetros!$C$20)/(2*Parâmetros!$B$11*Parâmetros!$G$3*Modelo_2_Ø26mm!Q54^2))</f>
        <v>0.4412919731601696</v>
      </c>
      <c r="V54" s="29"/>
      <c r="W54" s="29">
        <f>((T54)*(((Parâmetros!$C$16^2)*Parâmetros!$C$20)/(2*Parâmetros!$G$3*Modelo_2_Ø26mm!Q54^2)))</f>
        <v>6.1891309558707086E-2</v>
      </c>
      <c r="Y54" s="22">
        <v>0.72</v>
      </c>
      <c r="Z54" s="23">
        <f>Y54/Parâmetros!$G$3</f>
        <v>7.2144288577154301E-4</v>
      </c>
      <c r="AA54" s="23"/>
      <c r="AB54" s="23">
        <f>Z54/Parâmetros!$B$23</f>
        <v>1.3588307861422804</v>
      </c>
      <c r="AC54" s="23">
        <f>AB54/Parâmetros!$D$6</f>
        <v>3.4004774427984992</v>
      </c>
      <c r="AD54" s="23">
        <f>(Parâmetros!$G$3*Parâmetros!$D$20*Modelo_2_Ø26mm!AC54)/Parâmetros!$H$3</f>
        <v>21010.669062434994</v>
      </c>
      <c r="AE54" s="35">
        <v>246131.212317</v>
      </c>
      <c r="AF54" s="24">
        <f t="shared" si="2"/>
        <v>2051093.435975</v>
      </c>
      <c r="AG54" s="29">
        <f>((AE54*Parâmetros!$D$20)/(2*Parâmetros!$B$11*Parâmetros!$G$3*Modelo_2_Ø26mm!AC54^2))</f>
        <v>0.46972259173527586</v>
      </c>
      <c r="AH54" s="29"/>
      <c r="AI54" s="29">
        <f>((AF54)*(((Parâmetros!$D$16^2)*Parâmetros!$D$20)/(2*Parâmetros!$G$3*Modelo_2_Ø26mm!AC54^2)))</f>
        <v>7.5005378603903536E-2</v>
      </c>
      <c r="AK54" s="22">
        <v>0.72</v>
      </c>
      <c r="AL54" s="23">
        <f>AK54/Parâmetros!$G$3</f>
        <v>7.2144288577154301E-4</v>
      </c>
      <c r="AM54" s="23"/>
      <c r="AN54" s="23">
        <f>AL54/Parâmetros!$B$23</f>
        <v>1.3588307861422804</v>
      </c>
      <c r="AO54" s="23">
        <f>AN54/Parâmetros!$E$6</f>
        <v>3.2648505193231148</v>
      </c>
      <c r="AP54" s="23">
        <f>(Parâmetros!$G$3*Parâmetros!$E$20*Modelo_2_Ø26mm!AO54)/Parâmetros!$H$3</f>
        <v>24933.870813521524</v>
      </c>
      <c r="AQ54" s="35">
        <v>185697.90767799999</v>
      </c>
      <c r="AR54" s="23">
        <v>152603.17908600002</v>
      </c>
      <c r="AS54" s="24">
        <f t="shared" si="5"/>
        <v>1547482.5639833333</v>
      </c>
      <c r="AT54" s="29">
        <f>((AQ54*Parâmetros!$E$20)/(2*Parâmetros!$B$11*Parâmetros!$G$3*Modelo_2_Ø26mm!AO54^2))</f>
        <v>0.4751835303378143</v>
      </c>
      <c r="AU54" s="29"/>
      <c r="AV54" s="29">
        <f>((AS54)*(((Parâmetros!$D$16^2)*Parâmetros!$D$20)/(2*Parâmetros!$G$3*Modelo_2_Ø26mm!AO54^2)))</f>
        <v>6.1388344245463085E-2</v>
      </c>
    </row>
    <row r="55" spans="1:48" x14ac:dyDescent="0.25">
      <c r="A55" s="22">
        <v>0.74</v>
      </c>
      <c r="B55" s="23">
        <f>A55/Parâmetros!$G$3</f>
        <v>7.414829659318637E-4</v>
      </c>
      <c r="C55" s="23"/>
      <c r="D55" s="23">
        <f>B55/Parâmetros!$B$23</f>
        <v>1.3965760857573439</v>
      </c>
      <c r="E55" s="23">
        <f>D55/Parâmetros!$B$6</f>
        <v>4.1989659824333856</v>
      </c>
      <c r="F55" s="23">
        <f>(Parâmetros!$G$3*Parâmetros!$B$20*Modelo_2_Ø26mm!E55)/Parâmetros!$H$3</f>
        <v>13617.518600318377</v>
      </c>
      <c r="G55" s="35">
        <v>195536.45880600001</v>
      </c>
      <c r="H55" s="24">
        <f t="shared" si="4"/>
        <v>1629470.4900500001</v>
      </c>
      <c r="I55" s="29">
        <f>((G55*Parâmetros!$B$20)/(2*Parâmetros!$B$11*Parâmetros!$G$3*Modelo_2_Ø26mm!E55^2))</f>
        <v>0.12845565395090608</v>
      </c>
      <c r="J55" s="29"/>
      <c r="K55" s="29">
        <f>((H55)*(((Parâmetros!$B$16^2)*Parâmetros!$B$20)/(2*Parâmetros!$G$3*Modelo_2_Ø26mm!E55^2)))</f>
        <v>1.4210118977654134E-2</v>
      </c>
      <c r="M55" s="22">
        <v>0.74</v>
      </c>
      <c r="N55" s="23">
        <f>M55/Parâmetros!$G$3</f>
        <v>7.414829659318637E-4</v>
      </c>
      <c r="O55" s="23"/>
      <c r="P55" s="23">
        <f>N55/Parâmetros!$B$23</f>
        <v>1.3965760857573439</v>
      </c>
      <c r="Q55" s="23">
        <f>P55/Parâmetros!$C$6</f>
        <v>3.7291751288580612</v>
      </c>
      <c r="R55" s="23">
        <f>(Parâmetros!$G$3*Parâmetros!$C$20*Modelo_2_Ø26mm!Q55)/Parâmetros!$H$3</f>
        <v>17423.247500224294</v>
      </c>
      <c r="S55" s="35">
        <v>365788.595646</v>
      </c>
      <c r="T55" s="26">
        <f t="shared" si="1"/>
        <v>3048238.2970500002</v>
      </c>
      <c r="U55" s="29">
        <f>((S55*Parâmetros!$C$20)/(2*Parâmetros!$B$11*Parâmetros!$G$3*Modelo_2_Ø26mm!Q55^2))</f>
        <v>0.43891002444212251</v>
      </c>
      <c r="V55" s="29"/>
      <c r="W55" s="29">
        <f>((T55)*(((Parâmetros!$C$16^2)*Parâmetros!$C$20)/(2*Parâmetros!$G$3*Modelo_2_Ø26mm!Q55^2)))</f>
        <v>6.1557240655513788E-2</v>
      </c>
      <c r="Y55" s="22">
        <v>0.74</v>
      </c>
      <c r="Z55" s="23">
        <f>Y55/Parâmetros!$G$3</f>
        <v>7.414829659318637E-4</v>
      </c>
      <c r="AA55" s="23"/>
      <c r="AB55" s="23">
        <f>Z55/Parâmetros!$B$23</f>
        <v>1.3965760857573439</v>
      </c>
      <c r="AC55" s="23">
        <f>AB55/Parâmetros!$D$6</f>
        <v>3.4949351495429029</v>
      </c>
      <c r="AD55" s="23">
        <f>(Parâmetros!$G$3*Parâmetros!$D$20*Modelo_2_Ø26mm!AC55)/Parâmetros!$H$3</f>
        <v>21594.29875861375</v>
      </c>
      <c r="AE55" s="35">
        <v>258977.904698</v>
      </c>
      <c r="AF55" s="24">
        <f t="shared" si="2"/>
        <v>2158149.2058166666</v>
      </c>
      <c r="AG55" s="29">
        <f>((AE55*Parâmetros!$D$20)/(2*Parâmetros!$B$11*Parâmetros!$G$3*Modelo_2_Ø26mm!AC55^2))</f>
        <v>0.46788489396526345</v>
      </c>
      <c r="AH55" s="29"/>
      <c r="AI55" s="29">
        <f>((AF55)*(((Parâmetros!$D$16^2)*Parâmetros!$D$20)/(2*Parâmetros!$G$3*Modelo_2_Ø26mm!AC55^2)))</f>
        <v>7.4711934729956297E-2</v>
      </c>
      <c r="AK55" s="22">
        <v>0.74</v>
      </c>
      <c r="AL55" s="23">
        <f>AK55/Parâmetros!$G$3</f>
        <v>7.414829659318637E-4</v>
      </c>
      <c r="AM55" s="23"/>
      <c r="AN55" s="23">
        <f>AL55/Parâmetros!$B$23</f>
        <v>1.3965760857573439</v>
      </c>
      <c r="AO55" s="23">
        <f>AN55/Parâmetros!$E$6</f>
        <v>3.3555408115265348</v>
      </c>
      <c r="AP55" s="23">
        <f>(Parâmetros!$G$3*Parâmetros!$E$20*Modelo_2_Ø26mm!AO55)/Parâmetros!$H$3</f>
        <v>25626.478336119348</v>
      </c>
      <c r="AQ55" s="35">
        <v>195384.81975999998</v>
      </c>
      <c r="AR55" s="23">
        <v>152603.17908600002</v>
      </c>
      <c r="AS55" s="24">
        <f t="shared" si="5"/>
        <v>1628206.8313333332</v>
      </c>
      <c r="AT55" s="29">
        <f>((AQ55*Parâmetros!$E$20)/(2*Parâmetros!$B$11*Parâmetros!$G$3*Modelo_2_Ø26mm!AO55^2))</f>
        <v>0.47331115641185745</v>
      </c>
      <c r="AU55" s="29"/>
      <c r="AV55" s="29">
        <f>((AS55)*(((Parâmetros!$D$16^2)*Parâmetros!$D$20)/(2*Parâmetros!$G$3*Modelo_2_Ø26mm!AO55^2)))</f>
        <v>6.114645468535742E-2</v>
      </c>
    </row>
    <row r="56" spans="1:48" x14ac:dyDescent="0.25">
      <c r="A56" s="22">
        <v>0.76</v>
      </c>
      <c r="B56" s="23">
        <f>A56/Parâmetros!$G$3</f>
        <v>7.6152304609218438E-4</v>
      </c>
      <c r="C56" s="23"/>
      <c r="D56" s="23">
        <f>B56/Parâmetros!$B$23</f>
        <v>1.4343213853724073</v>
      </c>
      <c r="E56" s="23">
        <f>D56/Parâmetros!$B$6</f>
        <v>4.3124515495261795</v>
      </c>
      <c r="F56" s="23">
        <f>(Parâmetros!$G$3*Parâmetros!$B$20*Modelo_2_Ø26mm!E56)/Parâmetros!$H$3</f>
        <v>13985.559643570225</v>
      </c>
      <c r="G56" s="35">
        <v>205459.680162</v>
      </c>
      <c r="H56" s="24">
        <f t="shared" si="4"/>
        <v>1712164.00135</v>
      </c>
      <c r="I56" s="29">
        <f>((G56*Parâmetros!$B$20)/(2*Parâmetros!$B$11*Parâmetros!$G$3*Modelo_2_Ø26mm!E56^2))</f>
        <v>0.12796415737106284</v>
      </c>
      <c r="J56" s="29"/>
      <c r="K56" s="29">
        <f>((H56)*(((Parâmetros!$B$16^2)*Parâmetros!$B$20)/(2*Parâmetros!$G$3*Modelo_2_Ø26mm!E56^2)))</f>
        <v>1.4155748269461314E-2</v>
      </c>
      <c r="M56" s="22">
        <v>0.76</v>
      </c>
      <c r="N56" s="23">
        <f>M56/Parâmetros!$G$3</f>
        <v>7.6152304609218438E-4</v>
      </c>
      <c r="O56" s="23"/>
      <c r="P56" s="23">
        <f>N56/Parâmetros!$B$23</f>
        <v>1.4343213853724073</v>
      </c>
      <c r="Q56" s="23">
        <f>P56/Parâmetros!$C$6</f>
        <v>3.829963645854225</v>
      </c>
      <c r="R56" s="23">
        <f>(Parâmetros!$G$3*Parâmetros!$C$20*Modelo_2_Ø26mm!Q56)/Parâmetros!$H$3</f>
        <v>17894.146081311435</v>
      </c>
      <c r="S56" s="35">
        <v>384563.78097100003</v>
      </c>
      <c r="T56" s="26">
        <f t="shared" si="1"/>
        <v>3204698.1747583337</v>
      </c>
      <c r="U56" s="29">
        <f>((S56*Parâmetros!$C$20)/(2*Parâmetros!$B$11*Parâmetros!$G$3*Modelo_2_Ø26mm!Q56^2))</f>
        <v>0.43747170904742422</v>
      </c>
      <c r="V56" s="29"/>
      <c r="W56" s="29">
        <f>((T56)*(((Parâmetros!$C$16^2)*Parâmetros!$C$20)/(2*Parâmetros!$G$3*Modelo_2_Ø26mm!Q56^2)))</f>
        <v>6.1355516561828506E-2</v>
      </c>
      <c r="Y56" s="22">
        <v>0.76</v>
      </c>
      <c r="Z56" s="23">
        <f>Y56/Parâmetros!$G$3</f>
        <v>7.6152304609218438E-4</v>
      </c>
      <c r="AA56" s="23"/>
      <c r="AB56" s="23">
        <f>Z56/Parâmetros!$B$23</f>
        <v>1.4343213853724073</v>
      </c>
      <c r="AC56" s="23">
        <f>AB56/Parâmetros!$D$6</f>
        <v>3.5893928562873052</v>
      </c>
      <c r="AD56" s="23">
        <f>(Parâmetros!$G$3*Parâmetros!$D$20*Modelo_2_Ø26mm!AC56)/Parâmetros!$H$3</f>
        <v>22177.928454792502</v>
      </c>
      <c r="AE56" s="35">
        <v>272136.89373800001</v>
      </c>
      <c r="AF56" s="24">
        <f t="shared" si="2"/>
        <v>2267807.4478166667</v>
      </c>
      <c r="AG56" s="29">
        <f>((AE56*Parâmetros!$D$20)/(2*Parâmetros!$B$11*Parâmetros!$G$3*Modelo_2_Ø26mm!AC56^2))</f>
        <v>0.46612241646963193</v>
      </c>
      <c r="AH56" s="29"/>
      <c r="AI56" s="29">
        <f>((AF56)*(((Parâmetros!$D$16^2)*Parâmetros!$D$20)/(2*Parâmetros!$G$3*Modelo_2_Ø26mm!AC56^2)))</f>
        <v>7.4430502041457458E-2</v>
      </c>
      <c r="AK56" s="22">
        <v>0.76</v>
      </c>
      <c r="AL56" s="23">
        <f>AK56/Parâmetros!$G$3</f>
        <v>7.6152304609218438E-4</v>
      </c>
      <c r="AM56" s="23"/>
      <c r="AN56" s="23">
        <f>AL56/Parâmetros!$B$23</f>
        <v>1.4343213853724073</v>
      </c>
      <c r="AO56" s="23">
        <f>AN56/Parâmetros!$E$6</f>
        <v>3.4462311037299549</v>
      </c>
      <c r="AP56" s="23">
        <f>(Parâmetros!$G$3*Parâmetros!$E$20*Modelo_2_Ø26mm!AO56)/Parâmetros!$H$3</f>
        <v>26319.085858717168</v>
      </c>
      <c r="AQ56" s="35">
        <v>205294.308364</v>
      </c>
      <c r="AR56" s="23">
        <v>152603.17908600002</v>
      </c>
      <c r="AS56" s="24">
        <f t="shared" si="5"/>
        <v>1710785.9030333334</v>
      </c>
      <c r="AT56" s="29">
        <f>((AQ56*Parâmetros!$E$20)/(2*Parâmetros!$B$11*Parâmetros!$G$3*Modelo_2_Ø26mm!AO56^2))</f>
        <v>0.4714863094927908</v>
      </c>
      <c r="AU56" s="29"/>
      <c r="AV56" s="29">
        <f>((AS56)*(((Parâmetros!$D$16^2)*Parâmetros!$D$20)/(2*Parâmetros!$G$3*Modelo_2_Ø26mm!AO56^2)))</f>
        <v>6.09107050776568E-2</v>
      </c>
    </row>
    <row r="57" spans="1:48" x14ac:dyDescent="0.25">
      <c r="A57" s="22">
        <v>0.78</v>
      </c>
      <c r="B57" s="23">
        <f>A57/Parâmetros!$G$3</f>
        <v>7.8156312625250507E-4</v>
      </c>
      <c r="C57" s="23"/>
      <c r="D57" s="23">
        <f>B57/Parâmetros!$B$23</f>
        <v>1.4720666849874708</v>
      </c>
      <c r="E57" s="23">
        <f>D57/Parâmetros!$B$6</f>
        <v>4.4259371166189743</v>
      </c>
      <c r="F57" s="23">
        <f>(Parâmetros!$G$3*Parâmetros!$B$20*Modelo_2_Ø26mm!E57)/Parâmetros!$H$3</f>
        <v>14353.600686822074</v>
      </c>
      <c r="G57" s="35">
        <v>215590.81363300001</v>
      </c>
      <c r="H57" s="24">
        <f t="shared" si="4"/>
        <v>1796590.1136083335</v>
      </c>
      <c r="I57" s="29">
        <f>((G57*Parâmetros!$B$20)/(2*Parâmetros!$B$11*Parâmetros!$G$3*Modelo_2_Ø26mm!E57^2))</f>
        <v>0.12747645106529121</v>
      </c>
      <c r="J57" s="29"/>
      <c r="K57" s="29">
        <f>((H57)*(((Parâmetros!$B$16^2)*Parâmetros!$B$20)/(2*Parâmetros!$G$3*Modelo_2_Ø26mm!E57^2)))</f>
        <v>1.4101796851847455E-2</v>
      </c>
      <c r="M57" s="22">
        <v>0.78</v>
      </c>
      <c r="N57" s="23">
        <f>M57/Parâmetros!$G$3</f>
        <v>7.8156312625250507E-4</v>
      </c>
      <c r="O57" s="23"/>
      <c r="P57" s="23">
        <f>N57/Parâmetros!$B$23</f>
        <v>1.4720666849874708</v>
      </c>
      <c r="Q57" s="23">
        <f>P57/Parâmetros!$C$6</f>
        <v>3.9307521628503896</v>
      </c>
      <c r="R57" s="23">
        <f>(Parâmetros!$G$3*Parâmetros!$C$20*Modelo_2_Ø26mm!Q57)/Parâmetros!$H$3</f>
        <v>18365.044662398584</v>
      </c>
      <c r="S57" s="35">
        <v>402166.84245399997</v>
      </c>
      <c r="T57" s="26">
        <f t="shared" si="1"/>
        <v>3351390.3537833332</v>
      </c>
      <c r="U57" s="29">
        <f>((S57*Parâmetros!$C$20)/(2*Parâmetros!$B$11*Parâmetros!$G$3*Modelo_2_Ø26mm!Q57^2))</f>
        <v>0.43433600684951107</v>
      </c>
      <c r="V57" s="29"/>
      <c r="W57" s="29">
        <f>((T57)*(((Parâmetros!$C$16^2)*Parâmetros!$C$20)/(2*Parâmetros!$G$3*Modelo_2_Ø26mm!Q57^2)))</f>
        <v>6.0915733544645648E-2</v>
      </c>
      <c r="Y57" s="22">
        <v>0.78</v>
      </c>
      <c r="Z57" s="23">
        <f>Y57/Parâmetros!$G$3</f>
        <v>7.8156312625250507E-4</v>
      </c>
      <c r="AA57" s="23"/>
      <c r="AB57" s="23">
        <f>Z57/Parâmetros!$B$23</f>
        <v>1.4720666849874708</v>
      </c>
      <c r="AC57" s="23">
        <f>AB57/Parâmetros!$D$6</f>
        <v>3.6838505630317089</v>
      </c>
      <c r="AD57" s="23">
        <f>(Parâmetros!$G$3*Parâmetros!$D$20*Modelo_2_Ø26mm!AC57)/Parâmetros!$H$3</f>
        <v>22761.558150971257</v>
      </c>
      <c r="AE57" s="35">
        <v>285552.55922299996</v>
      </c>
      <c r="AF57" s="24">
        <f t="shared" si="2"/>
        <v>2379604.6601916663</v>
      </c>
      <c r="AG57" s="29">
        <f>((AE57*Parâmetros!$D$20)/(2*Parâmetros!$B$11*Parâmetros!$G$3*Modelo_2_Ø26mm!AC57^2))</f>
        <v>0.46434053984654822</v>
      </c>
      <c r="AH57" s="29"/>
      <c r="AI57" s="29">
        <f>((AF57)*(((Parâmetros!$D$16^2)*Parâmetros!$D$20)/(2*Parâmetros!$G$3*Modelo_2_Ø26mm!AC57^2)))</f>
        <v>7.4145971697183205E-2</v>
      </c>
      <c r="AK57" s="22">
        <v>0.78</v>
      </c>
      <c r="AL57" s="23">
        <f>AK57/Parâmetros!$G$3</f>
        <v>7.8156312625250507E-4</v>
      </c>
      <c r="AM57" s="23"/>
      <c r="AN57" s="23">
        <f>AL57/Parâmetros!$B$23</f>
        <v>1.4720666849874708</v>
      </c>
      <c r="AO57" s="23">
        <f>AN57/Parâmetros!$E$6</f>
        <v>3.5369213959333754</v>
      </c>
      <c r="AP57" s="23">
        <f>(Parâmetros!$G$3*Parâmetros!$E$20*Modelo_2_Ø26mm!AO57)/Parâmetros!$H$3</f>
        <v>27011.693381314995</v>
      </c>
      <c r="AQ57" s="35">
        <v>215424.39606900001</v>
      </c>
      <c r="AR57" s="23">
        <v>152603.17908600002</v>
      </c>
      <c r="AS57" s="24">
        <f t="shared" si="5"/>
        <v>1795203.3005750002</v>
      </c>
      <c r="AT57" s="29">
        <f>((AQ57*Parâmetros!$E$20)/(2*Parâmetros!$B$11*Parâmetros!$G$3*Modelo_2_Ø26mm!AO57^2))</f>
        <v>0.46970484605645035</v>
      </c>
      <c r="AU57" s="29"/>
      <c r="AV57" s="29">
        <f>((AS57)*(((Parâmetros!$D$16^2)*Parâmetros!$D$20)/(2*Parâmetros!$G$3*Modelo_2_Ø26mm!AO57^2)))</f>
        <v>6.0680560125846238E-2</v>
      </c>
    </row>
    <row r="58" spans="1:48" x14ac:dyDescent="0.25">
      <c r="A58" s="22">
        <v>0.8</v>
      </c>
      <c r="B58" s="23">
        <f>A58/Parâmetros!$G$3</f>
        <v>8.0160320641282565E-4</v>
      </c>
      <c r="C58" s="23"/>
      <c r="D58" s="23">
        <f>B58/Parâmetros!$B$23</f>
        <v>1.509811984602534</v>
      </c>
      <c r="E58" s="23">
        <f>D58/Parâmetros!$B$6</f>
        <v>4.5394226837117673</v>
      </c>
      <c r="F58" s="23">
        <f>(Parâmetros!$G$3*Parâmetros!$B$20*Modelo_2_Ø26mm!E58)/Parâmetros!$H$3</f>
        <v>14721.641730073918</v>
      </c>
      <c r="G58" s="35">
        <v>225933.72733199998</v>
      </c>
      <c r="H58" s="24">
        <f t="shared" si="4"/>
        <v>1882781.0610999998</v>
      </c>
      <c r="I58" s="29">
        <f>((G58*Parâmetros!$B$20)/(2*Parâmetros!$B$11*Parâmetros!$G$3*Modelo_2_Ø26mm!E58^2))</f>
        <v>0.12699599095450051</v>
      </c>
      <c r="J58" s="29"/>
      <c r="K58" s="29">
        <f>((H58)*(((Parâmetros!$B$16^2)*Parâmetros!$B$20)/(2*Parâmetros!$G$3*Modelo_2_Ø26mm!E58^2)))</f>
        <v>1.4048647028321882E-2</v>
      </c>
      <c r="M58" s="22">
        <v>0.8</v>
      </c>
      <c r="N58" s="23">
        <f>M58/Parâmetros!$G$3</f>
        <v>8.0160320641282565E-4</v>
      </c>
      <c r="O58" s="23"/>
      <c r="P58" s="23">
        <f>N58/Parâmetros!$B$23</f>
        <v>1.509811984602534</v>
      </c>
      <c r="Q58" s="23">
        <f>P58/Parâmetros!$C$6</f>
        <v>4.031540679846553</v>
      </c>
      <c r="R58" s="23">
        <f>(Parâmetros!$G$3*Parâmetros!$C$20*Modelo_2_Ø26mm!Q58)/Parâmetros!$H$3</f>
        <v>18835.943243485726</v>
      </c>
      <c r="S58" s="35">
        <v>421081.46682999999</v>
      </c>
      <c r="T58" s="26">
        <f t="shared" si="1"/>
        <v>3509012.2235833332</v>
      </c>
      <c r="U58" s="29">
        <f>((S58*Parâmetros!$C$20)/(2*Parâmetros!$B$11*Parâmetros!$G$3*Modelo_2_Ø26mm!Q58^2))</f>
        <v>0.43230965147229367</v>
      </c>
      <c r="V58" s="29"/>
      <c r="W58" s="29">
        <f>((T58)*(((Parâmetros!$C$16^2)*Parâmetros!$C$20)/(2*Parâmetros!$G$3*Modelo_2_Ø26mm!Q58^2)))</f>
        <v>6.0631536696402054E-2</v>
      </c>
      <c r="Y58" s="22">
        <v>0.8</v>
      </c>
      <c r="Z58" s="23">
        <f>Y58/Parâmetros!$G$3</f>
        <v>8.0160320641282565E-4</v>
      </c>
      <c r="AA58" s="23"/>
      <c r="AB58" s="23">
        <f>Z58/Parâmetros!$B$23</f>
        <v>1.509811984602534</v>
      </c>
      <c r="AC58" s="23">
        <f>AB58/Parâmetros!$D$6</f>
        <v>3.7783082697761108</v>
      </c>
      <c r="AD58" s="23">
        <f>(Parâmetros!$G$3*Parâmetros!$D$20*Modelo_2_Ø26mm!AC58)/Parâmetros!$H$3</f>
        <v>23345.187847150002</v>
      </c>
      <c r="AE58" s="35">
        <v>299263.256207</v>
      </c>
      <c r="AF58" s="24">
        <f t="shared" si="2"/>
        <v>2493860.4683916667</v>
      </c>
      <c r="AG58" s="29">
        <f>((AE58*Parâmetros!$D$20)/(2*Parâmetros!$B$11*Parâmetros!$G$3*Modelo_2_Ø26mm!AC58^2))</f>
        <v>0.46260803700861824</v>
      </c>
      <c r="AH58" s="29"/>
      <c r="AI58" s="29">
        <f>((AF58)*(((Parâmetros!$D$16^2)*Parâmetros!$D$20)/(2*Parâmetros!$G$3*Modelo_2_Ø26mm!AC58^2)))</f>
        <v>7.3869325366822086E-2</v>
      </c>
      <c r="AK58" s="22">
        <v>0.8</v>
      </c>
      <c r="AL58" s="23">
        <f>AK58/Parâmetros!$G$3</f>
        <v>8.0160320641282565E-4</v>
      </c>
      <c r="AM58" s="23"/>
      <c r="AN58" s="23">
        <f>AL58/Parâmetros!$B$23</f>
        <v>1.509811984602534</v>
      </c>
      <c r="AO58" s="23">
        <f>AN58/Parâmetros!$E$6</f>
        <v>3.6276116881367946</v>
      </c>
      <c r="AP58" s="23">
        <f>(Parâmetros!$G$3*Parâmetros!$E$20*Modelo_2_Ø26mm!AO58)/Parâmetros!$H$3</f>
        <v>27704.300903912808</v>
      </c>
      <c r="AQ58" s="35">
        <v>225759.60542900002</v>
      </c>
      <c r="AR58" s="23">
        <v>152603.17908600002</v>
      </c>
      <c r="AS58" s="24">
        <f t="shared" si="5"/>
        <v>1881330.045241667</v>
      </c>
      <c r="AT58" s="29">
        <f>((AQ58*Parâmetros!$E$20)/(2*Parâmetros!$B$11*Parâmetros!$G$3*Modelo_2_Ø26mm!AO58^2))</f>
        <v>0.46793510278084932</v>
      </c>
      <c r="AU58" s="29"/>
      <c r="AV58" s="29">
        <f>((AS58)*(((Parâmetros!$D$16^2)*Parâmetros!$D$20)/(2*Parâmetros!$G$3*Modelo_2_Ø26mm!AO58^2)))</f>
        <v>6.0451929286407302E-2</v>
      </c>
    </row>
    <row r="59" spans="1:48" x14ac:dyDescent="0.25">
      <c r="A59" s="22">
        <v>0.82</v>
      </c>
      <c r="B59" s="23">
        <f>A59/Parâmetros!$G$3</f>
        <v>8.2164328657314623E-4</v>
      </c>
      <c r="C59" s="23"/>
      <c r="D59" s="23">
        <f>B59/Parâmetros!$B$23</f>
        <v>1.5475572842175973</v>
      </c>
      <c r="E59" s="23">
        <f>D59/Parâmetros!$B$6</f>
        <v>4.6529082508045621</v>
      </c>
      <c r="F59" s="23">
        <f>(Parâmetros!$G$3*Parâmetros!$B$20*Modelo_2_Ø26mm!E59)/Parâmetros!$H$3</f>
        <v>15089.682773325769</v>
      </c>
      <c r="G59" s="35">
        <v>236487.63307800001</v>
      </c>
      <c r="H59" s="24">
        <f t="shared" si="4"/>
        <v>1970730.2756500002</v>
      </c>
      <c r="I59" s="29">
        <f>((G59*Parâmetros!$B$20)/(2*Parâmetros!$B$11*Parâmetros!$G$3*Modelo_2_Ø26mm!E59^2))</f>
        <v>0.12652304863985983</v>
      </c>
      <c r="J59" s="29"/>
      <c r="K59" s="29">
        <f>((H59)*(((Parâmetros!$B$16^2)*Parâmetros!$B$20)/(2*Parâmetros!$G$3*Modelo_2_Ø26mm!E59^2)))</f>
        <v>1.3996328844155543E-2</v>
      </c>
      <c r="M59" s="22">
        <v>0.82</v>
      </c>
      <c r="N59" s="23">
        <f>M59/Parâmetros!$G$3</f>
        <v>8.2164328657314623E-4</v>
      </c>
      <c r="O59" s="23"/>
      <c r="P59" s="23">
        <f>N59/Parâmetros!$B$23</f>
        <v>1.5475572842175973</v>
      </c>
      <c r="Q59" s="23">
        <f>P59/Parâmetros!$C$6</f>
        <v>4.1323291968427167</v>
      </c>
      <c r="R59" s="23">
        <f>(Parâmetros!$G$3*Parâmetros!$C$20*Modelo_2_Ø26mm!Q59)/Parâmetros!$H$3</f>
        <v>19306.841824572868</v>
      </c>
      <c r="S59" s="35">
        <v>440222.035149</v>
      </c>
      <c r="T59" s="26">
        <f t="shared" si="1"/>
        <v>3668516.9595750002</v>
      </c>
      <c r="U59" s="29">
        <f>((S59*Parâmetros!$C$20)/(2*Parâmetros!$B$11*Parâmetros!$G$3*Modelo_2_Ø26mm!Q59^2))</f>
        <v>0.43018261053840023</v>
      </c>
      <c r="V59" s="29"/>
      <c r="W59" s="29">
        <f>((T59)*(((Parâmetros!$C$16^2)*Parâmetros!$C$20)/(2*Parâmetros!$G$3*Modelo_2_Ø26mm!Q59^2)))</f>
        <v>6.0333218673663258E-2</v>
      </c>
      <c r="Y59" s="22">
        <v>0.82</v>
      </c>
      <c r="Z59" s="23">
        <f>Y59/Parâmetros!$G$3</f>
        <v>8.2164328657314623E-4</v>
      </c>
      <c r="AA59" s="23"/>
      <c r="AB59" s="23">
        <f>Z59/Parâmetros!$B$23</f>
        <v>1.5475572842175973</v>
      </c>
      <c r="AC59" s="23">
        <f>AB59/Parâmetros!$D$6</f>
        <v>3.8727659765205136</v>
      </c>
      <c r="AD59" s="23">
        <f>(Parâmetros!$G$3*Parâmetros!$D$20*Modelo_2_Ø26mm!AC59)/Parâmetros!$H$3</f>
        <v>23928.817543328751</v>
      </c>
      <c r="AE59" s="35">
        <v>313266.56143900001</v>
      </c>
      <c r="AF59" s="24">
        <f t="shared" si="2"/>
        <v>2610554.6786583336</v>
      </c>
      <c r="AG59" s="29">
        <f>((AE59*Parâmetros!$D$20)/(2*Parâmetros!$B$11*Parâmetros!$G$3*Modelo_2_Ø26mm!AC59^2))</f>
        <v>0.46092056528027625</v>
      </c>
      <c r="AH59" s="29"/>
      <c r="AI59" s="29">
        <f>((AF59)*(((Parâmetros!$D$16^2)*Parâmetros!$D$20)/(2*Parâmetros!$G$3*Modelo_2_Ø26mm!AC59^2)))</f>
        <v>7.3599869611244956E-2</v>
      </c>
      <c r="AK59" s="22">
        <v>0.82</v>
      </c>
      <c r="AL59" s="23">
        <f>AK59/Parâmetros!$G$3</f>
        <v>8.2164328657314623E-4</v>
      </c>
      <c r="AM59" s="23"/>
      <c r="AN59" s="23">
        <f>AL59/Parâmetros!$B$23</f>
        <v>1.5475572842175973</v>
      </c>
      <c r="AO59" s="23">
        <f>AN59/Parâmetros!$E$6</f>
        <v>3.7183019803402146</v>
      </c>
      <c r="AP59" s="23">
        <f>(Parâmetros!$G$3*Parâmetros!$E$20*Modelo_2_Ø26mm!AO59)/Parâmetros!$H$3</f>
        <v>28396.908426510628</v>
      </c>
      <c r="AQ59" s="35">
        <v>236310.18603099999</v>
      </c>
      <c r="AR59" s="23">
        <v>152603.17908600002</v>
      </c>
      <c r="AS59" s="24">
        <f t="shared" si="5"/>
        <v>1969251.5502583333</v>
      </c>
      <c r="AT59" s="29">
        <f>((AQ59*Parâmetros!$E$20)/(2*Parâmetros!$B$11*Parâmetros!$G$3*Modelo_2_Ø26mm!AO59^2))</f>
        <v>0.46620196480702708</v>
      </c>
      <c r="AU59" s="29"/>
      <c r="AV59" s="29">
        <f>((AS59)*(((Parâmetros!$D$16^2)*Parâmetros!$D$20)/(2*Parâmetros!$G$3*Modelo_2_Ø26mm!AO59^2)))</f>
        <v>6.0228027438449211E-2</v>
      </c>
    </row>
    <row r="60" spans="1:48" x14ac:dyDescent="0.25">
      <c r="A60" s="22">
        <v>0.84</v>
      </c>
      <c r="B60" s="23">
        <f>A60/Parâmetros!$G$3</f>
        <v>8.4168336673346692E-4</v>
      </c>
      <c r="C60" s="23"/>
      <c r="D60" s="23">
        <f>B60/Parâmetros!$B$23</f>
        <v>1.5853025838326607</v>
      </c>
      <c r="E60" s="23">
        <f>D60/Parâmetros!$B$6</f>
        <v>4.7663938178973559</v>
      </c>
      <c r="F60" s="23">
        <f>(Parâmetros!$G$3*Parâmetros!$B$20*Modelo_2_Ø26mm!E60)/Parâmetros!$H$3</f>
        <v>15457.723816577616</v>
      </c>
      <c r="G60" s="35">
        <v>247268.795208</v>
      </c>
      <c r="H60" s="24">
        <f t="shared" si="4"/>
        <v>2060573.2934000001</v>
      </c>
      <c r="I60" s="29">
        <f>((G60*Parâmetros!$B$20)/(2*Parâmetros!$B$11*Parâmetros!$G$3*Modelo_2_Ø26mm!E60^2))</f>
        <v>0.12606648929553507</v>
      </c>
      <c r="J60" s="29"/>
      <c r="K60" s="29">
        <f>((H60)*(((Parâmetros!$B$16^2)*Parâmetros!$B$20)/(2*Parâmetros!$G$3*Modelo_2_Ø26mm!E60^2)))</f>
        <v>1.3945822989382545E-2</v>
      </c>
      <c r="M60" s="22">
        <v>0.84</v>
      </c>
      <c r="N60" s="23">
        <f>M60/Parâmetros!$G$3</f>
        <v>8.4168336673346692E-4</v>
      </c>
      <c r="O60" s="23"/>
      <c r="P60" s="23">
        <f>N60/Parâmetros!$B$23</f>
        <v>1.5853025838326607</v>
      </c>
      <c r="Q60" s="23">
        <f>P60/Parâmetros!$C$6</f>
        <v>4.2331177138388805</v>
      </c>
      <c r="R60" s="23">
        <f>(Parâmetros!$G$3*Parâmetros!$C$20*Modelo_2_Ø26mm!Q60)/Parâmetros!$H$3</f>
        <v>19777.74040566001</v>
      </c>
      <c r="S60" s="35">
        <v>459895.259288</v>
      </c>
      <c r="T60" s="26">
        <f t="shared" si="1"/>
        <v>3832460.4940666668</v>
      </c>
      <c r="U60" s="29">
        <f>((S60*Parâmetros!$C$20)/(2*Parâmetros!$B$11*Parâmetros!$G$3*Modelo_2_Ø26mm!Q60^2))</f>
        <v>0.428261603690549</v>
      </c>
      <c r="V60" s="29"/>
      <c r="W60" s="29">
        <f>((T60)*(((Parâmetros!$C$16^2)*Parâmetros!$C$20)/(2*Parâmetros!$G$3*Modelo_2_Ø26mm!Q60^2)))</f>
        <v>6.0063796983000413E-2</v>
      </c>
      <c r="Y60" s="22">
        <v>0.84</v>
      </c>
      <c r="Z60" s="23">
        <f>Y60/Parâmetros!$G$3</f>
        <v>8.4168336673346692E-4</v>
      </c>
      <c r="AA60" s="23"/>
      <c r="AB60" s="23">
        <f>Z60/Parâmetros!$B$23</f>
        <v>1.5853025838326607</v>
      </c>
      <c r="AC60" s="23">
        <f>AB60/Parâmetros!$D$6</f>
        <v>3.9672236832649164</v>
      </c>
      <c r="AD60" s="23">
        <f>(Parâmetros!$G$3*Parâmetros!$D$20*Modelo_2_Ø26mm!AC60)/Parâmetros!$H$3</f>
        <v>24512.447239507499</v>
      </c>
      <c r="AE60" s="35">
        <v>327546.55875099998</v>
      </c>
      <c r="AF60" s="24">
        <f t="shared" si="2"/>
        <v>2729554.656258333</v>
      </c>
      <c r="AG60" s="29">
        <f>((AE60*Parâmetros!$D$20)/(2*Parâmetros!$B$11*Parâmetros!$G$3*Modelo_2_Ø26mm!AC60^2))</f>
        <v>0.45925534492454378</v>
      </c>
      <c r="AH60" s="29"/>
      <c r="AI60" s="29">
        <f>((AF60)*(((Parâmetros!$D$16^2)*Parâmetros!$D$20)/(2*Parâmetros!$G$3*Modelo_2_Ø26mm!AC60^2)))</f>
        <v>7.3333966958406327E-2</v>
      </c>
      <c r="AK60" s="22">
        <v>0.84</v>
      </c>
      <c r="AL60" s="23">
        <f>AK60/Parâmetros!$G$3</f>
        <v>8.4168336673346692E-4</v>
      </c>
      <c r="AM60" s="23"/>
      <c r="AN60" s="23">
        <f>AL60/Parâmetros!$B$23</f>
        <v>1.5853025838326607</v>
      </c>
      <c r="AO60" s="23">
        <f>AN60/Parâmetros!$E$6</f>
        <v>3.8089922725436343</v>
      </c>
      <c r="AP60" s="23">
        <f>(Parâmetros!$G$3*Parâmetros!$E$20*Modelo_2_Ø26mm!AO60)/Parâmetros!$H$3</f>
        <v>29089.515949108449</v>
      </c>
      <c r="AQ60" s="35">
        <v>247066.049016</v>
      </c>
      <c r="AR60" s="23">
        <v>152603.17908600002</v>
      </c>
      <c r="AS60" s="24">
        <f t="shared" si="5"/>
        <v>2058883.7418000002</v>
      </c>
      <c r="AT60" s="29">
        <f>((AQ60*Parâmetros!$E$20)/(2*Parâmetros!$B$11*Parâmetros!$G$3*Modelo_2_Ø26mm!AO60^2))</f>
        <v>0.46448731741166838</v>
      </c>
      <c r="AU60" s="29"/>
      <c r="AV60" s="29">
        <f>((AS60)*(((Parâmetros!$D$16^2)*Parâmetros!$D$20)/(2*Parâmetros!$G$3*Modelo_2_Ø26mm!AO60^2)))</f>
        <v>6.0006514364351227E-2</v>
      </c>
    </row>
    <row r="61" spans="1:48" x14ac:dyDescent="0.25">
      <c r="A61" s="22">
        <v>0.86</v>
      </c>
      <c r="B61" s="23">
        <f>A61/Parâmetros!$G$3</f>
        <v>8.617234468937876E-4</v>
      </c>
      <c r="C61" s="23"/>
      <c r="D61" s="23">
        <f>B61/Parâmetros!$B$23</f>
        <v>1.6230478834477242</v>
      </c>
      <c r="E61" s="23">
        <f>D61/Parâmetros!$B$6</f>
        <v>4.8798793849901507</v>
      </c>
      <c r="F61" s="23">
        <f>(Parâmetros!$G$3*Parâmetros!$B$20*Modelo_2_Ø26mm!E61)/Parâmetros!$H$3</f>
        <v>15825.764859829465</v>
      </c>
      <c r="G61" s="35">
        <v>258244.057696</v>
      </c>
      <c r="H61" s="24">
        <f t="shared" si="4"/>
        <v>2152033.8141333335</v>
      </c>
      <c r="I61" s="29">
        <f>((G61*Parâmetros!$B$20)/(2*Parâmetros!$B$11*Parâmetros!$G$3*Modelo_2_Ø26mm!E61^2))</f>
        <v>0.12560946117008315</v>
      </c>
      <c r="J61" s="29"/>
      <c r="K61" s="29">
        <f>((H61)*(((Parâmetros!$B$16^2)*Parâmetros!$B$20)/(2*Parâmetros!$G$3*Modelo_2_Ø26mm!E61^2)))</f>
        <v>1.3895265276747429E-2</v>
      </c>
      <c r="M61" s="22">
        <v>0.86</v>
      </c>
      <c r="N61" s="23">
        <f>M61/Parâmetros!$G$3</f>
        <v>8.617234468937876E-4</v>
      </c>
      <c r="O61" s="23"/>
      <c r="P61" s="23">
        <f>N61/Parâmetros!$B$23</f>
        <v>1.6230478834477242</v>
      </c>
      <c r="Q61" s="23">
        <f>P61/Parâmetros!$C$6</f>
        <v>4.3339062308350442</v>
      </c>
      <c r="R61" s="23">
        <f>(Parâmetros!$G$3*Parâmetros!$C$20*Modelo_2_Ø26mm!Q61)/Parâmetros!$H$3</f>
        <v>20248.638986747152</v>
      </c>
      <c r="S61" s="35">
        <v>480215.42348100001</v>
      </c>
      <c r="T61" s="26">
        <f t="shared" si="1"/>
        <v>4001795.1956750001</v>
      </c>
      <c r="U61" s="29">
        <f>((S61*Parâmetros!$C$20)/(2*Parâmetros!$B$11*Parâmetros!$G$3*Modelo_2_Ø26mm!Q61^2))</f>
        <v>0.42662664940963485</v>
      </c>
      <c r="V61" s="29"/>
      <c r="W61" s="29">
        <f>((T61)*(((Parâmetros!$C$16^2)*Parâmetros!$C$20)/(2*Parâmetros!$G$3*Modelo_2_Ø26mm!Q61^2)))</f>
        <v>5.9834494236363639E-2</v>
      </c>
      <c r="Y61" s="22">
        <v>0.86</v>
      </c>
      <c r="Z61" s="23">
        <f>Y61/Parâmetros!$G$3</f>
        <v>8.617234468937876E-4</v>
      </c>
      <c r="AA61" s="23"/>
      <c r="AB61" s="23">
        <f>Z61/Parâmetros!$B$23</f>
        <v>1.6230478834477242</v>
      </c>
      <c r="AC61" s="23">
        <f>AB61/Parâmetros!$D$6</f>
        <v>4.06168139000932</v>
      </c>
      <c r="AD61" s="23">
        <f>(Parâmetros!$G$3*Parâmetros!$D$20*Modelo_2_Ø26mm!AC61)/Parâmetros!$H$3</f>
        <v>25096.076935686255</v>
      </c>
      <c r="AE61" s="35">
        <v>342079.00703600002</v>
      </c>
      <c r="AF61" s="24">
        <f t="shared" si="2"/>
        <v>2850658.391966667</v>
      </c>
      <c r="AG61" s="29">
        <f>((AE61*Parâmetros!$D$20)/(2*Parâmetros!$B$11*Parâmetros!$G$3*Modelo_2_Ø26mm!AC61^2))</f>
        <v>0.45758235689952759</v>
      </c>
      <c r="AH61" s="29"/>
      <c r="AI61" s="29">
        <f>((AF61)*(((Parâmetros!$D$16^2)*Parâmetros!$D$20)/(2*Parâmetros!$G$3*Modelo_2_Ø26mm!AC61^2)))</f>
        <v>7.3066823962893684E-2</v>
      </c>
      <c r="AK61" s="22">
        <v>0.86</v>
      </c>
      <c r="AL61" s="23">
        <f>AK61/Parâmetros!$G$3</f>
        <v>8.617234468937876E-4</v>
      </c>
      <c r="AM61" s="23"/>
      <c r="AN61" s="23">
        <f>AL61/Parâmetros!$B$23</f>
        <v>1.6230478834477242</v>
      </c>
      <c r="AO61" s="23">
        <f>AN61/Parâmetros!$E$6</f>
        <v>3.8996825647470548</v>
      </c>
      <c r="AP61" s="23">
        <f>(Parâmetros!$G$3*Parâmetros!$E$20*Modelo_2_Ø26mm!AO61)/Parâmetros!$H$3</f>
        <v>29782.123471706276</v>
      </c>
      <c r="AQ61" s="35">
        <v>258062.041642</v>
      </c>
      <c r="AR61" s="23">
        <v>152603.17908600002</v>
      </c>
      <c r="AS61" s="24">
        <f t="shared" si="5"/>
        <v>2150517.0136833335</v>
      </c>
      <c r="AT61" s="29">
        <f>((AQ61*Parâmetros!$E$20)/(2*Parâmetros!$B$11*Parâmetros!$G$3*Modelo_2_Ø26mm!AO61^2))</f>
        <v>0.4628567361337308</v>
      </c>
      <c r="AU61" s="29"/>
      <c r="AV61" s="29">
        <f>((AS61)*(((Parâmetros!$D$16^2)*Parâmetros!$D$20)/(2*Parâmetros!$G$3*Modelo_2_Ø26mm!AO61^2)))</f>
        <v>5.9795861682977604E-2</v>
      </c>
    </row>
    <row r="62" spans="1:48" x14ac:dyDescent="0.25">
      <c r="A62" s="22">
        <v>0.88</v>
      </c>
      <c r="B62" s="23">
        <f>A62/Parâmetros!$G$3</f>
        <v>8.8176352705410818E-4</v>
      </c>
      <c r="C62" s="23"/>
      <c r="D62" s="23">
        <f>B62/Parâmetros!$B$23</f>
        <v>1.6607931830627873</v>
      </c>
      <c r="E62" s="23">
        <f>D62/Parâmetros!$B$6</f>
        <v>4.9933649520829446</v>
      </c>
      <c r="F62" s="23">
        <f>(Parâmetros!$G$3*Parâmetros!$B$20*Modelo_2_Ø26mm!E62)/Parâmetros!$H$3</f>
        <v>16193.805903081313</v>
      </c>
      <c r="G62" s="35">
        <v>269408.56332900003</v>
      </c>
      <c r="H62" s="24">
        <f t="shared" si="4"/>
        <v>2245071.3610750004</v>
      </c>
      <c r="I62" s="29">
        <f>((G62*Parâmetros!$B$20)/(2*Parâmetros!$B$11*Parâmetros!$G$3*Modelo_2_Ø26mm!E62^2))</f>
        <v>0.12515118604632441</v>
      </c>
      <c r="J62" s="29"/>
      <c r="K62" s="29">
        <f>((H62)*(((Parâmetros!$B$16^2)*Parâmetros!$B$20)/(2*Parâmetros!$G$3*Modelo_2_Ø26mm!E62^2)))</f>
        <v>1.3844569617717895E-2</v>
      </c>
      <c r="M62" s="22">
        <v>0.88</v>
      </c>
      <c r="N62" s="23">
        <f>M62/Parâmetros!$G$3</f>
        <v>8.8176352705410818E-4</v>
      </c>
      <c r="O62" s="23"/>
      <c r="P62" s="23">
        <f>N62/Parâmetros!$B$23</f>
        <v>1.6607931830627873</v>
      </c>
      <c r="Q62" s="23">
        <f>P62/Parâmetros!$C$6</f>
        <v>4.434694747831208</v>
      </c>
      <c r="R62" s="23">
        <f>(Parâmetros!$G$3*Parâmetros!$C$20*Modelo_2_Ø26mm!Q62)/Parâmetros!$H$3</f>
        <v>20719.537567834293</v>
      </c>
      <c r="S62" s="35">
        <v>500919.60854600003</v>
      </c>
      <c r="T62" s="26">
        <f t="shared" si="1"/>
        <v>4174330.0712166671</v>
      </c>
      <c r="U62" s="29">
        <f>((S62*Parâmetros!$C$20)/(2*Parâmetros!$B$11*Parâmetros!$G$3*Modelo_2_Ø26mm!Q62^2))</f>
        <v>0.4250220547197554</v>
      </c>
      <c r="V62" s="29"/>
      <c r="W62" s="29">
        <f>((T62)*(((Parâmetros!$C$16^2)*Parâmetros!$C$20)/(2*Parâmetros!$G$3*Modelo_2_Ø26mm!Q62^2)))</f>
        <v>5.9609449429959369E-2</v>
      </c>
      <c r="Y62" s="22">
        <v>0.88</v>
      </c>
      <c r="Z62" s="23">
        <f>Y62/Parâmetros!$G$3</f>
        <v>8.8176352705410818E-4</v>
      </c>
      <c r="AA62" s="23"/>
      <c r="AB62" s="23">
        <f>Z62/Parâmetros!$B$23</f>
        <v>1.6607931830627873</v>
      </c>
      <c r="AC62" s="23">
        <f>AB62/Parâmetros!$D$6</f>
        <v>4.156139096753722</v>
      </c>
      <c r="AD62" s="23">
        <f>(Parâmetros!$G$3*Parâmetros!$D$20*Modelo_2_Ø26mm!AC62)/Parâmetros!$H$3</f>
        <v>25679.706631865003</v>
      </c>
      <c r="AE62" s="35">
        <v>356901.48649400001</v>
      </c>
      <c r="AF62" s="24">
        <f t="shared" si="2"/>
        <v>2974179.0541166668</v>
      </c>
      <c r="AG62" s="29">
        <f>((AE62*Parâmetros!$D$20)/(2*Parâmetros!$B$11*Parâmetros!$G$3*Modelo_2_Ø26mm!AC62^2))</f>
        <v>0.45595581940065083</v>
      </c>
      <c r="AH62" s="29"/>
      <c r="AI62" s="29">
        <f>((AF62)*(((Parâmetros!$D$16^2)*Parâmetros!$D$20)/(2*Parâmetros!$G$3*Modelo_2_Ø26mm!AC62^2)))</f>
        <v>7.2807098194827044E-2</v>
      </c>
      <c r="AK62" s="22">
        <v>0.88</v>
      </c>
      <c r="AL62" s="23">
        <f>AK62/Parâmetros!$G$3</f>
        <v>8.8176352705410818E-4</v>
      </c>
      <c r="AM62" s="23"/>
      <c r="AN62" s="23">
        <f>AL62/Parâmetros!$B$23</f>
        <v>1.6607931830627873</v>
      </c>
      <c r="AO62" s="23">
        <f>AN62/Parâmetros!$E$6</f>
        <v>3.9903728569504739</v>
      </c>
      <c r="AP62" s="23">
        <f>(Parâmetros!$G$3*Parâmetros!$E$20*Modelo_2_Ø26mm!AO62)/Parâmetros!$H$3</f>
        <v>30474.730994304089</v>
      </c>
      <c r="AQ62" s="35">
        <v>269268.94704799994</v>
      </c>
      <c r="AR62" s="23">
        <v>152603.17908600002</v>
      </c>
      <c r="AS62" s="24">
        <f t="shared" si="5"/>
        <v>2243907.8920666664</v>
      </c>
      <c r="AT62" s="29">
        <f>((AQ62*Parâmetros!$E$20)/(2*Parâmetros!$B$11*Parâmetros!$G$3*Modelo_2_Ø26mm!AO62^2))</f>
        <v>0.46125415357194655</v>
      </c>
      <c r="AU62" s="29"/>
      <c r="AV62" s="29">
        <f>((AS62)*(((Parâmetros!$D$16^2)*Parâmetros!$D$20)/(2*Parâmetros!$G$3*Modelo_2_Ø26mm!AO62^2)))</f>
        <v>5.9588826119445659E-2</v>
      </c>
    </row>
    <row r="63" spans="1:48" x14ac:dyDescent="0.25">
      <c r="A63" s="22">
        <v>0.9</v>
      </c>
      <c r="B63" s="23">
        <f>A63/Parâmetros!$G$3</f>
        <v>9.0180360721442887E-4</v>
      </c>
      <c r="C63" s="23"/>
      <c r="D63" s="23">
        <f>B63/Parâmetros!$B$23</f>
        <v>1.6985384826778507</v>
      </c>
      <c r="E63" s="23">
        <f>D63/Parâmetros!$B$6</f>
        <v>5.1068505191757385</v>
      </c>
      <c r="F63" s="23">
        <f>(Parâmetros!$G$3*Parâmetros!$B$20*Modelo_2_Ø26mm!E63)/Parâmetros!$H$3</f>
        <v>16561.84694633316</v>
      </c>
      <c r="G63" s="35">
        <v>280777.71388199995</v>
      </c>
      <c r="H63" s="24">
        <f t="shared" si="4"/>
        <v>2339814.2823499995</v>
      </c>
      <c r="I63" s="29">
        <f>((G63*Parâmetros!$B$20)/(2*Parâmetros!$B$11*Parâmetros!$G$3*Modelo_2_Ø26mm!E63^2))</f>
        <v>0.1247000227932146</v>
      </c>
      <c r="J63" s="29"/>
      <c r="K63" s="29">
        <f>((H63)*(((Parâmetros!$B$16^2)*Parâmetros!$B$20)/(2*Parâmetros!$G$3*Modelo_2_Ø26mm!E63^2)))</f>
        <v>1.3794660693448309E-2</v>
      </c>
      <c r="M63" s="22">
        <v>0.9</v>
      </c>
      <c r="N63" s="23">
        <f>M63/Parâmetros!$G$3</f>
        <v>9.0180360721442887E-4</v>
      </c>
      <c r="O63" s="23"/>
      <c r="P63" s="23">
        <f>N63/Parâmetros!$B$23</f>
        <v>1.6985384826778507</v>
      </c>
      <c r="Q63" s="23">
        <f>P63/Parâmetros!$C$6</f>
        <v>4.5354832648273717</v>
      </c>
      <c r="R63" s="23">
        <f>(Parâmetros!$G$3*Parâmetros!$C$20*Modelo_2_Ø26mm!Q63)/Parâmetros!$H$3</f>
        <v>21190.436148921435</v>
      </c>
      <c r="S63" s="35">
        <v>522165.31495700002</v>
      </c>
      <c r="T63" s="26">
        <f t="shared" si="1"/>
        <v>4351377.6246416671</v>
      </c>
      <c r="U63" s="29">
        <f>((S63*Parâmetros!$C$20)/(2*Parâmetros!$B$11*Parâmetros!$G$3*Modelo_2_Ø26mm!Q63^2))</f>
        <v>0.42357642411563956</v>
      </c>
      <c r="V63" s="29"/>
      <c r="W63" s="29">
        <f>((T63)*(((Parâmetros!$C$16^2)*Parâmetros!$C$20)/(2*Parâmetros!$G$3*Modelo_2_Ø26mm!Q63^2)))</f>
        <v>5.9406699376324465E-2</v>
      </c>
      <c r="Y63" s="22">
        <v>0.9</v>
      </c>
      <c r="Z63" s="23">
        <f>Y63/Parâmetros!$G$3</f>
        <v>9.0180360721442887E-4</v>
      </c>
      <c r="AA63" s="23"/>
      <c r="AB63" s="23">
        <f>Z63/Parâmetros!$B$23</f>
        <v>1.6985384826778507</v>
      </c>
      <c r="AC63" s="23">
        <f>AB63/Parâmetros!$D$6</f>
        <v>4.2505968034981247</v>
      </c>
      <c r="AD63" s="23">
        <f>(Parâmetros!$G$3*Parâmetros!$D$20*Modelo_2_Ø26mm!AC63)/Parâmetros!$H$3</f>
        <v>26263.336328043752</v>
      </c>
      <c r="AE63" s="35">
        <v>371991.30609700002</v>
      </c>
      <c r="AF63" s="24">
        <f t="shared" si="2"/>
        <v>3099927.5508083338</v>
      </c>
      <c r="AG63" s="29">
        <f>((AE63*Parâmetros!$D$20)/(2*Parâmetros!$B$11*Parâmetros!$G$3*Modelo_2_Ø26mm!AC63^2))</f>
        <v>0.45434685022316817</v>
      </c>
      <c r="AH63" s="29"/>
      <c r="AI63" s="29">
        <f>((AF63)*(((Parâmetros!$D$16^2)*Parâmetros!$D$20)/(2*Parâmetros!$G$3*Modelo_2_Ø26mm!AC63^2)))</f>
        <v>7.2550177739131555E-2</v>
      </c>
      <c r="AK63" s="22">
        <v>0.9</v>
      </c>
      <c r="AL63" s="23">
        <f>AK63/Parâmetros!$G$3</f>
        <v>9.0180360721442887E-4</v>
      </c>
      <c r="AM63" s="23"/>
      <c r="AN63" s="23">
        <f>AL63/Parâmetros!$B$23</f>
        <v>1.6985384826778507</v>
      </c>
      <c r="AO63" s="23">
        <f>AN63/Parâmetros!$E$6</f>
        <v>4.081063149153894</v>
      </c>
      <c r="AP63" s="23">
        <f>(Parâmetros!$G$3*Parâmetros!$E$20*Modelo_2_Ø26mm!AO63)/Parâmetros!$H$3</f>
        <v>31167.338516901909</v>
      </c>
      <c r="AQ63" s="35">
        <v>280654.84563</v>
      </c>
      <c r="AR63" s="23">
        <v>152603.17908600002</v>
      </c>
      <c r="AS63" s="24">
        <f t="shared" si="5"/>
        <v>2338790.3802499999</v>
      </c>
      <c r="AT63" s="29">
        <f>((AQ63*Parâmetros!$E$20)/(2*Parâmetros!$B$11*Parâmetros!$G$3*Modelo_2_Ø26mm!AO63^2))</f>
        <v>0.45962843466089048</v>
      </c>
      <c r="AU63" s="29"/>
      <c r="AV63" s="29">
        <f>((AS63)*(((Parâmetros!$D$16^2)*Parâmetros!$D$20)/(2*Parâmetros!$G$3*Modelo_2_Ø26mm!AO63^2)))</f>
        <v>5.9378801600945781E-2</v>
      </c>
    </row>
    <row r="64" spans="1:48" x14ac:dyDescent="0.25">
      <c r="A64" s="22">
        <v>0.92</v>
      </c>
      <c r="B64" s="23">
        <f>A64/Parâmetros!$G$3</f>
        <v>9.2184368737474956E-4</v>
      </c>
      <c r="C64" s="23"/>
      <c r="D64" s="23">
        <f>B64/Parâmetros!$B$23</f>
        <v>1.7362837822929142</v>
      </c>
      <c r="E64" s="23">
        <f>D64/Parâmetros!$B$6</f>
        <v>5.2203360862685333</v>
      </c>
      <c r="F64" s="23">
        <f>(Parâmetros!$G$3*Parâmetros!$B$20*Modelo_2_Ø26mm!E64)/Parâmetros!$H$3</f>
        <v>16929.887989585011</v>
      </c>
      <c r="G64" s="35">
        <v>292363.67322</v>
      </c>
      <c r="H64" s="24">
        <f t="shared" si="4"/>
        <v>2436363.9435000001</v>
      </c>
      <c r="I64" s="29">
        <f>((G64*Parâmetros!$B$20)/(2*Parâmetros!$B$11*Parâmetros!$G$3*Modelo_2_Ø26mm!E64^2))</f>
        <v>0.12426152324760301</v>
      </c>
      <c r="J64" s="29"/>
      <c r="K64" s="29">
        <f>((H64)*(((Parâmetros!$B$16^2)*Parâmetros!$B$20)/(2*Parâmetros!$G$3*Modelo_2_Ø26mm!E64^2)))</f>
        <v>1.3746152663454008E-2</v>
      </c>
      <c r="M64" s="22">
        <v>0.92</v>
      </c>
      <c r="N64" s="23">
        <f>M64/Parâmetros!$G$3</f>
        <v>9.2184368737474956E-4</v>
      </c>
      <c r="O64" s="23"/>
      <c r="P64" s="23">
        <f>N64/Parâmetros!$B$23</f>
        <v>1.7362837822929142</v>
      </c>
      <c r="Q64" s="23">
        <f>P64/Parâmetros!$C$6</f>
        <v>4.6362717818235364</v>
      </c>
      <c r="R64" s="23">
        <f>(Parâmetros!$G$3*Parâmetros!$C$20*Modelo_2_Ø26mm!Q64)/Parâmetros!$H$3</f>
        <v>21661.334730008584</v>
      </c>
      <c r="S64" s="35">
        <v>543432.67890000006</v>
      </c>
      <c r="T64" s="26">
        <f t="shared" si="1"/>
        <v>4528605.6575000007</v>
      </c>
      <c r="U64" s="29">
        <f>((S64*Parâmetros!$C$20)/(2*Parâmetros!$B$11*Parâmetros!$G$3*Modelo_2_Ø26mm!Q64^2))</f>
        <v>0.42187022485015774</v>
      </c>
      <c r="V64" s="29"/>
      <c r="W64" s="29">
        <f>((T64)*(((Parâmetros!$C$16^2)*Parâmetros!$C$20)/(2*Parâmetros!$G$3*Modelo_2_Ø26mm!Q64^2)))</f>
        <v>5.9167404502790823E-2</v>
      </c>
      <c r="Y64" s="22">
        <v>0.92</v>
      </c>
      <c r="Z64" s="23">
        <f>Y64/Parâmetros!$G$3</f>
        <v>9.2184368737474956E-4</v>
      </c>
      <c r="AA64" s="23"/>
      <c r="AB64" s="23">
        <f>Z64/Parâmetros!$B$23</f>
        <v>1.7362837822929142</v>
      </c>
      <c r="AC64" s="23">
        <f>AB64/Parâmetros!$D$6</f>
        <v>4.3450545102425284</v>
      </c>
      <c r="AD64" s="23">
        <f>(Parâmetros!$G$3*Parâmetros!$D$20*Modelo_2_Ø26mm!AC64)/Parâmetros!$H$3</f>
        <v>26846.966024222507</v>
      </c>
      <c r="AE64" s="35">
        <v>387364.19897600001</v>
      </c>
      <c r="AF64" s="24">
        <f t="shared" si="2"/>
        <v>3228034.991466667</v>
      </c>
      <c r="AG64" s="29">
        <f>((AE64*Parâmetros!$D$20)/(2*Parâmetros!$B$11*Parâmetros!$G$3*Modelo_2_Ø26mm!AC64^2))</f>
        <v>0.45277618476004916</v>
      </c>
      <c r="AH64" s="29"/>
      <c r="AI64" s="29">
        <f>((AF64)*(((Parâmetros!$D$16^2)*Parâmetros!$D$20)/(2*Parâmetros!$G$3*Modelo_2_Ø26mm!AC64^2)))</f>
        <v>7.2299373626674213E-2</v>
      </c>
      <c r="AK64" s="22">
        <v>0.92</v>
      </c>
      <c r="AL64" s="23">
        <f>AK64/Parâmetros!$G$3</f>
        <v>9.2184368737474956E-4</v>
      </c>
      <c r="AM64" s="23"/>
      <c r="AN64" s="23">
        <f>AL64/Parâmetros!$B$23</f>
        <v>1.7362837822929142</v>
      </c>
      <c r="AO64" s="23">
        <f>AN64/Parâmetros!$E$6</f>
        <v>4.1717534413573141</v>
      </c>
      <c r="AP64" s="23">
        <f>(Parâmetros!$G$3*Parâmetros!$E$20*Modelo_2_Ø26mm!AO64)/Parâmetros!$H$3</f>
        <v>31859.946039499733</v>
      </c>
      <c r="AQ64" s="35">
        <v>292268.56426099996</v>
      </c>
      <c r="AR64" s="23">
        <v>152603.17908600002</v>
      </c>
      <c r="AS64" s="24">
        <f t="shared" si="5"/>
        <v>2435571.3688416663</v>
      </c>
      <c r="AT64" s="29">
        <f>((AQ64*Parâmetros!$E$20)/(2*Parâmetros!$B$11*Parâmetros!$G$3*Modelo_2_Ø26mm!AO64^2))</f>
        <v>0.45806363344152223</v>
      </c>
      <c r="AU64" s="29"/>
      <c r="AV64" s="29">
        <f>((AS64)*(((Parâmetros!$D$16^2)*Parâmetros!$D$20)/(2*Parâmetros!$G$3*Modelo_2_Ø26mm!AO64^2)))</f>
        <v>5.9176646960059961E-2</v>
      </c>
    </row>
    <row r="65" spans="1:48" x14ac:dyDescent="0.25">
      <c r="A65" s="22">
        <v>0.93999999999999895</v>
      </c>
      <c r="B65" s="23">
        <f>A65/Parâmetros!$G$3</f>
        <v>9.4188376753506905E-4</v>
      </c>
      <c r="C65" s="23"/>
      <c r="D65" s="23">
        <f>B65/Parâmetros!$B$23</f>
        <v>1.7740290819079754</v>
      </c>
      <c r="E65" s="23">
        <f>D65/Parâmetros!$B$6</f>
        <v>5.333821653361321</v>
      </c>
      <c r="F65" s="23">
        <f>(Parâmetros!$G$3*Parâmetros!$B$20*Modelo_2_Ø26mm!E65)/Parâmetros!$H$3</f>
        <v>17297.929032836837</v>
      </c>
      <c r="G65" s="35">
        <v>304141.99023300002</v>
      </c>
      <c r="H65" s="24">
        <f t="shared" si="4"/>
        <v>2534516.5852750004</v>
      </c>
      <c r="I65" s="29">
        <f>((G65*Parâmetros!$B$20)/(2*Parâmetros!$B$11*Parâmetros!$G$3*Modelo_2_Ø26mm!E65^2))</f>
        <v>0.12382535861358254</v>
      </c>
      <c r="J65" s="29"/>
      <c r="K65" s="29">
        <f>((H65)*(((Parâmetros!$B$16^2)*Parâmetros!$B$20)/(2*Parâmetros!$G$3*Modelo_2_Ø26mm!E65^2)))</f>
        <v>1.3697902927824277E-2</v>
      </c>
      <c r="M65" s="22">
        <v>0.93999999999999895</v>
      </c>
      <c r="N65" s="23">
        <f>M65/Parâmetros!$G$3</f>
        <v>9.4188376753506905E-4</v>
      </c>
      <c r="O65" s="23"/>
      <c r="P65" s="23">
        <f>N65/Parâmetros!$B$23</f>
        <v>1.7740290819079754</v>
      </c>
      <c r="Q65" s="23">
        <f>P65/Parâmetros!$C$6</f>
        <v>4.7370602988196939</v>
      </c>
      <c r="R65" s="23">
        <f>(Parâmetros!$G$3*Parâmetros!$C$20*Modelo_2_Ø26mm!Q65)/Parâmetros!$H$3</f>
        <v>22132.233311095697</v>
      </c>
      <c r="S65" s="35">
        <v>565287.21229399997</v>
      </c>
      <c r="T65" s="26">
        <f t="shared" si="1"/>
        <v>4710726.7691166662</v>
      </c>
      <c r="U65" s="29">
        <f>((S65*Parâmetros!$C$20)/(2*Parâmetros!$B$11*Parâmetros!$G$3*Modelo_2_Ø26mm!Q65^2))</f>
        <v>0.42036082161899191</v>
      </c>
      <c r="V65" s="29"/>
      <c r="W65" s="29">
        <f>((T65)*(((Parâmetros!$C$16^2)*Parâmetros!$C$20)/(2*Parâmetros!$G$3*Modelo_2_Ø26mm!Q65^2)))</f>
        <v>5.8955710322269012E-2</v>
      </c>
      <c r="Y65" s="22">
        <v>0.93999999999999895</v>
      </c>
      <c r="Z65" s="23">
        <f>Y65/Parâmetros!$G$3</f>
        <v>9.4188376753506905E-4</v>
      </c>
      <c r="AA65" s="23"/>
      <c r="AB65" s="23">
        <f>Z65/Parâmetros!$B$23</f>
        <v>1.7740290819079754</v>
      </c>
      <c r="AC65" s="23">
        <f>AB65/Parâmetros!$D$6</f>
        <v>4.439512216986925</v>
      </c>
      <c r="AD65" s="23">
        <f>(Parâmetros!$G$3*Parâmetros!$D$20*Modelo_2_Ø26mm!AC65)/Parâmetros!$H$3</f>
        <v>27430.595720401219</v>
      </c>
      <c r="AE65" s="35">
        <v>403008.07304400002</v>
      </c>
      <c r="AF65" s="24">
        <f t="shared" si="2"/>
        <v>3358400.6087000002</v>
      </c>
      <c r="AG65" s="29">
        <f>((AE65*Parâmetros!$D$20)/(2*Parâmetros!$B$11*Parâmetros!$G$3*Modelo_2_Ø26mm!AC65^2))</f>
        <v>0.45122981645449356</v>
      </c>
      <c r="AH65" s="29"/>
      <c r="AI65" s="29">
        <f>((AF65)*(((Parâmetros!$D$16^2)*Parâmetros!$D$20)/(2*Parâmetros!$G$3*Modelo_2_Ø26mm!AC65^2)))</f>
        <v>7.2052449288224157E-2</v>
      </c>
      <c r="AK65" s="22">
        <v>0.93999999999999895</v>
      </c>
      <c r="AL65" s="23">
        <f>AK65/Parâmetros!$G$3</f>
        <v>9.4188376753506905E-4</v>
      </c>
      <c r="AM65" s="23"/>
      <c r="AN65" s="23">
        <f>AL65/Parâmetros!$B$23</f>
        <v>1.7740290819079754</v>
      </c>
      <c r="AO65" s="23">
        <f>AN65/Parâmetros!$E$6</f>
        <v>4.2624437335607288</v>
      </c>
      <c r="AP65" s="23">
        <f>(Parâmetros!$G$3*Parâmetros!$E$20*Modelo_2_Ø26mm!AO65)/Parâmetros!$H$3</f>
        <v>32552.553562097513</v>
      </c>
      <c r="AQ65" s="35">
        <v>304035.15406099998</v>
      </c>
      <c r="AR65" s="23">
        <v>152603.17908600002</v>
      </c>
      <c r="AS65" s="24">
        <f t="shared" si="5"/>
        <v>2533626.2838416668</v>
      </c>
      <c r="AT65" s="29">
        <f>((AQ65*Parâmetros!$E$20)/(2*Parâmetros!$B$11*Parâmetros!$G$3*Modelo_2_Ø26mm!AO65^2))</f>
        <v>0.45644395187159459</v>
      </c>
      <c r="AU65" s="29"/>
      <c r="AV65" s="29">
        <f>((AS65)*(((Parâmetros!$D$16^2)*Parâmetros!$D$20)/(2*Parâmetros!$G$3*Modelo_2_Ø26mm!AO65^2)))</f>
        <v>5.8967402397833525E-2</v>
      </c>
    </row>
    <row r="66" spans="1:48" x14ac:dyDescent="0.25">
      <c r="A66" s="22">
        <v>0.96</v>
      </c>
      <c r="B66" s="23">
        <f>A66/Parâmetros!$G$3</f>
        <v>9.6192384769539071E-4</v>
      </c>
      <c r="C66" s="23"/>
      <c r="D66" s="23">
        <f>B66/Parâmetros!$B$23</f>
        <v>1.8117743815230407</v>
      </c>
      <c r="E66" s="23">
        <f>D66/Parâmetros!$B$6</f>
        <v>5.4473072204541211</v>
      </c>
      <c r="F66" s="23">
        <f>(Parâmetros!$G$3*Parâmetros!$B$20*Modelo_2_Ø26mm!E66)/Parâmetros!$H$3</f>
        <v>17665.970076088703</v>
      </c>
      <c r="G66" s="35">
        <v>316105.01986299996</v>
      </c>
      <c r="H66" s="24">
        <f t="shared" si="4"/>
        <v>2634208.4988583331</v>
      </c>
      <c r="I66" s="29">
        <f>((G66*Parâmetros!$B$20)/(2*Parâmetros!$B$11*Parâmetros!$G$3*Modelo_2_Ø26mm!E66^2))</f>
        <v>0.1233893977980904</v>
      </c>
      <c r="J66" s="29"/>
      <c r="K66" s="29">
        <f>((H66)*(((Parâmetros!$B$16^2)*Parâmetros!$B$20)/(2*Parâmetros!$G$3*Modelo_2_Ø26mm!E66^2)))</f>
        <v>1.3649675739162684E-2</v>
      </c>
      <c r="M66" s="22">
        <v>0.96</v>
      </c>
      <c r="N66" s="23">
        <f>M66/Parâmetros!$G$3</f>
        <v>9.6192384769539071E-4</v>
      </c>
      <c r="O66" s="23"/>
      <c r="P66" s="23">
        <f>N66/Parâmetros!$B$23</f>
        <v>1.8117743815230407</v>
      </c>
      <c r="Q66" s="23">
        <f>P66/Parâmetros!$C$6</f>
        <v>4.837848815815863</v>
      </c>
      <c r="R66" s="23">
        <f>(Parâmetros!$G$3*Parâmetros!$C$20*Modelo_2_Ø26mm!Q66)/Parâmetros!$H$3</f>
        <v>22603.131892182864</v>
      </c>
      <c r="S66" s="35">
        <v>587523.76226300001</v>
      </c>
      <c r="T66" s="26">
        <f t="shared" si="1"/>
        <v>4896031.3521916671</v>
      </c>
      <c r="U66" s="29">
        <f>((S66*Parâmetros!$C$20)/(2*Parâmetros!$B$11*Parâmetros!$G$3*Modelo_2_Ø26mm!Q66^2))</f>
        <v>0.41888204820903896</v>
      </c>
      <c r="V66" s="29"/>
      <c r="W66" s="29">
        <f>((T66)*(((Parâmetros!$C$16^2)*Parâmetros!$C$20)/(2*Parâmetros!$G$3*Modelo_2_Ø26mm!Q66^2)))</f>
        <v>5.8748311981829768E-2</v>
      </c>
      <c r="Y66" s="22">
        <v>0.96</v>
      </c>
      <c r="Z66" s="23">
        <f>Y66/Parâmetros!$G$3</f>
        <v>9.6192384769539071E-4</v>
      </c>
      <c r="AA66" s="23"/>
      <c r="AB66" s="23">
        <f>Z66/Parâmetros!$B$23</f>
        <v>1.8117743815230407</v>
      </c>
      <c r="AC66" s="23">
        <f>AB66/Parâmetros!$D$6</f>
        <v>4.5339699237313331</v>
      </c>
      <c r="AD66" s="23">
        <f>(Parâmetros!$G$3*Parâmetros!$D$20*Modelo_2_Ø26mm!AC66)/Parâmetros!$H$3</f>
        <v>28014.22541658</v>
      </c>
      <c r="AE66" s="35">
        <v>418914.520762</v>
      </c>
      <c r="AF66" s="24">
        <f t="shared" si="2"/>
        <v>3490954.3396833334</v>
      </c>
      <c r="AG66" s="29">
        <f>((AE66*Parâmetros!$D$20)/(2*Parâmetros!$B$11*Parâmetros!$G$3*Modelo_2_Ø26mm!AC66^2))</f>
        <v>0.44969980467926468</v>
      </c>
      <c r="AH66" s="29"/>
      <c r="AI66" s="29">
        <f>((AF66)*(((Parâmetros!$D$16^2)*Parâmetros!$D$20)/(2*Parâmetros!$G$3*Modelo_2_Ø26mm!AC66^2)))</f>
        <v>7.1808136763153729E-2</v>
      </c>
      <c r="AK66" s="22">
        <v>0.96</v>
      </c>
      <c r="AL66" s="23">
        <f>AK66/Parâmetros!$G$3</f>
        <v>9.6192384769539071E-4</v>
      </c>
      <c r="AM66" s="23"/>
      <c r="AN66" s="23">
        <f>AL66/Parâmetros!$B$23</f>
        <v>1.8117743815230407</v>
      </c>
      <c r="AO66" s="23">
        <f>AN66/Parâmetros!$E$6</f>
        <v>4.3531340257641533</v>
      </c>
      <c r="AP66" s="23">
        <f>(Parâmetros!$G$3*Parâmetros!$E$20*Modelo_2_Ø26mm!AO66)/Parâmetros!$H$3</f>
        <v>33245.16108469537</v>
      </c>
      <c r="AQ66" s="35">
        <v>316051.15403400001</v>
      </c>
      <c r="AR66" s="23">
        <v>152603.17908600002</v>
      </c>
      <c r="AS66" s="24">
        <f t="shared" si="5"/>
        <v>2633759.6169500002</v>
      </c>
      <c r="AT66" s="29">
        <f>((AQ66*Parâmetros!$E$20)/(2*Parâmetros!$B$11*Parâmetros!$G$3*Modelo_2_Ø26mm!AO66^2))</f>
        <v>0.45491921030913413</v>
      </c>
      <c r="AU66" s="29"/>
      <c r="AV66" s="29">
        <f>((AS66)*(((Parâmetros!$D$16^2)*Parâmetros!$D$20)/(2*Parâmetros!$G$3*Modelo_2_Ø26mm!AO66^2)))</f>
        <v>5.8770423012089359E-2</v>
      </c>
    </row>
    <row r="67" spans="1:48" x14ac:dyDescent="0.25">
      <c r="A67" s="22">
        <v>0.98</v>
      </c>
      <c r="B67" s="23">
        <f>A67/Parâmetros!$G$3</f>
        <v>9.8196392785571151E-4</v>
      </c>
      <c r="C67" s="23"/>
      <c r="D67" s="23">
        <f>B67/Parâmetros!$B$23</f>
        <v>1.8495196811381043</v>
      </c>
      <c r="E67" s="23">
        <f>D67/Parâmetros!$B$6</f>
        <v>5.5607927875469159</v>
      </c>
      <c r="F67" s="23">
        <f>(Parâmetros!$G$3*Parâmetros!$B$20*Modelo_2_Ø26mm!E67)/Parâmetros!$H$3</f>
        <v>18034.011119340554</v>
      </c>
      <c r="G67" s="35">
        <v>328277.902076</v>
      </c>
      <c r="H67" s="24">
        <f t="shared" si="4"/>
        <v>2735649.1839666669</v>
      </c>
      <c r="I67" s="29">
        <f>((G67*Parâmetros!$B$20)/(2*Parâmetros!$B$11*Parâmetros!$G$3*Modelo_2_Ø26mm!E67^2))</f>
        <v>0.12296412281479242</v>
      </c>
      <c r="J67" s="29"/>
      <c r="K67" s="29">
        <f>((H67)*(((Parâmetros!$B$16^2)*Parâmetros!$B$20)/(2*Parâmetros!$G$3*Modelo_2_Ø26mm!E67^2)))</f>
        <v>1.3602630646751308E-2</v>
      </c>
      <c r="M67" s="22">
        <v>0.98</v>
      </c>
      <c r="N67" s="23">
        <f>M67/Parâmetros!$G$3</f>
        <v>9.8196392785571151E-4</v>
      </c>
      <c r="O67" s="23"/>
      <c r="P67" s="23">
        <f>N67/Parâmetros!$B$23</f>
        <v>1.8495196811381043</v>
      </c>
      <c r="Q67" s="23">
        <f>P67/Parâmetros!$C$6</f>
        <v>4.9386373328120277</v>
      </c>
      <c r="R67" s="23">
        <f>(Parâmetros!$G$3*Parâmetros!$C$20*Modelo_2_Ø26mm!Q67)/Parâmetros!$H$3</f>
        <v>23074.030473270013</v>
      </c>
      <c r="S67" s="35">
        <v>610150.16304200003</v>
      </c>
      <c r="T67" s="26">
        <f t="shared" si="1"/>
        <v>5084584.6920166668</v>
      </c>
      <c r="U67" s="29">
        <f>((S67*Parâmetros!$C$20)/(2*Parâmetros!$B$11*Parâmetros!$G$3*Modelo_2_Ø26mm!Q67^2))</f>
        <v>0.41743932409494711</v>
      </c>
      <c r="V67" s="29"/>
      <c r="W67" s="29">
        <f>((T67)*(((Parâmetros!$C$16^2)*Parâmetros!$C$20)/(2*Parâmetros!$G$3*Modelo_2_Ø26mm!Q67^2)))</f>
        <v>5.854596956414735E-2</v>
      </c>
      <c r="Y67" s="22">
        <v>0.98</v>
      </c>
      <c r="Z67" s="23">
        <f>Y67/Parâmetros!$G$3</f>
        <v>9.8196392785571151E-4</v>
      </c>
      <c r="AA67" s="23"/>
      <c r="AB67" s="23">
        <f>Z67/Parâmetros!$B$23</f>
        <v>1.8495196811381043</v>
      </c>
      <c r="AC67" s="23">
        <f>AB67/Parâmetros!$D$6</f>
        <v>4.6284276304757359</v>
      </c>
      <c r="AD67" s="23">
        <f>(Parâmetros!$G$3*Parâmetros!$D$20*Modelo_2_Ø26mm!AC67)/Parâmetros!$H$3</f>
        <v>28597.855112758753</v>
      </c>
      <c r="AE67" s="35">
        <v>435094.53652600001</v>
      </c>
      <c r="AF67" s="24">
        <f t="shared" si="2"/>
        <v>3625787.8043833338</v>
      </c>
      <c r="AG67" s="29">
        <f>((AE67*Parâmetros!$D$20)/(2*Parâmetros!$B$11*Parâmetros!$G$3*Modelo_2_Ø26mm!AC67^2))</f>
        <v>0.44819935688316914</v>
      </c>
      <c r="AH67" s="29"/>
      <c r="AI67" s="29">
        <f>((AF67)*(((Parâmetros!$D$16^2)*Parâmetros!$D$20)/(2*Parâmetros!$G$3*Modelo_2_Ø26mm!AC67^2)))</f>
        <v>7.1568545019001562E-2</v>
      </c>
      <c r="AK67" s="22">
        <v>0.98</v>
      </c>
      <c r="AL67" s="23">
        <f>AK67/Parâmetros!$G$3</f>
        <v>9.8196392785571151E-4</v>
      </c>
      <c r="AM67" s="23"/>
      <c r="AN67" s="23">
        <f>AL67/Parâmetros!$B$23</f>
        <v>1.8495196811381043</v>
      </c>
      <c r="AO67" s="23">
        <f>AN67/Parâmetros!$E$6</f>
        <v>4.4438243179675734</v>
      </c>
      <c r="AP67" s="23">
        <f>(Parâmetros!$G$3*Parâmetros!$E$20*Modelo_2_Ø26mm!AO67)/Parâmetros!$H$3</f>
        <v>33937.76860729319</v>
      </c>
      <c r="AQ67" s="35">
        <v>328221.56935400004</v>
      </c>
      <c r="AR67" s="23">
        <v>152603.17908600002</v>
      </c>
      <c r="AS67" s="24">
        <f t="shared" si="5"/>
        <v>2735179.7446166673</v>
      </c>
      <c r="AT67" s="29">
        <f>((AQ67*Parâmetros!$E$20)/(2*Parâmetros!$B$11*Parâmetros!$G$3*Modelo_2_Ø26mm!AO67^2))</f>
        <v>0.453350739521588</v>
      </c>
      <c r="AU67" s="29"/>
      <c r="AV67" s="29">
        <f>((AS67)*(((Parâmetros!$D$16^2)*Parâmetros!$D$20)/(2*Parâmetros!$G$3*Modelo_2_Ø26mm!AO67^2)))</f>
        <v>5.8567794304447938E-2</v>
      </c>
    </row>
    <row r="68" spans="1:48" ht="15.75" thickBot="1" x14ac:dyDescent="0.3">
      <c r="A68" s="22">
        <v>1</v>
      </c>
      <c r="B68" s="23">
        <f>A68/Parâmetros!$G$3</f>
        <v>1.002004008016032E-3</v>
      </c>
      <c r="C68" s="23"/>
      <c r="D68" s="23">
        <f>B68/Parâmetros!$B$23</f>
        <v>1.8872649807531674</v>
      </c>
      <c r="E68" s="23">
        <f>D68/Parâmetros!$B$6</f>
        <v>5.6742783546397098</v>
      </c>
      <c r="F68" s="23">
        <f>(Parâmetros!$G$3*Parâmetros!$B$20*Modelo_2_Ø26mm!E68)/Parâmetros!$H$3</f>
        <v>18402.052162592401</v>
      </c>
      <c r="G68" s="35">
        <v>340643.43515500001</v>
      </c>
      <c r="H68" s="24">
        <f t="shared" si="4"/>
        <v>2838695.2929583336</v>
      </c>
      <c r="I68" s="29">
        <f>((G68*Parâmetros!$B$20)/(2*Parâmetros!$B$11*Parâmetros!$G$3*Modelo_2_Ø26mm!E68^2))</f>
        <v>0.12254312234443188</v>
      </c>
      <c r="J68" s="29"/>
      <c r="K68" s="29">
        <f>((H68)*(((Parâmetros!$B$16^2)*Parâmetros!$B$20)/(2*Parâmetros!$G$3*Modelo_2_Ø26mm!E68^2)))</f>
        <v>1.3556058412758728E-2</v>
      </c>
      <c r="M68" s="22">
        <v>1</v>
      </c>
      <c r="N68" s="23">
        <f>M68/Parâmetros!$G$3</f>
        <v>1.002004008016032E-3</v>
      </c>
      <c r="O68" s="23"/>
      <c r="P68" s="23">
        <f>N68/Parâmetros!$B$23</f>
        <v>1.8872649807531674</v>
      </c>
      <c r="Q68" s="23">
        <f>P68/Parâmetros!$C$6</f>
        <v>5.0394258498081905</v>
      </c>
      <c r="R68" s="23">
        <f>(Parâmetros!$G$3*Parâmetros!$C$20*Modelo_2_Ø26mm!Q68)/Parâmetros!$H$3</f>
        <v>23544.929054357148</v>
      </c>
      <c r="S68" s="35">
        <v>633142.40609599999</v>
      </c>
      <c r="T68" s="26">
        <f t="shared" ref="T68" si="6">S68/0.12</f>
        <v>5276186.7174666664</v>
      </c>
      <c r="U68" s="29">
        <f>((S68*Parâmetros!$C$20)/(2*Parâmetros!$B$11*Parâmetros!$G$3*Modelo_2_Ø26mm!Q68^2))</f>
        <v>0.41601614049236973</v>
      </c>
      <c r="V68" s="29"/>
      <c r="W68" s="29">
        <f>((T68)*(((Parâmetros!$C$16^2)*Parâmetros!$C$20)/(2*Parâmetros!$G$3*Modelo_2_Ø26mm!Q68^2)))</f>
        <v>5.8346367708089972E-2</v>
      </c>
      <c r="Y68" s="22">
        <v>1</v>
      </c>
      <c r="Z68" s="23">
        <f>Y68/Parâmetros!$G$3</f>
        <v>1.002004008016032E-3</v>
      </c>
      <c r="AA68" s="23"/>
      <c r="AB68" s="23">
        <f>Z68/Parâmetros!$B$23</f>
        <v>1.8872649807531674</v>
      </c>
      <c r="AC68" s="23">
        <f>AB68/Parâmetros!$D$6</f>
        <v>4.7228853372201387</v>
      </c>
      <c r="AD68" s="23">
        <f>(Parâmetros!$G$3*Parâmetros!$D$20*Modelo_2_Ø26mm!AC68)/Parâmetros!$H$3</f>
        <v>29181.484808937505</v>
      </c>
      <c r="AE68" s="35">
        <v>451546.685619</v>
      </c>
      <c r="AF68" s="24">
        <f t="shared" ref="AF68" si="7">AE68/0.12</f>
        <v>3762889.0468250001</v>
      </c>
      <c r="AG68" s="29">
        <f>((AE68*Parâmetros!$D$20)/(2*Parâmetros!$B$11*Parâmetros!$G$3*Modelo_2_Ø26mm!AC68^2))</f>
        <v>0.44672721348984307</v>
      </c>
      <c r="AH68" s="29"/>
      <c r="AI68" s="29">
        <f>((AF68)*(((Parâmetros!$D$16^2)*Parâmetros!$D$20)/(2*Parâmetros!$G$3*Modelo_2_Ø26mm!AC68^2)))</f>
        <v>7.1333472926412303E-2</v>
      </c>
      <c r="AK68" s="22">
        <v>1</v>
      </c>
      <c r="AL68" s="23">
        <f>AK68/Parâmetros!$G$3</f>
        <v>1.002004008016032E-3</v>
      </c>
      <c r="AM68" s="23"/>
      <c r="AN68" s="23">
        <f>AL68/Parâmetros!$B$23</f>
        <v>1.8872649807531674</v>
      </c>
      <c r="AO68" s="23">
        <f>AN68/Parâmetros!$E$6</f>
        <v>4.5345146101709934</v>
      </c>
      <c r="AP68" s="23">
        <f>(Parâmetros!$G$3*Parâmetros!$E$20*Modelo_2_Ø26mm!AO68)/Parâmetros!$H$3</f>
        <v>34630.37612989101</v>
      </c>
      <c r="AQ68" s="35">
        <v>340623.73324899998</v>
      </c>
      <c r="AR68" s="23">
        <v>152603.17908600002</v>
      </c>
      <c r="AS68" s="24">
        <f t="shared" si="5"/>
        <v>2838531.1104083331</v>
      </c>
      <c r="AT68" s="29">
        <f>((AQ68*Parâmetros!$E$20)/(2*Parâmetros!$B$11*Parâmetros!$G$3*Modelo_2_Ø26mm!AO68^2))</f>
        <v>0.45184997930757137</v>
      </c>
      <c r="AU68" s="29"/>
      <c r="AV68" s="29">
        <f>((AS68)*(((Parâmetros!$D$16^2)*Parâmetros!$D$20)/(2*Parâmetros!$G$3*Modelo_2_Ø26mm!AO68^2)))</f>
        <v>5.8373913038019268E-2</v>
      </c>
    </row>
    <row r="69" spans="1:48" ht="15.75" customHeight="1" thickBot="1" x14ac:dyDescent="0.3">
      <c r="A69" s="88" t="s">
        <v>25</v>
      </c>
      <c r="B69" s="86">
        <f>Parâmetros!$H$3 / H69</f>
        <v>1.9543149508662905E-8</v>
      </c>
      <c r="C69" s="86"/>
      <c r="D69" s="86"/>
      <c r="E69" s="87"/>
      <c r="H69" s="91">
        <v>43685</v>
      </c>
      <c r="I69" s="92"/>
      <c r="J69" s="27"/>
      <c r="K69" s="27"/>
      <c r="M69" s="88" t="s">
        <v>25</v>
      </c>
      <c r="N69" s="86">
        <f>Parâmetros!$H$3 / T69</f>
        <v>8.0902753445652688E-9</v>
      </c>
      <c r="O69" s="86"/>
      <c r="P69" s="86"/>
      <c r="Q69" s="87"/>
      <c r="T69" s="91">
        <v>105527</v>
      </c>
      <c r="U69" s="92"/>
      <c r="V69" s="27"/>
      <c r="W69" s="27"/>
      <c r="Y69" s="88" t="s">
        <v>25</v>
      </c>
      <c r="Z69" s="86">
        <f>Parâmetros!$H$3 / AF69</f>
        <v>1.2169374759973473E-8</v>
      </c>
      <c r="AA69" s="86"/>
      <c r="AB69" s="86"/>
      <c r="AC69" s="87"/>
      <c r="AF69" s="91">
        <v>70155</v>
      </c>
      <c r="AG69" s="92"/>
      <c r="AH69" s="27"/>
      <c r="AI69" s="27"/>
      <c r="AK69" s="88" t="s">
        <v>25</v>
      </c>
      <c r="AL69" s="86">
        <f>Parâmetros!$H$3 / AR69</f>
        <v>1.5721539597192455E-8</v>
      </c>
      <c r="AM69" s="86"/>
      <c r="AN69" s="86"/>
      <c r="AO69" s="87"/>
      <c r="AR69" s="91">
        <v>54304</v>
      </c>
      <c r="AS69" s="92"/>
      <c r="AT69" s="27"/>
      <c r="AU69" s="27"/>
      <c r="AV69" s="27"/>
    </row>
    <row r="70" spans="1:48" ht="15.75" customHeight="1" thickBot="1" x14ac:dyDescent="0.3">
      <c r="A70" s="89"/>
      <c r="B70" s="86"/>
      <c r="C70" s="86"/>
      <c r="D70" s="86"/>
      <c r="E70" s="87"/>
      <c r="H70" s="93"/>
      <c r="I70" s="94"/>
      <c r="J70" s="27"/>
      <c r="K70" s="27"/>
      <c r="M70" s="89"/>
      <c r="N70" s="86"/>
      <c r="O70" s="86"/>
      <c r="P70" s="86"/>
      <c r="Q70" s="87"/>
      <c r="T70" s="93"/>
      <c r="U70" s="94"/>
      <c r="V70" s="27"/>
      <c r="W70" s="27"/>
      <c r="Y70" s="89"/>
      <c r="Z70" s="86"/>
      <c r="AA70" s="86"/>
      <c r="AB70" s="86"/>
      <c r="AC70" s="87"/>
      <c r="AF70" s="93"/>
      <c r="AG70" s="94"/>
      <c r="AH70" s="27"/>
      <c r="AI70" s="27"/>
      <c r="AK70" s="89"/>
      <c r="AL70" s="86"/>
      <c r="AM70" s="86"/>
      <c r="AN70" s="86"/>
      <c r="AO70" s="87"/>
      <c r="AR70" s="93"/>
      <c r="AS70" s="94"/>
      <c r="AT70" s="27"/>
      <c r="AU70" s="27"/>
      <c r="AV70" s="27"/>
    </row>
    <row r="71" spans="1:48" ht="15.75" customHeight="1" thickBot="1" x14ac:dyDescent="0.3">
      <c r="A71" s="88" t="s">
        <v>35</v>
      </c>
      <c r="B71" s="86">
        <f>((SQRT(B69))*H71)/Parâmetros!$G$3</f>
        <v>1.1385596119381619E-2</v>
      </c>
      <c r="C71" s="86"/>
      <c r="D71" s="86"/>
      <c r="E71" s="87"/>
      <c r="H71" s="95">
        <v>81281</v>
      </c>
      <c r="I71" s="96"/>
      <c r="J71" s="27"/>
      <c r="K71" s="27"/>
      <c r="M71" s="88" t="s">
        <v>35</v>
      </c>
      <c r="N71" s="86">
        <f>((SQRT(N69))*T71)/Parâmetros!$G$3</f>
        <v>1.7003751598473407E-2</v>
      </c>
      <c r="O71" s="86"/>
      <c r="P71" s="86"/>
      <c r="Q71" s="87"/>
      <c r="T71" s="95">
        <v>188666</v>
      </c>
      <c r="U71" s="96"/>
      <c r="V71" s="27"/>
      <c r="W71" s="27"/>
      <c r="Y71" s="88" t="s">
        <v>35</v>
      </c>
      <c r="Z71" s="86">
        <f>((SQRT(Z69))*AF71)/Parâmetros!$G$3</f>
        <v>1.7165239925068857E-2</v>
      </c>
      <c r="AA71" s="86"/>
      <c r="AB71" s="86"/>
      <c r="AC71" s="87"/>
      <c r="AF71" s="95">
        <v>155291</v>
      </c>
      <c r="AG71" s="96"/>
      <c r="AH71" s="27"/>
      <c r="AI71" s="27"/>
      <c r="AK71" s="88" t="s">
        <v>35</v>
      </c>
      <c r="AL71" s="86">
        <f>((SQRT(AL69))*AR71)/Parâmetros!$G$3</f>
        <v>1.599331813065457E-2</v>
      </c>
      <c r="AM71" s="86"/>
      <c r="AN71" s="86"/>
      <c r="AO71" s="87"/>
      <c r="AR71" s="95">
        <v>127298</v>
      </c>
      <c r="AS71" s="96"/>
      <c r="AT71" s="27"/>
      <c r="AU71" s="27"/>
      <c r="AV71" s="27"/>
    </row>
    <row r="72" spans="1:48" ht="15.75" customHeight="1" thickBot="1" x14ac:dyDescent="0.3">
      <c r="A72" s="89"/>
      <c r="B72" s="86"/>
      <c r="C72" s="86"/>
      <c r="D72" s="86"/>
      <c r="E72" s="87"/>
      <c r="H72" s="97"/>
      <c r="I72" s="98"/>
      <c r="J72" s="27"/>
      <c r="K72" s="27"/>
      <c r="M72" s="89"/>
      <c r="N72" s="86"/>
      <c r="O72" s="86"/>
      <c r="P72" s="86"/>
      <c r="Q72" s="87"/>
      <c r="T72" s="97"/>
      <c r="U72" s="98"/>
      <c r="V72" s="27"/>
      <c r="W72" s="27"/>
      <c r="Y72" s="89"/>
      <c r="Z72" s="86"/>
      <c r="AA72" s="86"/>
      <c r="AB72" s="86"/>
      <c r="AC72" s="87"/>
      <c r="AF72" s="97"/>
      <c r="AG72" s="98"/>
      <c r="AH72" s="27"/>
      <c r="AI72" s="27"/>
      <c r="AK72" s="89"/>
      <c r="AL72" s="86"/>
      <c r="AM72" s="86"/>
      <c r="AN72" s="86"/>
      <c r="AO72" s="87"/>
      <c r="AR72" s="97"/>
      <c r="AS72" s="98"/>
      <c r="AT72" s="27"/>
      <c r="AU72" s="27"/>
      <c r="AV72" s="27"/>
    </row>
  </sheetData>
  <mergeCells count="32">
    <mergeCell ref="Z69:AC70"/>
    <mergeCell ref="Y71:Y72"/>
    <mergeCell ref="Z71:AC72"/>
    <mergeCell ref="T69:U70"/>
    <mergeCell ref="T71:U72"/>
    <mergeCell ref="AR69:AS70"/>
    <mergeCell ref="AR71:AS72"/>
    <mergeCell ref="AK69:AK70"/>
    <mergeCell ref="AL69:AO70"/>
    <mergeCell ref="AK71:AK72"/>
    <mergeCell ref="AL71:AO72"/>
    <mergeCell ref="AK1:AS1"/>
    <mergeCell ref="AK17:AS17"/>
    <mergeCell ref="Y17:AF17"/>
    <mergeCell ref="M17:T17"/>
    <mergeCell ref="A17:H17"/>
    <mergeCell ref="AF69:AG70"/>
    <mergeCell ref="AF71:AG72"/>
    <mergeCell ref="A1:H1"/>
    <mergeCell ref="M1:T1"/>
    <mergeCell ref="Y1:AF1"/>
    <mergeCell ref="A69:A70"/>
    <mergeCell ref="B69:E70"/>
    <mergeCell ref="A71:A72"/>
    <mergeCell ref="B71:E72"/>
    <mergeCell ref="M69:M70"/>
    <mergeCell ref="M71:M72"/>
    <mergeCell ref="H69:I70"/>
    <mergeCell ref="H71:I72"/>
    <mergeCell ref="N69:Q70"/>
    <mergeCell ref="N71:Q72"/>
    <mergeCell ref="Y69:Y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6BDB-AC06-4121-B1F8-5BA59E60C9DE}">
  <dimension ref="A1:AU72"/>
  <sheetViews>
    <sheetView topLeftCell="AA1" zoomScaleNormal="100" workbookViewId="0">
      <selection activeCell="AE36" sqref="AE36"/>
    </sheetView>
  </sheetViews>
  <sheetFormatPr defaultRowHeight="15" x14ac:dyDescent="0.25"/>
  <cols>
    <col min="1" max="1" width="8.5703125" style="15" customWidth="1"/>
    <col min="2" max="8" width="10.7109375" style="15" customWidth="1"/>
    <col min="9" max="10" width="12" style="15" customWidth="1"/>
    <col min="11" max="11" width="10.7109375" style="15" customWidth="1"/>
    <col min="12" max="12" width="5.7109375" style="15" customWidth="1"/>
    <col min="13" max="23" width="10.7109375" style="15" customWidth="1"/>
    <col min="24" max="24" width="5.7109375" style="15" customWidth="1"/>
    <col min="25" max="35" width="10.7109375" style="15" customWidth="1"/>
    <col min="36" max="36" width="5.7109375" style="15" customWidth="1"/>
    <col min="37" max="47" width="10.7109375" style="15" customWidth="1"/>
  </cols>
  <sheetData>
    <row r="1" spans="1:47" ht="15.75" x14ac:dyDescent="0.25">
      <c r="A1" s="80" t="s">
        <v>21</v>
      </c>
      <c r="B1" s="81"/>
      <c r="C1" s="81"/>
      <c r="D1" s="81"/>
      <c r="E1" s="81"/>
      <c r="F1" s="81"/>
      <c r="G1" s="81"/>
      <c r="H1" s="82"/>
      <c r="I1" s="37"/>
      <c r="J1" s="37"/>
      <c r="K1" s="37"/>
      <c r="M1" s="80" t="s">
        <v>22</v>
      </c>
      <c r="N1" s="81"/>
      <c r="O1" s="81"/>
      <c r="P1" s="81"/>
      <c r="Q1" s="81"/>
      <c r="R1" s="81"/>
      <c r="S1" s="81"/>
      <c r="T1" s="82"/>
      <c r="U1" s="37"/>
      <c r="V1" s="37"/>
      <c r="W1" s="37"/>
      <c r="Y1" s="80" t="s">
        <v>23</v>
      </c>
      <c r="Z1" s="81"/>
      <c r="AA1" s="81"/>
      <c r="AB1" s="81"/>
      <c r="AC1" s="81"/>
      <c r="AD1" s="81"/>
      <c r="AE1" s="81"/>
      <c r="AF1" s="82"/>
      <c r="AG1" s="37"/>
      <c r="AH1" s="37"/>
      <c r="AI1" s="37"/>
      <c r="AK1" s="80" t="s">
        <v>24</v>
      </c>
      <c r="AL1" s="81"/>
      <c r="AM1" s="81"/>
      <c r="AN1" s="81"/>
      <c r="AO1" s="81"/>
      <c r="AP1" s="81"/>
      <c r="AQ1" s="81"/>
      <c r="AR1" s="82"/>
      <c r="AS1" s="37"/>
      <c r="AT1" s="37"/>
      <c r="AU1" s="37"/>
    </row>
    <row r="2" spans="1:47" x14ac:dyDescent="0.25">
      <c r="A2" s="19" t="s">
        <v>0</v>
      </c>
      <c r="B2" s="20" t="s">
        <v>1</v>
      </c>
      <c r="C2" s="44" t="s">
        <v>33</v>
      </c>
      <c r="D2" s="20" t="s">
        <v>3</v>
      </c>
      <c r="E2" s="20" t="s">
        <v>4</v>
      </c>
      <c r="F2" s="20" t="s">
        <v>7</v>
      </c>
      <c r="G2" s="20" t="s">
        <v>2</v>
      </c>
      <c r="H2" s="21" t="s">
        <v>5</v>
      </c>
      <c r="I2" s="40" t="s">
        <v>30</v>
      </c>
      <c r="J2" s="40" t="s">
        <v>32</v>
      </c>
      <c r="K2" s="40" t="s">
        <v>31</v>
      </c>
      <c r="M2" s="19" t="s">
        <v>0</v>
      </c>
      <c r="N2" s="20" t="s">
        <v>1</v>
      </c>
      <c r="O2" s="44" t="s">
        <v>33</v>
      </c>
      <c r="P2" s="20" t="s">
        <v>3</v>
      </c>
      <c r="Q2" s="20" t="s">
        <v>4</v>
      </c>
      <c r="R2" s="20" t="s">
        <v>7</v>
      </c>
      <c r="S2" s="20" t="s">
        <v>2</v>
      </c>
      <c r="T2" s="21" t="s">
        <v>5</v>
      </c>
      <c r="U2" s="40" t="s">
        <v>30</v>
      </c>
      <c r="V2" s="40" t="s">
        <v>32</v>
      </c>
      <c r="W2" s="40" t="s">
        <v>31</v>
      </c>
      <c r="Y2" s="19" t="s">
        <v>0</v>
      </c>
      <c r="Z2" s="20" t="s">
        <v>1</v>
      </c>
      <c r="AA2" s="44" t="s">
        <v>33</v>
      </c>
      <c r="AB2" s="20" t="s">
        <v>3</v>
      </c>
      <c r="AC2" s="20" t="s">
        <v>4</v>
      </c>
      <c r="AD2" s="20" t="s">
        <v>7</v>
      </c>
      <c r="AE2" s="20" t="s">
        <v>2</v>
      </c>
      <c r="AF2" s="21" t="s">
        <v>5</v>
      </c>
      <c r="AG2" s="40" t="s">
        <v>30</v>
      </c>
      <c r="AH2" s="40" t="s">
        <v>32</v>
      </c>
      <c r="AI2" s="40" t="s">
        <v>31</v>
      </c>
      <c r="AK2" s="19" t="s">
        <v>0</v>
      </c>
      <c r="AL2" s="20" t="s">
        <v>1</v>
      </c>
      <c r="AM2" s="44" t="s">
        <v>33</v>
      </c>
      <c r="AN2" s="20" t="s">
        <v>3</v>
      </c>
      <c r="AO2" s="20" t="s">
        <v>4</v>
      </c>
      <c r="AP2" s="20" t="s">
        <v>7</v>
      </c>
      <c r="AQ2" s="20" t="s">
        <v>2</v>
      </c>
      <c r="AR2" s="21" t="s">
        <v>5</v>
      </c>
      <c r="AS2" s="40" t="s">
        <v>30</v>
      </c>
      <c r="AT2" s="40" t="s">
        <v>32</v>
      </c>
      <c r="AU2" s="40" t="s">
        <v>31</v>
      </c>
    </row>
    <row r="3" spans="1:47" x14ac:dyDescent="0.25">
      <c r="A3" s="16">
        <v>0.10110374999999999</v>
      </c>
      <c r="B3" s="17">
        <f>A3/Parâmetros!$G$3</f>
        <v>1.0130636272545089E-4</v>
      </c>
      <c r="C3" s="17">
        <f>A3/(Parâmetros!$G$3*Parâmetros!$B$29)</f>
        <v>0.66213308970882934</v>
      </c>
      <c r="D3" s="17">
        <f>B3/Parâmetros!$B$33</f>
        <v>0.22393622770022284</v>
      </c>
      <c r="E3" s="17">
        <f>D3/Parâmetros!$B$6</f>
        <v>0.67328992092670725</v>
      </c>
      <c r="F3" s="17">
        <f>(Parâmetros!$G$3*Parâmetros!$B$30*Modelo_3_Ø24mm!E3)/Parâmetros!$H$3</f>
        <v>2248.6445982034224</v>
      </c>
      <c r="G3" s="17">
        <v>28002.25</v>
      </c>
      <c r="H3" s="18">
        <f>G3/0.12</f>
        <v>233352.08333333334</v>
      </c>
      <c r="I3" s="41">
        <f>((G3*Parâmetros!$B$30)/(2*Parâmetros!$B$11*Parâmetros!$G$3*Modelo_3_Ø24mm!E3^2))</f>
        <v>0.7368209730699975</v>
      </c>
      <c r="J3" s="41">
        <f>((G3*Parâmetros!$B$30)/(2*Parâmetros!$B$11*Parâmetros!$G$3*C3^2))</f>
        <v>0.76186078793333833</v>
      </c>
      <c r="K3" s="41">
        <f>((H3)*(((Parâmetros!$B$26^2)*Parâmetros!$B$30)/(2*Parâmetros!$G$3*Modelo_3_Ø24mm!E3^2)))</f>
        <v>8.15091696668888E-2</v>
      </c>
      <c r="M3" s="16">
        <v>0.14312312500000002</v>
      </c>
      <c r="N3" s="17">
        <f>M3/Parâmetros!$G$3</f>
        <v>1.4340994488977959E-4</v>
      </c>
      <c r="O3" s="17">
        <f>M3/(Parâmetros!$G$3*Parâmetros!$C$29)</f>
        <v>0.83808285705530072</v>
      </c>
      <c r="P3" s="17">
        <f>N3/Parâmetros!$B$33</f>
        <v>0.31700557802423218</v>
      </c>
      <c r="Q3" s="17">
        <f>P3/Parâmetros!$C$6</f>
        <v>0.84647684385642774</v>
      </c>
      <c r="R3" s="17">
        <f>(Parâmetros!$G$3*Parâmetros!$C$30*Modelo_3_Ø24mm!Q3)/Parâmetros!$H$3</f>
        <v>3984.2208137064476</v>
      </c>
      <c r="S3" s="17">
        <v>27565.46875</v>
      </c>
      <c r="T3" s="18">
        <f>S3/0.12</f>
        <v>229712.23958333334</v>
      </c>
      <c r="U3" s="41">
        <f>((S3*Parâmetros!$C$30)/(2*Parâmetros!$B$11*Parâmetros!$G$3*Modelo_3_Ø24mm!Q3^2))</f>
        <v>0.64672270141746346</v>
      </c>
      <c r="V3" s="41">
        <f>((S3*Parâmetros!$C$30)/(2*Parâmetros!$B$11*Parâmetros!$G$3*O3^2))</f>
        <v>0.6597423385530814</v>
      </c>
      <c r="W3" s="41">
        <f>((T3)*(((Parâmetros!$C$26^2)*Parâmetros!$C$30)/(2*Parâmetros!$G$3*Modelo_3_Ø24mm!Q3^2)))</f>
        <v>9.0703020554474614E-2</v>
      </c>
      <c r="Y3" s="16">
        <v>0.17152749999999997</v>
      </c>
      <c r="Z3" s="17">
        <f>Y3/Parâmetros!$G$3</f>
        <v>1.7187124248496991E-4</v>
      </c>
      <c r="AA3" s="17">
        <f>Y3/(Parâmetros!$G$3*Parâmetros!$D$29)</f>
        <v>0.93756473762143788</v>
      </c>
      <c r="AB3" s="17">
        <f>Z3/Parâmetros!$B$33</f>
        <v>0.3799188585670657</v>
      </c>
      <c r="AC3" s="17">
        <f>AB3/Parâmetros!$D$6</f>
        <v>0.95074789431197615</v>
      </c>
      <c r="AD3" s="17">
        <f>(Parâmetros!$G$3*Parâmetros!$D$30*Modelo_3_Ø24mm!AC3)/Parâmetros!$H$3</f>
        <v>5916.510347004727</v>
      </c>
      <c r="AE3" s="17">
        <v>27686.718749999993</v>
      </c>
      <c r="AF3" s="18">
        <f>AE3/0.12</f>
        <v>230722.65624999994</v>
      </c>
      <c r="AG3" s="41">
        <f>((AE3*Parâmetros!$D$30)/(2*Parâmetros!$B$11*Parâmetros!$G$3*Modelo_3_Ø24mm!AC3^2))</f>
        <v>0.68076241608263977</v>
      </c>
      <c r="AH3" s="41">
        <f>((AE3*Parâmetros!$D$30)/(2*Parâmetros!$B$11*Parâmetros!$G$3*AA3^2))</f>
        <v>0.7000414982153087</v>
      </c>
      <c r="AI3" s="41">
        <f>((AF3)*(((Parâmetros!$D$26^2)*Parâmetros!$D$30)/(2*Parâmetros!$G$3*Modelo_3_Ø24mm!AC3^2)))</f>
        <v>0.10870425152206249</v>
      </c>
      <c r="AK3" s="16">
        <v>0.20570281250000005</v>
      </c>
      <c r="AL3" s="17">
        <f>AK3/Parâmetros!$G$3</f>
        <v>2.061150425851704E-4</v>
      </c>
      <c r="AM3" s="17">
        <f>AK3/(Parâmetros!$G$3*Parâmetros!$E$29)</f>
        <v>1.0839602555097048</v>
      </c>
      <c r="AN3" s="17">
        <f>AL3/Parâmetros!$B$33</f>
        <v>0.4556142760142553</v>
      </c>
      <c r="AO3" s="17">
        <f>AN3/Parâmetros!$E$6</f>
        <v>1.0947003268002289</v>
      </c>
      <c r="AP3" s="17">
        <f>(Parâmetros!$G$3*Parâmetros!$E$30*Modelo_3_Ø24mm!AO3)/Parâmetros!$H$3</f>
        <v>8549.1351086061895</v>
      </c>
      <c r="AQ3" s="17">
        <v>26714.437500000004</v>
      </c>
      <c r="AR3" s="18">
        <f>AQ3/0.12</f>
        <v>222620.31250000003</v>
      </c>
      <c r="AS3" s="41">
        <f>((AQ3*Parâmetros!$E$30)/(2*Parâmetros!$B$11*Parâmetros!$G$3*Modelo_3_Ø24mm!AO3^2))</f>
        <v>0.62178041979909271</v>
      </c>
      <c r="AT3" s="41">
        <f>((AQ3*Parâmetros!$E$30)/(2*Parâmetros!$B$11*Parâmetros!$G$3*AM3^2))</f>
        <v>0.63416288352887429</v>
      </c>
      <c r="AU3" s="41">
        <f>((AR3)*(((Parâmetros!$E$26^2)*Parâmetros!$E$30)/(2*Parâmetros!$G$3*Modelo_3_Ø24mm!AO3^2)))</f>
        <v>0.10770632146182314</v>
      </c>
    </row>
    <row r="4" spans="1:47" x14ac:dyDescent="0.25">
      <c r="A4" s="16">
        <v>0.117995</v>
      </c>
      <c r="B4" s="17">
        <f>A4/Parâmetros!$G$3</f>
        <v>1.182314629258517E-4</v>
      </c>
      <c r="C4" s="17">
        <f>A4/(Parâmetros!$G$3*Parâmetros!$B$29)</f>
        <v>0.77275465964608958</v>
      </c>
      <c r="D4" s="17">
        <f>B4/Parâmetros!$B$33</f>
        <v>0.26134891324493698</v>
      </c>
      <c r="E4" s="17">
        <f>D4/Parâmetros!$B$6</f>
        <v>0.78577544571538471</v>
      </c>
      <c r="F4" s="17">
        <f>(Parâmetros!$G$3*Parâmetros!$B$30*Modelo_3_Ø24mm!E4)/Parâmetros!$H$3</f>
        <v>2624.3222369596861</v>
      </c>
      <c r="G4" s="17">
        <v>37307.84375</v>
      </c>
      <c r="H4" s="18">
        <f t="shared" ref="H4:H16" si="0">G4/0.12</f>
        <v>310898.69791666669</v>
      </c>
      <c r="I4" s="41">
        <f>((G4*Parâmetros!$B$30)/(2*Parâmetros!$B$11*Parâmetros!$G$3*Modelo_3_Ø24mm!E4^2))</f>
        <v>0.72073650410629131</v>
      </c>
      <c r="J4" s="41">
        <f>((G4*Parâmetros!$B$30)/(2*Parâmetros!$B$11*Parâmetros!$G$3*C4^2))</f>
        <v>0.74522971112356562</v>
      </c>
      <c r="K4" s="41">
        <f>((H4)*(((Parâmetros!$B$26^2)*Parâmetros!$B$30)/(2*Parâmetros!$G$3*Modelo_3_Ø24mm!E4^2)))</f>
        <v>7.9729861316989253E-2</v>
      </c>
      <c r="M4" s="16">
        <v>0.16675484848484848</v>
      </c>
      <c r="N4" s="17">
        <f>M4/Parâmetros!$G$3</f>
        <v>1.6708902653792432E-4</v>
      </c>
      <c r="O4" s="17">
        <f>M4/(Parâmetros!$G$3*Parâmetros!$C$29)</f>
        <v>0.97646260760450543</v>
      </c>
      <c r="P4" s="17">
        <f>N4/Parâmetros!$B$33</f>
        <v>0.3693478404156047</v>
      </c>
      <c r="Q4" s="17">
        <f>P4/Parâmetros!$C$6</f>
        <v>0.98624256452764936</v>
      </c>
      <c r="R4" s="17">
        <f>(Parâmetros!$G$3*Parâmetros!$C$30*Modelo_3_Ø24mm!Q4)/Parâmetros!$H$3</f>
        <v>4642.0740052999699</v>
      </c>
      <c r="S4" s="17">
        <v>36532.666666666664</v>
      </c>
      <c r="T4" s="18">
        <f t="shared" ref="T4:T68" si="1">S4/0.12</f>
        <v>304438.88888888888</v>
      </c>
      <c r="U4" s="41">
        <f>((S4*Parâmetros!$C$30)/(2*Parâmetros!$B$11*Parâmetros!$G$3*Modelo_3_Ø24mm!Q4^2))</f>
        <v>0.63138866117989778</v>
      </c>
      <c r="V4" s="41">
        <f>((S4*Parâmetros!$C$30)/(2*Parâmetros!$B$11*Parâmetros!$G$3*O4^2))</f>
        <v>0.64409959778702242</v>
      </c>
      <c r="W4" s="41">
        <f>((T4)*(((Parâmetros!$C$26^2)*Parâmetros!$C$30)/(2*Parâmetros!$G$3*Modelo_3_Ø24mm!Q4^2)))</f>
        <v>8.8552417577645939E-2</v>
      </c>
      <c r="Y4" s="16">
        <v>0.20015999999999995</v>
      </c>
      <c r="Z4" s="17">
        <f>Y4/Parâmetros!$G$3</f>
        <v>2.0056112224448892E-4</v>
      </c>
      <c r="AA4" s="17">
        <f>Y4/(Parâmetros!$G$3*Parâmetros!$D$29)</f>
        <v>1.0940692185352612</v>
      </c>
      <c r="AB4" s="17">
        <f>Z4/Parâmetros!$B$33</f>
        <v>0.44333741662872639</v>
      </c>
      <c r="AC4" s="17">
        <f>AB4/Parâmetros!$D$6</f>
        <v>1.1094529945663822</v>
      </c>
      <c r="AD4" s="17">
        <f>(Parâmetros!$G$3*Parâmetros!$D$30*Modelo_3_Ø24mm!AC4)/Parâmetros!$H$3</f>
        <v>6904.133220949795</v>
      </c>
      <c r="AE4" s="17">
        <v>36707.818181818191</v>
      </c>
      <c r="AF4" s="18">
        <f t="shared" ref="AF4:AF16" si="2">AE4/0.12</f>
        <v>305898.48484848492</v>
      </c>
      <c r="AG4" s="41">
        <f>((AE4*Parâmetros!$D$30)/(2*Parâmetros!$B$11*Parâmetros!$G$3*Modelo_3_Ø24mm!AC4^2))</f>
        <v>0.66281997018984262</v>
      </c>
      <c r="AH4" s="41">
        <f>((AE4*Parâmetros!$D$30)/(2*Parâmetros!$B$11*Parâmetros!$G$3*AA4^2))</f>
        <v>0.68159092514061048</v>
      </c>
      <c r="AI4" s="41">
        <f>((AF4)*(((Parâmetros!$D$26^2)*Parâmetros!$D$30)/(2*Parâmetros!$G$3*Modelo_3_Ø24mm!AC4^2)))</f>
        <v>0.10583919889110928</v>
      </c>
      <c r="AK4" s="16">
        <v>0.23998818181818179</v>
      </c>
      <c r="AL4" s="17">
        <f>AK4/Parâmetros!$G$3</f>
        <v>2.4046912005829839E-4</v>
      </c>
      <c r="AM4" s="17">
        <f>AK4/(Parâmetros!$G$3*Parâmetros!$E$29)</f>
        <v>1.2646285567094313</v>
      </c>
      <c r="AN4" s="17">
        <f>AL4/Parâmetros!$B$33</f>
        <v>0.53155345997550874</v>
      </c>
      <c r="AO4" s="17">
        <f>AN4/Parâmetros!$E$6</f>
        <v>1.2771587217095357</v>
      </c>
      <c r="AP4" s="17">
        <f>(Parâmetros!$G$3*Parâmetros!$E$30*Modelo_3_Ø24mm!AO4)/Parâmetros!$H$3</f>
        <v>9974.0560952825235</v>
      </c>
      <c r="AQ4" s="17">
        <v>35270.84848484848</v>
      </c>
      <c r="AR4" s="18">
        <f t="shared" ref="AR4:AR16" si="3">AQ4/0.12</f>
        <v>293923.73737373733</v>
      </c>
      <c r="AS4" s="41">
        <f>((AQ4*Parâmetros!$E$30)/(2*Parâmetros!$B$11*Parâmetros!$G$3*Modelo_3_Ø24mm!AO4^2))</f>
        <v>0.60312546202837092</v>
      </c>
      <c r="AT4" s="41">
        <f>((AQ4*Parâmetros!$E$30)/(2*Parâmetros!$B$11*Parâmetros!$G$3*AM4^2))</f>
        <v>0.61513642107479294</v>
      </c>
      <c r="AU4" s="41">
        <f>((AR4)*(((Parâmetros!$E$26^2)*Parâmetros!$E$30)/(2*Parâmetros!$G$3*Modelo_3_Ø24mm!AO4^2)))</f>
        <v>0.10447486415868175</v>
      </c>
    </row>
    <row r="5" spans="1:47" x14ac:dyDescent="0.25">
      <c r="A5" s="16">
        <v>0.13511322580645163</v>
      </c>
      <c r="B5" s="17">
        <f>A5/Parâmetros!$G$3</f>
        <v>1.353839937940397E-4</v>
      </c>
      <c r="C5" s="17">
        <f>A5/(Parâmetros!$G$3*Parâmetros!$B$29)</f>
        <v>0.8848627045362073</v>
      </c>
      <c r="D5" s="17">
        <f>B5/Parâmetros!$B$33</f>
        <v>0.29926433094227639</v>
      </c>
      <c r="E5" s="17">
        <f>D5/Parâmetros!$B$6</f>
        <v>0.89977249230991097</v>
      </c>
      <c r="F5" s="17">
        <f>(Parâmetros!$G$3*Parâmetros!$B$30*Modelo_3_Ø24mm!E5)/Parâmetros!$H$3</f>
        <v>3005.0480358593691</v>
      </c>
      <c r="G5" s="17">
        <v>47789.419354838705</v>
      </c>
      <c r="H5" s="18">
        <f t="shared" si="0"/>
        <v>398245.16129032255</v>
      </c>
      <c r="I5" s="41">
        <f>((G5*Parâmetros!$B$30)/(2*Parâmetros!$B$11*Parâmetros!$G$3*Modelo_3_Ø24mm!E5^2))</f>
        <v>0.70410853236972171</v>
      </c>
      <c r="J5" s="41">
        <f>((G5*Parâmetros!$B$30)/(2*Parâmetros!$B$11*Parâmetros!$G$3*C5^2))</f>
        <v>0.7280366613706879</v>
      </c>
      <c r="K5" s="41">
        <f>((H5)*(((Parâmetros!$B$26^2)*Parâmetros!$B$30)/(2*Parâmetros!$G$3*Modelo_3_Ø24mm!E5^2)))</f>
        <v>7.7890429190287963E-2</v>
      </c>
      <c r="M5" s="16">
        <v>0.190480303030303</v>
      </c>
      <c r="N5" s="17">
        <f>M5/Parâmetros!$G$3</f>
        <v>1.9086202708447196E-4</v>
      </c>
      <c r="O5" s="17">
        <f>M5/(Parâmetros!$G$3*Parâmetros!$C$29)</f>
        <v>1.1153912170125952</v>
      </c>
      <c r="P5" s="17">
        <f>N5/Parâmetros!$B$33</f>
        <v>0.42189770915323505</v>
      </c>
      <c r="Q5" s="17">
        <f>P5/Parâmetros!$C$6</f>
        <v>1.1265626412636449</v>
      </c>
      <c r="R5" s="17">
        <f>(Parâmetros!$G$3*Parâmetros!$C$30*Modelo_3_Ø24mm!Q5)/Parâmetros!$H$3</f>
        <v>5302.5364554780681</v>
      </c>
      <c r="S5" s="17">
        <v>46758.121212121208</v>
      </c>
      <c r="T5" s="18">
        <f t="shared" si="1"/>
        <v>389651.01010101009</v>
      </c>
      <c r="U5" s="41">
        <f>((S5*Parâmetros!$C$30)/(2*Parâmetros!$B$11*Parâmetros!$G$3*Modelo_3_Ø24mm!Q5^2))</f>
        <v>0.61934017163271637</v>
      </c>
      <c r="V5" s="41">
        <f>((S5*Parâmetros!$C$30)/(2*Parâmetros!$B$11*Parâmetros!$G$3*O5^2))</f>
        <v>0.63180855148160009</v>
      </c>
      <c r="W5" s="41">
        <f>((T5)*(((Parâmetros!$C$26^2)*Parâmetros!$C$30)/(2*Parâmetros!$G$3*Modelo_3_Ø24mm!Q5^2)))</f>
        <v>8.6862613906531383E-2</v>
      </c>
      <c r="Y5" s="16">
        <v>0.22885787878787883</v>
      </c>
      <c r="Z5" s="17">
        <f>Y5/Parâmetros!$G$3</f>
        <v>2.2931651181150184E-4</v>
      </c>
      <c r="AA5" s="17">
        <f>Y5/(Parâmetros!$G$3*Parâmetros!$D$29)</f>
        <v>1.2509310581589337</v>
      </c>
      <c r="AB5" s="17">
        <f>Z5/Parâmetros!$B$33</f>
        <v>0.50690078315821563</v>
      </c>
      <c r="AC5" s="17">
        <f>AB5/Parâmetros!$D$6</f>
        <v>1.268520478373913</v>
      </c>
      <c r="AD5" s="17">
        <f>(Parâmetros!$G$3*Parâmetros!$D$30*Modelo_3_Ø24mm!AC5)/Parâmetros!$H$3</f>
        <v>7894.0112101093955</v>
      </c>
      <c r="AE5" s="17">
        <v>46931.090909090897</v>
      </c>
      <c r="AF5" s="18">
        <f t="shared" si="2"/>
        <v>391092.42424242414</v>
      </c>
      <c r="AG5" s="41">
        <f>((AE5*Parâmetros!$D$30)/(2*Parâmetros!$B$11*Parâmetros!$G$3*Modelo_3_Ø24mm!AC5^2))</f>
        <v>0.64821714026504762</v>
      </c>
      <c r="AH5" s="41">
        <f>((AE5*Parâmetros!$D$30)/(2*Parâmetros!$B$11*Parâmetros!$G$3*AA5^2))</f>
        <v>0.66657454542099981</v>
      </c>
      <c r="AI5" s="41">
        <f>((AF5)*(((Parâmetros!$D$26^2)*Parâmetros!$D$30)/(2*Parâmetros!$G$3*Modelo_3_Ø24mm!AC5^2)))</f>
        <v>0.10350741667226526</v>
      </c>
      <c r="AK5" s="16">
        <v>0.27450742857142851</v>
      </c>
      <c r="AL5" s="17">
        <f>AK5/Parâmetros!$G$3</f>
        <v>2.75057543658746E-4</v>
      </c>
      <c r="AM5" s="17">
        <f>AK5/(Parâmetros!$G$3*Parâmetros!$E$29)</f>
        <v>1.4465292856100236</v>
      </c>
      <c r="AN5" s="17">
        <f>AL5/Parâmetros!$B$33</f>
        <v>0.60801066261116998</v>
      </c>
      <c r="AO5" s="17">
        <f>AN5/Parâmetros!$E$6</f>
        <v>1.4608617554328927</v>
      </c>
      <c r="AP5" s="17">
        <f>(Parâmetros!$G$3*Parâmetros!$E$30*Modelo_3_Ø24mm!AO5)/Parâmetros!$H$3</f>
        <v>11408.697171669466</v>
      </c>
      <c r="AQ5" s="17">
        <v>44845.371428571438</v>
      </c>
      <c r="AR5" s="18">
        <f t="shared" si="3"/>
        <v>373711.42857142864</v>
      </c>
      <c r="AS5" s="41">
        <f>((AQ5*Parâmetros!$E$30)/(2*Parâmetros!$B$11*Parâmetros!$G$3*Modelo_3_Ø24mm!AO5^2))</f>
        <v>0.58611237256139648</v>
      </c>
      <c r="AT5" s="41">
        <f>((AQ5*Parâmetros!$E$30)/(2*Parâmetros!$B$11*Parâmetros!$G$3*AM5^2))</f>
        <v>0.59778452395716197</v>
      </c>
      <c r="AU5" s="41">
        <f>((AR5)*(((Parâmetros!$E$26^2)*Parâmetros!$E$30)/(2*Parâmetros!$G$3*Modelo_3_Ø24mm!AO5^2)))</f>
        <v>0.10152781528927417</v>
      </c>
    </row>
    <row r="6" spans="1:47" x14ac:dyDescent="0.25">
      <c r="A6" s="16">
        <v>0.148848125</v>
      </c>
      <c r="B6" s="17">
        <f>A6/Parâmetros!$G$3</f>
        <v>1.4914641783567135E-4</v>
      </c>
      <c r="C6" s="17">
        <f>A6/(Parâmetros!$G$3*Parâmetros!$B$29)</f>
        <v>0.97481318846844012</v>
      </c>
      <c r="D6" s="17">
        <f>B6/Parâmetros!$B$33</f>
        <v>0.32968596726383775</v>
      </c>
      <c r="E6" s="17">
        <f>D6/Parâmetros!$B$6</f>
        <v>0.99123862677040819</v>
      </c>
      <c r="F6" s="17">
        <f>(Parâmetros!$G$3*Parâmetros!$B$30*Modelo_3_Ø24mm!E6)/Parâmetros!$H$3</f>
        <v>3310.525398256324</v>
      </c>
      <c r="G6" s="17">
        <v>57546.125</v>
      </c>
      <c r="H6" s="18">
        <f t="shared" si="0"/>
        <v>479551.04166666669</v>
      </c>
      <c r="I6" s="41">
        <f>((G6*Parâmetros!$B$30)/(2*Parâmetros!$B$11*Parâmetros!$G$3*Modelo_3_Ø24mm!E6^2))</f>
        <v>0.69860699046065522</v>
      </c>
      <c r="J6" s="41">
        <f>((G6*Parâmetros!$B$30)/(2*Parâmetros!$B$11*Parâmetros!$G$3*C6^2))</f>
        <v>0.72234815736919922</v>
      </c>
      <c r="K6" s="41">
        <f>((H6)*(((Parâmetros!$B$26^2)*Parâmetros!$B$30)/(2*Parâmetros!$G$3*Modelo_3_Ø24mm!E6^2)))</f>
        <v>7.7281833440051351E-2</v>
      </c>
      <c r="M6" s="16">
        <v>0.21489562499999998</v>
      </c>
      <c r="N6" s="17">
        <f>M6/Parâmetros!$G$3</f>
        <v>2.1532627755511019E-4</v>
      </c>
      <c r="O6" s="17">
        <f>M6/(Parâmetros!$G$3*Parâmetros!$C$29)</f>
        <v>1.2583594675471521</v>
      </c>
      <c r="P6" s="17">
        <f>N6/Parâmetros!$B$33</f>
        <v>0.47597557570101701</v>
      </c>
      <c r="Q6" s="17">
        <f>P6/Parâmetros!$C$6</f>
        <v>1.2709628189613271</v>
      </c>
      <c r="R6" s="17">
        <f>(Parâmetros!$G$3*Parâmetros!$C$30*Modelo_3_Ø24mm!Q6)/Parâmetros!$H$3</f>
        <v>5982.2032386412429</v>
      </c>
      <c r="S6" s="17">
        <v>58262.437500000022</v>
      </c>
      <c r="T6" s="18">
        <f t="shared" si="1"/>
        <v>485520.31250000017</v>
      </c>
      <c r="U6" s="41">
        <f>((S6*Parâmetros!$C$30)/(2*Parâmetros!$B$11*Parâmetros!$G$3*Modelo_3_Ø24mm!Q6^2))</f>
        <v>0.60632551809470381</v>
      </c>
      <c r="V6" s="41">
        <f>((S6*Parâmetros!$C$30)/(2*Parâmetros!$B$11*Parâmetros!$G$3*O6^2))</f>
        <v>0.61853189064720016</v>
      </c>
      <c r="W6" s="41">
        <f>((T6)*(((Parâmetros!$C$26^2)*Parâmetros!$C$30)/(2*Parâmetros!$G$3*Modelo_3_Ø24mm!Q6^2)))</f>
        <v>8.5037305494161719E-2</v>
      </c>
      <c r="Y6" s="16">
        <v>0.25827843750000001</v>
      </c>
      <c r="Z6" s="17">
        <f>Y6/Parâmetros!$G$3</f>
        <v>2.5879602955911828E-4</v>
      </c>
      <c r="AA6" s="17">
        <f>Y6/(Parâmetros!$G$3*Parâmetros!$D$29)</f>
        <v>1.4117430469630963</v>
      </c>
      <c r="AB6" s="17">
        <f>Z6/Parâmetros!$B$33</f>
        <v>0.57206482440124906</v>
      </c>
      <c r="AC6" s="17">
        <f>AB6/Parâmetros!$D$6</f>
        <v>1.4315936546577803</v>
      </c>
      <c r="AD6" s="17">
        <f>(Parâmetros!$G$3*Parâmetros!$D$30*Modelo_3_Ø24mm!AC6)/Parâmetros!$H$3</f>
        <v>8908.8166496740414</v>
      </c>
      <c r="AE6" s="17">
        <v>58494.625000000022</v>
      </c>
      <c r="AF6" s="18">
        <f t="shared" si="2"/>
        <v>487455.20833333355</v>
      </c>
      <c r="AG6" s="41">
        <f>((AE6*Parâmetros!$D$30)/(2*Parâmetros!$B$11*Parâmetros!$G$3*Modelo_3_Ø24mm!AC6^2))</f>
        <v>0.63435337957500337</v>
      </c>
      <c r="AH6" s="41">
        <f>((AE6*Parâmetros!$D$30)/(2*Parâmetros!$B$11*Parâmetros!$G$3*AA6^2))</f>
        <v>0.65231816525799879</v>
      </c>
      <c r="AI6" s="41">
        <f>((AF6)*(((Parâmetros!$D$26^2)*Parâmetros!$D$30)/(2*Parâmetros!$G$3*Modelo_3_Ø24mm!AC6^2)))</f>
        <v>0.10129364914707728</v>
      </c>
      <c r="AK6" s="16">
        <v>0.31266687500000001</v>
      </c>
      <c r="AL6" s="17">
        <f>AK6/Parâmetros!$G$3</f>
        <v>3.1329346192384772E-4</v>
      </c>
      <c r="AM6" s="17">
        <f>AK6/(Parâmetros!$G$3*Parâmetros!$E$29)</f>
        <v>1.6476122110115576</v>
      </c>
      <c r="AN6" s="17">
        <f>AL6/Parâmetros!$B$33</f>
        <v>0.69253059866045641</v>
      </c>
      <c r="AO6" s="17">
        <f>AN6/Parâmetros!$E$6</f>
        <v>1.6639370462769254</v>
      </c>
      <c r="AP6" s="17">
        <f>(Parâmetros!$G$3*Parâmetros!$E$30*Modelo_3_Ø24mm!AO6)/Parâmetros!$H$3</f>
        <v>12994.627180222351</v>
      </c>
      <c r="AQ6" s="17">
        <v>54000</v>
      </c>
      <c r="AR6" s="18">
        <f t="shared" si="3"/>
        <v>450000</v>
      </c>
      <c r="AS6" s="41">
        <f>((AQ6*Parâmetros!$E$30)/(2*Parâmetros!$B$11*Parâmetros!$G$3*Modelo_3_Ø24mm!AO6^2))</f>
        <v>0.54400323309377374</v>
      </c>
      <c r="AT6" s="41">
        <f>((AQ6*Parâmetros!$E$30)/(2*Parâmetros!$B$11*Parâmetros!$G$3*AM6^2))</f>
        <v>0.55483680084240761</v>
      </c>
      <c r="AU6" s="41">
        <f>((AR6)*(((Parâmetros!$E$26^2)*Parâmetros!$E$30)/(2*Parâmetros!$G$3*Modelo_3_Ø24mm!AO6^2)))</f>
        <v>9.4233567404392232E-2</v>
      </c>
    </row>
    <row r="7" spans="1:47" x14ac:dyDescent="0.25">
      <c r="A7" s="16">
        <v>0.16784093750000001</v>
      </c>
      <c r="B7" s="17">
        <f>A7/Parâmetros!$G$3</f>
        <v>1.6817729208416833E-4</v>
      </c>
      <c r="C7" s="17">
        <f>A7/(Parâmetros!$G$3*Parâmetros!$B$29)</f>
        <v>1.0991979874782245</v>
      </c>
      <c r="D7" s="17">
        <f>B7/Parâmetros!$B$33</f>
        <v>0.37175343543062322</v>
      </c>
      <c r="E7" s="17">
        <f>D7/Parâmetros!$B$6</f>
        <v>1.1177192887270693</v>
      </c>
      <c r="F7" s="17">
        <f>(Parâmetros!$G$3*Parâmetros!$B$30*Modelo_3_Ø24mm!E7)/Parâmetros!$H$3</f>
        <v>3732.9438073936258</v>
      </c>
      <c r="G7" s="17">
        <v>71355.906249999985</v>
      </c>
      <c r="H7" s="18">
        <f t="shared" si="0"/>
        <v>594632.55208333326</v>
      </c>
      <c r="I7" s="41">
        <f>((G7*Parâmetros!$B$30)/(2*Parâmetros!$B$11*Parâmetros!$G$3*Modelo_3_Ø24mm!E7^2))</f>
        <v>0.68129893774079808</v>
      </c>
      <c r="J7" s="41">
        <f>((G7*Parâmetros!$B$30)/(2*Parâmetros!$B$11*Parâmetros!$G$3*C7^2))</f>
        <v>0.70445191504618176</v>
      </c>
      <c r="K7" s="41">
        <f>((H7)*(((Parâmetros!$B$26^2)*Parâmetros!$B$30)/(2*Parâmetros!$G$3*Modelo_3_Ø24mm!E7^2)))</f>
        <v>7.5367168877955248E-2</v>
      </c>
      <c r="M7" s="16">
        <v>0.23910937499999999</v>
      </c>
      <c r="N7" s="17">
        <f>M7/Parâmetros!$G$3</f>
        <v>2.395885521042084E-4</v>
      </c>
      <c r="O7" s="17">
        <f>M7/(Parâmetros!$G$3*Parâmetros!$C$29)</f>
        <v>1.4001473776422033</v>
      </c>
      <c r="P7" s="17">
        <f>N7/Parâmetros!$B$33</f>
        <v>0.52960697743909568</v>
      </c>
      <c r="Q7" s="17">
        <f>P7/Parâmetros!$C$6</f>
        <v>1.4141708342832995</v>
      </c>
      <c r="R7" s="17">
        <f>(Parâmetros!$G$3*Parâmetros!$C$30*Modelo_3_Ø24mm!Q7)/Parâmetros!$H$3</f>
        <v>6656.2587186895198</v>
      </c>
      <c r="S7" s="17">
        <v>70712.46875</v>
      </c>
      <c r="T7" s="18">
        <f t="shared" si="1"/>
        <v>589270.57291666674</v>
      </c>
      <c r="U7" s="41">
        <f>((S7*Parâmetros!$C$30)/(2*Parâmetros!$B$11*Parâmetros!$G$3*Modelo_3_Ø24mm!Q7^2))</f>
        <v>0.59439498364117238</v>
      </c>
      <c r="V7" s="41">
        <f>((S7*Parâmetros!$C$30)/(2*Parâmetros!$B$11*Parâmetros!$G$3*O7^2))</f>
        <v>0.60636117407376089</v>
      </c>
      <c r="W7" s="41">
        <f>((T7)*(((Parâmetros!$C$26^2)*Parâmetros!$C$30)/(2*Parâmetros!$G$3*Modelo_3_Ø24mm!Q7^2)))</f>
        <v>8.3364045054420341E-2</v>
      </c>
      <c r="Y7" s="16">
        <v>0.28688897435897448</v>
      </c>
      <c r="Z7" s="17">
        <f>Y7/Parâmetros!$G$3</f>
        <v>2.874639021633011E-4</v>
      </c>
      <c r="AA7" s="17">
        <f>Y7/(Parâmetros!$G$3*Parâmetros!$D$29)</f>
        <v>1.5681274779341818</v>
      </c>
      <c r="AB7" s="17">
        <f>Z7/Parâmetros!$B$33</f>
        <v>0.63543473596908828</v>
      </c>
      <c r="AC7" s="17">
        <f>AB7/Parâmetros!$D$6</f>
        <v>1.5901770169396603</v>
      </c>
      <c r="AD7" s="17">
        <f>(Parâmetros!$G$3*Parâmetros!$D$30*Modelo_3_Ø24mm!AC7)/Parâmetros!$H$3</f>
        <v>9895.6819474221156</v>
      </c>
      <c r="AE7" s="17">
        <v>70987.538461538454</v>
      </c>
      <c r="AF7" s="18">
        <f t="shared" si="2"/>
        <v>591562.8205128205</v>
      </c>
      <c r="AG7" s="41">
        <f>((AE7*Parâmetros!$D$30)/(2*Parâmetros!$B$11*Parâmetros!$G$3*Modelo_3_Ø24mm!AC7^2))</f>
        <v>0.62394455468698196</v>
      </c>
      <c r="AH7" s="41">
        <f>((AE7*Parâmetros!$D$30)/(2*Parâmetros!$B$11*Parâmetros!$G$3*AA7^2))</f>
        <v>0.64161456412325768</v>
      </c>
      <c r="AI7" s="41">
        <f>((AF7)*(((Parâmetros!$D$26^2)*Parâmetros!$D$30)/(2*Parâmetros!$G$3*Modelo_3_Ø24mm!AC7^2)))</f>
        <v>9.9631566323546028E-2</v>
      </c>
      <c r="AK7" s="16">
        <v>0.34260641025641025</v>
      </c>
      <c r="AL7" s="17">
        <f>AK7/Parâmetros!$G$3</f>
        <v>3.4329299624890806E-4</v>
      </c>
      <c r="AM7" s="17">
        <f>AK7/(Parâmetros!$G$3*Parâmetros!$E$29)</f>
        <v>1.8053799434599425</v>
      </c>
      <c r="AN7" s="17">
        <f>AL7/Parâmetros!$B$33</f>
        <v>0.75884412891446118</v>
      </c>
      <c r="AO7" s="17">
        <f>AN7/Parâmetros!$E$6</f>
        <v>1.8232679695205698</v>
      </c>
      <c r="AP7" s="17">
        <f>(Parâmetros!$G$3*Parâmetros!$E$30*Modelo_3_Ø24mm!AO7)/Parâmetros!$H$3</f>
        <v>14238.932636648375</v>
      </c>
      <c r="AQ7" s="17">
        <v>67527.435897435906</v>
      </c>
      <c r="AR7" s="18">
        <f t="shared" si="3"/>
        <v>562728.63247863261</v>
      </c>
      <c r="AS7" s="41">
        <f>((AQ7*Parâmetros!$E$30)/(2*Parâmetros!$B$11*Parâmetros!$G$3*Modelo_3_Ø24mm!AO7^2))</f>
        <v>0.56657937032310024</v>
      </c>
      <c r="AT7" s="41">
        <f>((AQ7*Parâmetros!$E$30)/(2*Parâmetros!$B$11*Parâmetros!$G$3*AM7^2))</f>
        <v>0.57786253119416009</v>
      </c>
      <c r="AU7" s="41">
        <f>((AR7)*(((Parâmetros!$E$26^2)*Parâmetros!$E$30)/(2*Parâmetros!$G$3*Modelo_3_Ø24mm!AO7^2)))</f>
        <v>9.8144260981031017E-2</v>
      </c>
    </row>
    <row r="8" spans="1:47" x14ac:dyDescent="0.25">
      <c r="A8" s="16">
        <v>0.18632593750000001</v>
      </c>
      <c r="B8" s="17">
        <f>A8/Parâmetros!$G$3</f>
        <v>1.866993361723447E-4</v>
      </c>
      <c r="C8" s="17">
        <f>A8/(Parâmetros!$G$3*Parâmetros!$B$29)</f>
        <v>1.2202570991656516</v>
      </c>
      <c r="D8" s="17">
        <f>B8/Parâmetros!$B$33</f>
        <v>0.41269614199728</v>
      </c>
      <c r="E8" s="17">
        <f>D8/Parâmetros!$B$6</f>
        <v>1.2408182260892362</v>
      </c>
      <c r="F8" s="17">
        <f>(Parâmetros!$G$3*Parâmetros!$B$30*Modelo_3_Ø24mm!E8)/Parâmetros!$H$3</f>
        <v>4144.067978334765</v>
      </c>
      <c r="G8" s="17">
        <v>85955.9375</v>
      </c>
      <c r="H8" s="18">
        <f t="shared" si="0"/>
        <v>716299.47916666674</v>
      </c>
      <c r="I8" s="41">
        <f>((G8*Parâmetros!$B$30)/(2*Parâmetros!$B$11*Parâmetros!$G$3*Modelo_3_Ø24mm!E8^2))</f>
        <v>0.66593651682211064</v>
      </c>
      <c r="J8" s="41">
        <f>((G8*Parâmetros!$B$30)/(2*Parâmetros!$B$11*Parâmetros!$G$3*C8^2))</f>
        <v>0.68856742405930127</v>
      </c>
      <c r="K8" s="41">
        <f>((H8)*(((Parâmetros!$B$26^2)*Parâmetros!$B$30)/(2*Parâmetros!$G$3*Modelo_3_Ø24mm!E8^2)))</f>
        <v>7.3667735475648297E-2</v>
      </c>
      <c r="M8" s="16">
        <v>0.26319125000000004</v>
      </c>
      <c r="N8" s="17">
        <f>M8/Parâmetros!$G$3</f>
        <v>2.6371868737474954E-4</v>
      </c>
      <c r="O8" s="17">
        <f>M8/(Parâmetros!$G$3*Parâmetros!$C$29)</f>
        <v>1.5411630702722285</v>
      </c>
      <c r="P8" s="17">
        <f>N8/Parâmetros!$B$33</f>
        <v>0.58294628724163333</v>
      </c>
      <c r="Q8" s="17">
        <f>P8/Parâmetros!$C$6</f>
        <v>1.5565988978414775</v>
      </c>
      <c r="R8" s="17">
        <f>(Parâmetros!$G$3*Parâmetros!$C$30*Modelo_3_Ø24mm!Q8)/Parâmetros!$H$3</f>
        <v>7326.6431000260591</v>
      </c>
      <c r="S8" s="17">
        <v>84527.96875</v>
      </c>
      <c r="T8" s="18">
        <f t="shared" si="1"/>
        <v>704399.73958333337</v>
      </c>
      <c r="U8" s="41">
        <f>((S8*Parâmetros!$C$30)/(2*Parâmetros!$B$11*Parâmetros!$G$3*Modelo_3_Ø24mm!Q8^2))</f>
        <v>0.58644850516747549</v>
      </c>
      <c r="V8" s="41">
        <f>((S8*Parâmetros!$C$30)/(2*Parâmetros!$B$11*Parâmetros!$G$3*O8^2))</f>
        <v>0.59825471935985031</v>
      </c>
      <c r="W8" s="41">
        <f>((T8)*(((Parâmetros!$C$26^2)*Parâmetros!$C$30)/(2*Parâmetros!$G$3*Modelo_3_Ø24mm!Q8^2)))</f>
        <v>8.2249549461864704E-2</v>
      </c>
      <c r="Y8" s="16">
        <v>0.31662593750000007</v>
      </c>
      <c r="Z8" s="17">
        <f>Y8/Parâmetros!$G$3</f>
        <v>3.1726045841683372E-4</v>
      </c>
      <c r="AA8" s="17">
        <f>Y8/(Parâmetros!$G$3*Parâmetros!$D$29)</f>
        <v>1.7306689249031753</v>
      </c>
      <c r="AB8" s="17">
        <f>Z8/Parâmetros!$B$33</f>
        <v>0.70129958617555277</v>
      </c>
      <c r="AC8" s="17">
        <f>AB8/Parâmetros!$D$6</f>
        <v>1.7550039694082902</v>
      </c>
      <c r="AD8" s="17">
        <f>(Parâmetros!$G$3*Parâmetros!$D$30*Modelo_3_Ø24mm!AC8)/Parâmetros!$H$3</f>
        <v>10921.401147622526</v>
      </c>
      <c r="AE8" s="17">
        <v>84835.312499999985</v>
      </c>
      <c r="AF8" s="18">
        <f t="shared" si="2"/>
        <v>706960.93749999988</v>
      </c>
      <c r="AG8" s="41">
        <f>((AE8*Parâmetros!$D$30)/(2*Parâmetros!$B$11*Parâmetros!$G$3*Modelo_3_Ø24mm!AC8^2))</f>
        <v>0.61217456903962819</v>
      </c>
      <c r="AH8" s="41">
        <f>((AE8*Parâmetros!$D$30)/(2*Parâmetros!$B$11*Parâmetros!$G$3*AA8^2))</f>
        <v>0.62951125437540267</v>
      </c>
      <c r="AI8" s="41">
        <f>((AF8)*(((Parâmetros!$D$26^2)*Parâmetros!$D$30)/(2*Parâmetros!$G$3*Modelo_3_Ø24mm!AC8^2)))</f>
        <v>9.775213313217887E-2</v>
      </c>
      <c r="AK8" s="16">
        <v>0.37754062500000002</v>
      </c>
      <c r="AL8" s="17">
        <f>AK8/Parâmetros!$G$3</f>
        <v>3.7829721943887775E-4</v>
      </c>
      <c r="AM8" s="17">
        <f>AK8/(Parâmetros!$G$3*Parâmetros!$E$29)</f>
        <v>1.9894673649165278</v>
      </c>
      <c r="AN8" s="17">
        <f>AL8/Parâmetros!$B$33</f>
        <v>0.83622045043912274</v>
      </c>
      <c r="AO8" s="17">
        <f>AN8/Parâmetros!$E$6</f>
        <v>2.0091793619392666</v>
      </c>
      <c r="AP8" s="17">
        <f>(Parâmetros!$G$3*Parâmetros!$E$30*Modelo_3_Ø24mm!AO8)/Parâmetros!$H$3</f>
        <v>15690.82003734209</v>
      </c>
      <c r="AQ8" s="17">
        <v>80434.593750000015</v>
      </c>
      <c r="AR8" s="18">
        <f t="shared" si="3"/>
        <v>670288.28125000012</v>
      </c>
      <c r="AS8" s="41">
        <f>((AQ8*Parâmetros!$E$30)/(2*Parâmetros!$B$11*Parâmetros!$G$3*Modelo_3_Ø24mm!AO8^2))</f>
        <v>0.55575958148867777</v>
      </c>
      <c r="AT8" s="41">
        <f>((AQ8*Parâmetros!$E$30)/(2*Parâmetros!$B$11*Parâmetros!$G$3*AM8^2))</f>
        <v>0.56682727136943301</v>
      </c>
      <c r="AU8" s="41">
        <f>((AR8)*(((Parâmetros!$E$26^2)*Parâmetros!$E$30)/(2*Parâmetros!$G$3*Modelo_3_Ø24mm!AO8^2)))</f>
        <v>9.6270030758847588E-2</v>
      </c>
    </row>
    <row r="9" spans="1:47" x14ac:dyDescent="0.25">
      <c r="A9" s="16">
        <v>0.20454187500000001</v>
      </c>
      <c r="B9" s="17">
        <f>A9/Parâmetros!$G$3</f>
        <v>2.0495177855711424E-4</v>
      </c>
      <c r="C9" s="17">
        <f>A9/(Parâmetros!$G$3*Parâmetros!$B$29)</f>
        <v>1.3395541082164331</v>
      </c>
      <c r="D9" s="17">
        <f>B9/Parâmetros!$B$33</f>
        <v>0.45304289795611463</v>
      </c>
      <c r="E9" s="17">
        <f>D9/Parâmetros!$B$6</f>
        <v>1.3621253696816435</v>
      </c>
      <c r="F9" s="17">
        <f>(Parâmetros!$G$3*Parâmetros!$B$30*Modelo_3_Ø24mm!E9)/Parâmetros!$H$3</f>
        <v>4549.207940607047</v>
      </c>
      <c r="G9" s="17">
        <v>103255.625</v>
      </c>
      <c r="H9" s="18">
        <f t="shared" si="0"/>
        <v>860463.54166666674</v>
      </c>
      <c r="I9" s="41">
        <f>((G9*Parâmetros!$B$30)/(2*Parâmetros!$B$11*Parâmetros!$G$3*Modelo_3_Ø24mm!E9^2))</f>
        <v>0.66382382167019038</v>
      </c>
      <c r="J9" s="41">
        <f>((G9*Parâmetros!$B$30)/(2*Parâmetros!$B$11*Parâmetros!$G$3*C9^2))</f>
        <v>0.6863829319615824</v>
      </c>
      <c r="K9" s="41">
        <f>((H9)*(((Parâmetros!$B$26^2)*Parâmetros!$B$30)/(2*Parâmetros!$G$3*Modelo_3_Ø24mm!E9^2)))</f>
        <v>7.3434023306904267E-2</v>
      </c>
      <c r="M9" s="16">
        <v>0.28796468749999993</v>
      </c>
      <c r="N9" s="17">
        <f>M9/Parâmetros!$G$3</f>
        <v>2.8854177104208409E-4</v>
      </c>
      <c r="O9" s="17">
        <f>M9/(Parâmetros!$G$3*Parâmetros!$C$29)</f>
        <v>1.686228329845626</v>
      </c>
      <c r="P9" s="17">
        <f>N9/Parâmetros!$B$33</f>
        <v>0.63781734930329981</v>
      </c>
      <c r="Q9" s="17">
        <f>P9/Parâmetros!$C$6</f>
        <v>1.7031170875922559</v>
      </c>
      <c r="R9" s="17">
        <f>(Parâmetros!$G$3*Parâmetros!$C$30*Modelo_3_Ø24mm!Q9)/Parâmetros!$H$3</f>
        <v>8016.2790013841059</v>
      </c>
      <c r="S9" s="17">
        <v>99531.25</v>
      </c>
      <c r="T9" s="18">
        <f t="shared" si="1"/>
        <v>829427.08333333337</v>
      </c>
      <c r="U9" s="41">
        <f>((S9*Parâmetros!$C$30)/(2*Parâmetros!$B$11*Parâmetros!$G$3*Modelo_3_Ø24mm!Q9^2))</f>
        <v>0.57683729791283889</v>
      </c>
      <c r="V9" s="41">
        <f>((S9*Parâmetros!$C$30)/(2*Parâmetros!$B$11*Parâmetros!$G$3*O9^2))</f>
        <v>0.58845002201956165</v>
      </c>
      <c r="W9" s="41">
        <f>((T9)*(((Parâmetros!$C$26^2)*Parâmetros!$C$30)/(2*Parâmetros!$G$3*Modelo_3_Ø24mm!Q9^2)))</f>
        <v>8.0901575241600132E-2</v>
      </c>
      <c r="Y9" s="16">
        <v>0.3461753658536586</v>
      </c>
      <c r="Z9" s="17">
        <f>Y9/Parâmetros!$G$3</f>
        <v>3.4686910406178217E-4</v>
      </c>
      <c r="AA9" s="17">
        <f>Y9/(Parâmetros!$G$3*Parâmetros!$D$29)</f>
        <v>1.8921853117289691</v>
      </c>
      <c r="AB9" s="17">
        <f>Z9/Parâmetros!$B$33</f>
        <v>0.76674906274013421</v>
      </c>
      <c r="AC9" s="17">
        <f>AB9/Parâmetros!$D$6</f>
        <v>1.9187914482986341</v>
      </c>
      <c r="AD9" s="17">
        <f>(Parâmetros!$G$3*Parâmetros!$D$30*Modelo_3_Ø24mm!AC9)/Parâmetros!$H$3</f>
        <v>11940.651696965901</v>
      </c>
      <c r="AE9" s="17">
        <v>99804.902439024387</v>
      </c>
      <c r="AF9" s="18">
        <f t="shared" si="2"/>
        <v>831707.52032520331</v>
      </c>
      <c r="AG9" s="41">
        <f>((AE9*Parâmetros!$D$30)/(2*Parâmetros!$B$11*Parâmetros!$G$3*Modelo_3_Ø24mm!AC9^2))</f>
        <v>0.60249181649909245</v>
      </c>
      <c r="AH9" s="41">
        <f>((AE9*Parâmetros!$D$30)/(2*Parâmetros!$B$11*Parâmetros!$G$3*AA9^2))</f>
        <v>0.61955428784024957</v>
      </c>
      <c r="AI9" s="41">
        <f>((AF9)*(((Parâmetros!$D$26^2)*Parâmetros!$D$30)/(2*Parâmetros!$G$3*Modelo_3_Ø24mm!AC9^2)))</f>
        <v>9.620598965726572E-2</v>
      </c>
      <c r="AK9" s="16">
        <v>0.4124487804878047</v>
      </c>
      <c r="AL9" s="17">
        <f>AK9/Parâmetros!$G$3</f>
        <v>4.132753311501049E-4</v>
      </c>
      <c r="AM9" s="17">
        <f>AK9/(Parâmetros!$G$3*Parâmetros!$E$29)</f>
        <v>2.1734174659484875</v>
      </c>
      <c r="AN9" s="17">
        <f>AL9/Parâmetros!$B$33</f>
        <v>0.91353905292332149</v>
      </c>
      <c r="AO9" s="17">
        <f>AN9/Parâmetros!$E$6</f>
        <v>2.19495207333811</v>
      </c>
      <c r="AP9" s="17">
        <f>(Parâmetros!$G$3*Parâmetros!$E$30*Modelo_3_Ø24mm!AO9)/Parâmetros!$H$3</f>
        <v>17141.624399375178</v>
      </c>
      <c r="AQ9" s="17">
        <v>94516.878048780534</v>
      </c>
      <c r="AR9" s="18">
        <f t="shared" si="3"/>
        <v>787640.65040650452</v>
      </c>
      <c r="AS9" s="41">
        <f>((AQ9*Parâmetros!$E$30)/(2*Parâmetros!$B$11*Parâmetros!$G$3*Modelo_3_Ø24mm!AO9^2))</f>
        <v>0.54719332069449667</v>
      </c>
      <c r="AT9" s="41">
        <f>((AQ9*Parâmetros!$E$30)/(2*Parâmetros!$B$11*Parâmetros!$G$3*AM9^2))</f>
        <v>0.55809041753274613</v>
      </c>
      <c r="AU9" s="41">
        <f>((AR9)*(((Parâmetros!$E$26^2)*Parâmetros!$E$30)/(2*Parâmetros!$G$3*Modelo_3_Ø24mm!AO9^2)))</f>
        <v>9.4786162162403181E-2</v>
      </c>
    </row>
    <row r="10" spans="1:47" x14ac:dyDescent="0.25">
      <c r="A10" s="16">
        <v>0.22239718750000001</v>
      </c>
      <c r="B10" s="17">
        <f>A10/Parâmetros!$G$3</f>
        <v>2.22842873246493E-4</v>
      </c>
      <c r="C10" s="17">
        <f>A10/(Parâmetros!$G$3*Parâmetros!$B$29)</f>
        <v>1.4564893676241373</v>
      </c>
      <c r="D10" s="17">
        <f>B10/Parâmetros!$B$33</f>
        <v>0.49259090013861168</v>
      </c>
      <c r="E10" s="17">
        <f>D10/Parâmetros!$B$6</f>
        <v>1.4810309685466376</v>
      </c>
      <c r="F10" s="17">
        <f>(Parâmetros!$G$3*Parâmetros!$B$30*Modelo_3_Ø24mm!E10)/Parâmetros!$H$3</f>
        <v>4946.3272561849462</v>
      </c>
      <c r="G10" s="17">
        <v>120365.31250000001</v>
      </c>
      <c r="H10" s="18">
        <f t="shared" si="0"/>
        <v>1003044.2708333335</v>
      </c>
      <c r="I10" s="41">
        <f>((G10*Parâmetros!$B$30)/(2*Parâmetros!$B$11*Parâmetros!$G$3*Modelo_3_Ø24mm!E10^2))</f>
        <v>0.65455530215886382</v>
      </c>
      <c r="J10" s="41">
        <f>((G10*Parâmetros!$B$30)/(2*Parâmetros!$B$11*Parâmetros!$G$3*C10^2))</f>
        <v>0.67679943497118944</v>
      </c>
      <c r="K10" s="41">
        <f>((H10)*(((Parâmetros!$B$26^2)*Parâmetros!$B$30)/(2*Parâmetros!$G$3*Modelo_3_Ø24mm!E10^2)))</f>
        <v>7.240871409744748E-2</v>
      </c>
      <c r="M10" s="16">
        <v>0.31213125000000003</v>
      </c>
      <c r="N10" s="17">
        <f>M10/Parâmetros!$G$3</f>
        <v>3.1275676352705416E-4</v>
      </c>
      <c r="O10" s="17">
        <f>M10/(Parâmetros!$G$3*Parâmetros!$C$29)</f>
        <v>1.8277399251605382</v>
      </c>
      <c r="P10" s="17">
        <f>N10/Parâmetros!$B$33</f>
        <v>0.69134423473268991</v>
      </c>
      <c r="Q10" s="17">
        <f>P10/Parâmetros!$C$6</f>
        <v>1.8460460206480371</v>
      </c>
      <c r="R10" s="17">
        <f>(Parâmetros!$G$3*Parâmetros!$C$30*Modelo_3_Ø24mm!Q10)/Parâmetros!$H$3</f>
        <v>8689.0208892393221</v>
      </c>
      <c r="S10" s="17">
        <v>115670.28124999996</v>
      </c>
      <c r="T10" s="18">
        <f t="shared" si="1"/>
        <v>963919.0104166664</v>
      </c>
      <c r="U10" s="41">
        <f>((S10*Parâmetros!$C$30)/(2*Parâmetros!$B$11*Parâmetros!$G$3*Modelo_3_Ø24mm!Q10^2))</f>
        <v>0.57058405702016091</v>
      </c>
      <c r="V10" s="41">
        <f>((S10*Parâmetros!$C$30)/(2*Parâmetros!$B$11*Parâmetros!$G$3*O10^2))</f>
        <v>0.58207089266314815</v>
      </c>
      <c r="W10" s="41">
        <f>((T10)*(((Parâmetros!$C$26^2)*Parâmetros!$C$30)/(2*Parâmetros!$G$3*Modelo_3_Ø24mm!Q10^2)))</f>
        <v>8.0024556643091826E-2</v>
      </c>
      <c r="Y10" s="16">
        <v>0.37562000000000001</v>
      </c>
      <c r="Z10" s="17">
        <f>Y10/Parâmetros!$G$3</f>
        <v>3.7637274549098197E-4</v>
      </c>
      <c r="AA10" s="17">
        <f>Y10/(Parâmetros!$G$3*Parâmetros!$D$29)</f>
        <v>2.053128896214103</v>
      </c>
      <c r="AB10" s="17">
        <f>Z10/Parâmetros!$B$33</f>
        <v>0.83196642902718954</v>
      </c>
      <c r="AC10" s="17">
        <f>AB10/Parâmetros!$D$6</f>
        <v>2.0819980706386123</v>
      </c>
      <c r="AD10" s="17">
        <f>(Parâmetros!$G$3*Parâmetros!$D$30*Modelo_3_Ø24mm!AC10)/Parâmetros!$H$3</f>
        <v>12956.28757220805</v>
      </c>
      <c r="AE10" s="17">
        <v>115941.53125</v>
      </c>
      <c r="AF10" s="18">
        <f t="shared" si="2"/>
        <v>966179.42708333337</v>
      </c>
      <c r="AG10" s="41">
        <f>((AE10*Parâmetros!$D$30)/(2*Parâmetros!$B$11*Parâmetros!$G$3*Modelo_3_Ø24mm!AC10^2))</f>
        <v>0.59447447603210679</v>
      </c>
      <c r="AH10" s="41">
        <f>((AE10*Parâmetros!$D$30)/(2*Parâmetros!$B$11*Parâmetros!$G$3*AA10^2))</f>
        <v>0.61130989758071252</v>
      </c>
      <c r="AI10" s="41">
        <f>((AF10)*(((Parâmetros!$D$26^2)*Parâmetros!$D$30)/(2*Parâmetros!$G$3*Modelo_3_Ø24mm!AC10^2)))</f>
        <v>9.4925779448722977E-2</v>
      </c>
      <c r="AK10" s="16">
        <v>0.44709312499999998</v>
      </c>
      <c r="AL10" s="17">
        <f>AK10/Parâmetros!$G$3</f>
        <v>4.479891032064128E-4</v>
      </c>
      <c r="AM10" s="17">
        <f>AK10/(Parâmetros!$G$3*Parâmetros!$E$29)</f>
        <v>2.3559774031365386</v>
      </c>
      <c r="AN10" s="17">
        <f>AL10/Parâmetros!$B$33</f>
        <v>0.99027333648063698</v>
      </c>
      <c r="AO10" s="17">
        <f>AN10/Parâmetros!$E$6</f>
        <v>2.379320846902059</v>
      </c>
      <c r="AP10" s="17">
        <f>(Parâmetros!$G$3*Parâmetros!$E$30*Modelo_3_Ø24mm!AO10)/Parâmetros!$H$3</f>
        <v>18581.464615385139</v>
      </c>
      <c r="AQ10" s="17">
        <v>109625.71875000003</v>
      </c>
      <c r="AR10" s="18">
        <f t="shared" si="3"/>
        <v>913547.65625000023</v>
      </c>
      <c r="AS10" s="41">
        <f>((AQ10*Parâmetros!$E$30)/(2*Parâmetros!$B$11*Parâmetros!$G$3*Modelo_3_Ø24mm!AO10^2))</f>
        <v>0.54011711267897289</v>
      </c>
      <c r="AT10" s="41">
        <f>((AQ10*Parâmetros!$E$30)/(2*Parâmetros!$B$11*Parâmetros!$G$3*AM10^2))</f>
        <v>0.55087329017285835</v>
      </c>
      <c r="AU10" s="41">
        <f>((AR10)*(((Parâmetros!$E$26^2)*Parâmetros!$E$30)/(2*Parâmetros!$G$3*Modelo_3_Ø24mm!AO10^2)))</f>
        <v>9.3560404144006626E-2</v>
      </c>
    </row>
    <row r="11" spans="1:47" x14ac:dyDescent="0.25">
      <c r="A11" s="16">
        <v>0.24566500000000002</v>
      </c>
      <c r="B11" s="17">
        <f>A11/Parâmetros!$G$3</f>
        <v>2.4615731462925851E-4</v>
      </c>
      <c r="C11" s="17">
        <f>A11/(Parâmetros!$G$3*Parâmetros!$B$29)</f>
        <v>1.6088713374461343</v>
      </c>
      <c r="D11" s="17">
        <f>B11/Parâmetros!$B$33</f>
        <v>0.54412713057601969</v>
      </c>
      <c r="E11" s="17">
        <f>D11/Parâmetros!$B$6</f>
        <v>1.6359805489357175</v>
      </c>
      <c r="F11" s="17">
        <f>(Parâmetros!$G$3*Parâmetros!$B$30*Modelo_3_Ø24mm!E11)/Parâmetros!$H$3</f>
        <v>5463.8257751828569</v>
      </c>
      <c r="G11" s="17">
        <v>138553.15624999997</v>
      </c>
      <c r="H11" s="18">
        <f t="shared" si="0"/>
        <v>1154609.6354166665</v>
      </c>
      <c r="I11" s="41">
        <f>((G11*Parâmetros!$B$30)/(2*Parâmetros!$B$11*Parâmetros!$G$3*Modelo_3_Ø24mm!E11^2))</f>
        <v>0.61749497655606655</v>
      </c>
      <c r="J11" s="41">
        <f>((G11*Parâmetros!$B$30)/(2*Parâmetros!$B$11*Parâmetros!$G$3*C11^2))</f>
        <v>0.6384796668093633</v>
      </c>
      <c r="K11" s="41">
        <f>((H11)*(((Parâmetros!$B$26^2)*Parâmetros!$B$30)/(2*Parâmetros!$G$3*Modelo_3_Ø24mm!E11^2)))</f>
        <v>6.8308998592767387E-2</v>
      </c>
      <c r="M11" s="16">
        <v>0.33656843750000004</v>
      </c>
      <c r="N11" s="17">
        <f>M11/Parâmetros!$G$3</f>
        <v>3.3724292334669345E-4</v>
      </c>
      <c r="O11" s="17">
        <f>M11/(Parâmetros!$G$3*Parâmetros!$C$29)</f>
        <v>1.9708362131880395</v>
      </c>
      <c r="P11" s="17">
        <f>N11/Parâmetros!$B$33</f>
        <v>0.74547053157482523</v>
      </c>
      <c r="Q11" s="17">
        <f>P11/Parâmetros!$C$6</f>
        <v>1.9905755182238325</v>
      </c>
      <c r="R11" s="17">
        <f>(Parâmetros!$G$3*Parâmetros!$C$30*Modelo_3_Ø24mm!Q11)/Parâmetros!$H$3</f>
        <v>9369.2963588110433</v>
      </c>
      <c r="S11" s="17">
        <v>132996.75000000003</v>
      </c>
      <c r="T11" s="18">
        <f t="shared" si="1"/>
        <v>1108306.2500000002</v>
      </c>
      <c r="U11" s="41">
        <f>((S11*Parâmetros!$C$30)/(2*Parâmetros!$B$11*Parâmetros!$G$3*Modelo_3_Ø24mm!Q11^2))</f>
        <v>0.56424354517347253</v>
      </c>
      <c r="V11" s="41">
        <f>((S11*Parâmetros!$C$30)/(2*Parâmetros!$B$11*Parâmetros!$G$3*O11^2))</f>
        <v>0.57560273543874685</v>
      </c>
      <c r="W11" s="41">
        <f>((T11)*(((Parâmetros!$C$26^2)*Parâmetros!$C$30)/(2*Parâmetros!$G$3*Modelo_3_Ø24mm!Q11^2)))</f>
        <v>7.9135298271465801E-2</v>
      </c>
      <c r="Y11" s="16">
        <v>0.40514062500000003</v>
      </c>
      <c r="Z11" s="17">
        <f>Y11/Parâmetros!$G$3</f>
        <v>4.0595253006012026E-4</v>
      </c>
      <c r="AA11" s="17">
        <f>Y11/(Parâmetros!$G$3*Parâmetros!$D$29)</f>
        <v>2.214487844677445</v>
      </c>
      <c r="AB11" s="17">
        <f>Z11/Parâmetros!$B$33</f>
        <v>0.89735210860735237</v>
      </c>
      <c r="AC11" s="17">
        <f>AB11/Parâmetros!$D$6</f>
        <v>2.2456258974157968</v>
      </c>
      <c r="AD11" s="17">
        <f>(Parâmetros!$G$3*Parâmetros!$D$30*Modelo_3_Ø24mm!AC11)/Parâmetros!$H$3</f>
        <v>13974.544605409994</v>
      </c>
      <c r="AE11" s="17">
        <v>133200.75</v>
      </c>
      <c r="AF11" s="18">
        <f t="shared" si="2"/>
        <v>1110006.25</v>
      </c>
      <c r="AG11" s="41">
        <f>((AE11*Parâmetros!$D$30)/(2*Parâmetros!$B$11*Parâmetros!$G$3*Modelo_3_Ø24mm!AC11^2))</f>
        <v>0.58706566402212923</v>
      </c>
      <c r="AH11" s="41">
        <f>((AE11*Parâmetros!$D$30)/(2*Parâmetros!$B$11*Parâmetros!$G$3*AA11^2))</f>
        <v>0.60369126920621263</v>
      </c>
      <c r="AI11" s="41">
        <f>((AF11)*(((Parâmetros!$D$26^2)*Parâmetros!$D$30)/(2*Parâmetros!$G$3*Modelo_3_Ø24mm!AC11^2)))</f>
        <v>9.3742739161559854E-2</v>
      </c>
      <c r="AK11" s="16">
        <v>0.48149218749999995</v>
      </c>
      <c r="AL11" s="17">
        <f>AK11/Parâmetros!$G$3</f>
        <v>4.8245710170340676E-4</v>
      </c>
      <c r="AM11" s="17">
        <f>AK11/(Parâmetros!$G$3*Parâmetros!$E$29)</f>
        <v>2.5372448156897538</v>
      </c>
      <c r="AN11" s="17">
        <f>AL11/Parâmetros!$B$33</f>
        <v>1.0664643411928676</v>
      </c>
      <c r="AO11" s="17">
        <f>AN11/Parâmetros!$E$6</f>
        <v>2.5623842892668609</v>
      </c>
      <c r="AP11" s="17">
        <f>(Parâmetros!$G$3*Parâmetros!$E$30*Modelo_3_Ø24mm!AO11)/Parâmetros!$H$3</f>
        <v>20011.110760461004</v>
      </c>
      <c r="AQ11" s="17">
        <v>125887.96874999999</v>
      </c>
      <c r="AR11" s="18">
        <f t="shared" si="3"/>
        <v>1049066.40625</v>
      </c>
      <c r="AS11" s="41">
        <f>((AQ11*Parâmetros!$E$30)/(2*Parâmetros!$B$11*Parâmetros!$G$3*Modelo_3_Ø24mm!AO11^2))</f>
        <v>0.53478252009289462</v>
      </c>
      <c r="AT11" s="41">
        <f>((AQ11*Parâmetros!$E$30)/(2*Parâmetros!$B$11*Parâmetros!$G$3*AM11^2))</f>
        <v>0.5454324616920706</v>
      </c>
      <c r="AU11" s="41">
        <f>((AR11)*(((Parâmetros!$E$26^2)*Parâmetros!$E$30)/(2*Parâmetros!$G$3*Modelo_3_Ø24mm!AO11^2)))</f>
        <v>9.263633299984024E-2</v>
      </c>
    </row>
    <row r="12" spans="1:47" x14ac:dyDescent="0.25">
      <c r="A12" s="16">
        <v>0.28080562500000006</v>
      </c>
      <c r="B12" s="17">
        <f>A12/Parâmetros!$G$3</f>
        <v>2.8136836172344698E-4</v>
      </c>
      <c r="C12" s="17">
        <f>A12/(Parâmetros!$G$3*Parâmetros!$B$29)</f>
        <v>1.8390089001532481</v>
      </c>
      <c r="D12" s="17">
        <f>B12/Parâmetros!$B$33</f>
        <v>0.6219606333049309</v>
      </c>
      <c r="E12" s="17">
        <f>D12/Parâmetros!$B$6</f>
        <v>1.869995890874717</v>
      </c>
      <c r="F12" s="17">
        <f>(Parâmetros!$G$3*Parâmetros!$B$30*Modelo_3_Ø24mm!E12)/Parâmetros!$H$3</f>
        <v>6245.3870583572425</v>
      </c>
      <c r="G12" s="17">
        <v>157893.62500000003</v>
      </c>
      <c r="H12" s="18">
        <f t="shared" si="0"/>
        <v>1315780.2083333337</v>
      </c>
      <c r="I12" s="41">
        <f>((G12*Parâmetros!$B$30)/(2*Parâmetros!$B$11*Parâmetros!$G$3*Modelo_3_Ø24mm!E12^2))</f>
        <v>0.53858787010445031</v>
      </c>
      <c r="J12" s="41">
        <f>((G12*Parâmetros!$B$30)/(2*Parâmetros!$B$11*Parâmetros!$G$3*C12^2))</f>
        <v>0.55689101435245636</v>
      </c>
      <c r="K12" s="41">
        <f>((H12)*(((Parâmetros!$B$26^2)*Parâmetros!$B$30)/(2*Parâmetros!$G$3*Modelo_3_Ø24mm!E12^2)))</f>
        <v>5.9580076693475779E-2</v>
      </c>
      <c r="M12" s="16">
        <v>0.36147093749999998</v>
      </c>
      <c r="N12" s="17">
        <f>M12/Parâmetros!$G$3</f>
        <v>3.6219532815631261E-4</v>
      </c>
      <c r="O12" s="17">
        <f>M12/(Parâmetros!$G$3*Parâmetros!$C$29)</f>
        <v>2.1166572211336079</v>
      </c>
      <c r="P12" s="17">
        <f>N12/Parâmetros!$B$33</f>
        <v>0.80062745612317077</v>
      </c>
      <c r="Q12" s="17">
        <f>P12/Parâmetros!$C$6</f>
        <v>2.1378570256960501</v>
      </c>
      <c r="R12" s="17">
        <f>(Parâmetros!$G$3*Parâmetros!$C$30*Modelo_3_Ø24mm!Q12)/Parâmetros!$H$3</f>
        <v>10062.525065306409</v>
      </c>
      <c r="S12" s="17">
        <v>151342.03125</v>
      </c>
      <c r="T12" s="18">
        <f t="shared" si="1"/>
        <v>1261183.59375</v>
      </c>
      <c r="U12" s="41">
        <f>((S12*Parâmetros!$C$30)/(2*Parâmetros!$B$11*Parâmetros!$G$3*Modelo_3_Ø24mm!Q12^2))</f>
        <v>0.55665374077917396</v>
      </c>
      <c r="V12" s="41">
        <f>((S12*Parâmetros!$C$30)/(2*Parâmetros!$B$11*Parâmetros!$G$3*O12^2))</f>
        <v>0.56786013526516377</v>
      </c>
      <c r="W12" s="41">
        <f>((T12)*(((Parâmetros!$C$26^2)*Parâmetros!$C$30)/(2*Parâmetros!$G$3*Modelo_3_Ø24mm!Q12^2)))</f>
        <v>7.8070826307714322E-2</v>
      </c>
      <c r="Y12" s="16">
        <v>0.43430968750000004</v>
      </c>
      <c r="Z12" s="17">
        <f>Y12/Parâmetros!$G$3</f>
        <v>4.3518004759519045E-4</v>
      </c>
      <c r="AA12" s="17">
        <f>Y12/(Parâmetros!$G$3*Parâmetros!$D$29)</f>
        <v>2.3739251618975752</v>
      </c>
      <c r="AB12" s="17">
        <f>Z12/Parâmetros!$B$33</f>
        <v>0.96195910707973398</v>
      </c>
      <c r="AC12" s="17">
        <f>AB12/Parâmetros!$D$6</f>
        <v>2.407305072772107</v>
      </c>
      <c r="AD12" s="17">
        <f>(Parâmetros!$G$3*Parâmetros!$D$30*Modelo_3_Ø24mm!AC12)/Parâmetros!$H$3</f>
        <v>14980.675168110889</v>
      </c>
      <c r="AE12" s="17">
        <v>151542.625</v>
      </c>
      <c r="AF12" s="18">
        <f t="shared" si="2"/>
        <v>1262855.2083333335</v>
      </c>
      <c r="AG12" s="41">
        <f>((AE12*Parâmetros!$D$30)/(2*Parâmetros!$B$11*Parâmetros!$G$3*Modelo_3_Ø24mm!AC12^2))</f>
        <v>0.58120236138395065</v>
      </c>
      <c r="AH12" s="41">
        <f>((AE12*Parâmetros!$D$30)/(2*Parâmetros!$B$11*Parâmetros!$G$3*AA12^2))</f>
        <v>0.59766191878034824</v>
      </c>
      <c r="AI12" s="41">
        <f>((AF12)*(((Parâmetros!$D$26^2)*Parâmetros!$D$30)/(2*Parâmetros!$G$3*Modelo_3_Ø24mm!AC12^2)))</f>
        <v>9.280648605816709E-2</v>
      </c>
      <c r="AK12" s="16">
        <v>0.51550874999999996</v>
      </c>
      <c r="AL12" s="17">
        <f>AK12/Parâmetros!$G$3</f>
        <v>5.1654183366733463E-4</v>
      </c>
      <c r="AM12" s="17">
        <f>AK12/(Parâmetros!$G$3*Parâmetros!$E$29)</f>
        <v>2.7164966272276341</v>
      </c>
      <c r="AN12" s="17">
        <f>AL12/Parâmetros!$B$33</f>
        <v>1.1418081408598322</v>
      </c>
      <c r="AO12" s="17">
        <f>AN12/Parâmetros!$E$6</f>
        <v>2.7434121596824417</v>
      </c>
      <c r="AP12" s="17">
        <f>(Parâmetros!$G$3*Parâmetros!$E$30*Modelo_3_Ø24mm!AO12)/Parâmetros!$H$3</f>
        <v>21424.859970831414</v>
      </c>
      <c r="AQ12" s="17">
        <v>142961.21875</v>
      </c>
      <c r="AR12" s="18">
        <f t="shared" si="3"/>
        <v>1191343.4895833335</v>
      </c>
      <c r="AS12" s="41">
        <f>((AQ12*Parâmetros!$E$30)/(2*Parâmetros!$B$11*Parâmetros!$G$3*Modelo_3_Ø24mm!AO12^2))</f>
        <v>0.52980692008017127</v>
      </c>
      <c r="AT12" s="41">
        <f>((AQ12*Parâmetros!$E$30)/(2*Parâmetros!$B$11*Parâmetros!$G$3*AM12^2))</f>
        <v>0.54035777495237802</v>
      </c>
      <c r="AU12" s="41">
        <f>((AR12)*(((Parâmetros!$E$26^2)*Parâmetros!$E$30)/(2*Parâmetros!$G$3*Modelo_3_Ø24mm!AO12^2)))</f>
        <v>9.1774447425172254E-2</v>
      </c>
    </row>
    <row r="13" spans="1:47" x14ac:dyDescent="0.25">
      <c r="A13" s="16">
        <v>0.28177812499999999</v>
      </c>
      <c r="B13" s="17">
        <f>A13/Parâmetros!$G$3</f>
        <v>2.8234281062124248E-4</v>
      </c>
      <c r="C13" s="17">
        <f>A13/(Parâmetros!$G$3*Parâmetros!$B$29)</f>
        <v>1.8453778471976632</v>
      </c>
      <c r="D13" s="17">
        <f>B13/Parâmetros!$B$33</f>
        <v>0.62411463828930047</v>
      </c>
      <c r="E13" s="17">
        <f>D13/Parâmetros!$B$6</f>
        <v>1.8764721536058342</v>
      </c>
      <c r="F13" s="17">
        <f>(Parâmetros!$G$3*Parâmetros!$B$30*Modelo_3_Ø24mm!E13)/Parâmetros!$H$3</f>
        <v>6267.0163932904443</v>
      </c>
      <c r="G13" s="17">
        <v>178255.65625</v>
      </c>
      <c r="H13" s="18">
        <f t="shared" si="0"/>
        <v>1485463.8020833335</v>
      </c>
      <c r="I13" s="41">
        <f>((G13*Parâmetros!$B$30)/(2*Parâmetros!$B$11*Parâmetros!$G$3*Modelo_3_Ø24mm!E13^2))</f>
        <v>0.60385455752343564</v>
      </c>
      <c r="J13" s="41">
        <f>((G13*Parâmetros!$B$30)/(2*Parâmetros!$B$11*Parâmetros!$G$3*C13^2))</f>
        <v>0.62437569749828126</v>
      </c>
      <c r="K13" s="41">
        <f>((H13)*(((Parâmetros!$B$26^2)*Parâmetros!$B$30)/(2*Parâmetros!$G$3*Modelo_3_Ø24mm!E13^2)))</f>
        <v>6.6800057791821216E-2</v>
      </c>
      <c r="M13" s="16">
        <v>0.38444718749999995</v>
      </c>
      <c r="N13" s="17">
        <f>M13/Parâmetros!$G$3</f>
        <v>3.8521762274549095E-4</v>
      </c>
      <c r="O13" s="17">
        <f>M13/(Parâmetros!$G$3*Parâmetros!$C$29)</f>
        <v>2.2511987303720127</v>
      </c>
      <c r="P13" s="17">
        <f>N13/Parâmetros!$B$33</f>
        <v>0.85151790036185859</v>
      </c>
      <c r="Q13" s="17">
        <f>P13/Parâmetros!$C$6</f>
        <v>2.2737460623814649</v>
      </c>
      <c r="R13" s="17">
        <f>(Parâmetros!$G$3*Parâmetros!$C$30*Modelo_3_Ø24mm!Q13)/Parâmetros!$H$3</f>
        <v>10702.131372609458</v>
      </c>
      <c r="S13" s="17">
        <v>171055.84375</v>
      </c>
      <c r="T13" s="18">
        <f t="shared" si="1"/>
        <v>1425465.3645833335</v>
      </c>
      <c r="U13" s="41">
        <f>((S13*Parâmetros!$C$30)/(2*Parâmetros!$B$11*Parâmetros!$G$3*Modelo_3_Ø24mm!Q13^2))</f>
        <v>0.55620755499505259</v>
      </c>
      <c r="V13" s="41">
        <f>((S13*Parâmetros!$C$30)/(2*Parâmetros!$B$11*Parâmetros!$G$3*O13^2))</f>
        <v>0.56740496699598097</v>
      </c>
      <c r="W13" s="41">
        <f>((T13)*(((Parâmetros!$C$26^2)*Parâmetros!$C$30)/(2*Parâmetros!$G$3*Modelo_3_Ø24mm!Q13^2)))</f>
        <v>7.8008248639944877E-2</v>
      </c>
      <c r="Y13" s="16">
        <v>0.46393375000000014</v>
      </c>
      <c r="Z13" s="17">
        <f>Y13/Parâmetros!$G$3</f>
        <v>4.6486347695390794E-4</v>
      </c>
      <c r="AA13" s="17">
        <f>Y13/(Parâmetros!$G$3*Parâmetros!$D$29)</f>
        <v>2.5358494969755867</v>
      </c>
      <c r="AB13" s="17">
        <f>Z13/Parâmetros!$B$33</f>
        <v>1.0275738919458308</v>
      </c>
      <c r="AC13" s="17">
        <f>AB13/Parâmetros!$D$6</f>
        <v>2.5715062361006775</v>
      </c>
      <c r="AD13" s="17">
        <f>(Parâmetros!$G$3*Parâmetros!$D$30*Modelo_3_Ø24mm!AC13)/Parâmetros!$H$3</f>
        <v>16002.500078411365</v>
      </c>
      <c r="AE13" s="17">
        <v>171184.09374999997</v>
      </c>
      <c r="AF13" s="18">
        <f t="shared" si="2"/>
        <v>1426534.1145833333</v>
      </c>
      <c r="AG13" s="41">
        <f>((AE13*Parâmetros!$D$30)/(2*Parâmetros!$B$11*Parâmetros!$G$3*Modelo_3_Ø24mm!AC13^2))</f>
        <v>0.5753645109632417</v>
      </c>
      <c r="AH13" s="41">
        <f>((AE13*Parâmetros!$D$30)/(2*Parâmetros!$B$11*Parâmetros!$G$3*AA13^2))</f>
        <v>0.59165874137465846</v>
      </c>
      <c r="AI13" s="41">
        <f>((AF13)*(((Parâmetros!$D$26^2)*Parâmetros!$D$30)/(2*Parâmetros!$G$3*Modelo_3_Ø24mm!AC13^2)))</f>
        <v>9.1874297168932181E-2</v>
      </c>
      <c r="AK13" s="16">
        <v>0.51550874999999996</v>
      </c>
      <c r="AL13" s="17">
        <f>AK13/Parâmetros!$G$3</f>
        <v>5.1654183366733463E-4</v>
      </c>
      <c r="AM13" s="17">
        <f>AK13/(Parâmetros!$G$3*Parâmetros!$E$29)</f>
        <v>2.7164966272276341</v>
      </c>
      <c r="AN13" s="17">
        <f>AL13/Parâmetros!$B$33</f>
        <v>1.1418081408598322</v>
      </c>
      <c r="AO13" s="17">
        <f>AN13/Parâmetros!$E$6</f>
        <v>2.7434121596824417</v>
      </c>
      <c r="AP13" s="17">
        <f>(Parâmetros!$G$3*Parâmetros!$E$30*Modelo_3_Ø24mm!AO13)/Parâmetros!$H$3</f>
        <v>21424.859970831414</v>
      </c>
      <c r="AQ13" s="17">
        <v>142961.21875</v>
      </c>
      <c r="AR13" s="18">
        <f t="shared" si="3"/>
        <v>1191343.4895833335</v>
      </c>
      <c r="AS13" s="41">
        <f>((AQ13*Parâmetros!$E$30)/(2*Parâmetros!$B$11*Parâmetros!$G$3*Modelo_3_Ø24mm!AO13^2))</f>
        <v>0.52980692008017127</v>
      </c>
      <c r="AT13" s="41">
        <f>((AQ13*Parâmetros!$E$30)/(2*Parâmetros!$B$11*Parâmetros!$G$3*AM13^2))</f>
        <v>0.54035777495237802</v>
      </c>
      <c r="AU13" s="41">
        <f>((AR13)*(((Parâmetros!$E$26^2)*Parâmetros!$E$30)/(2*Parâmetros!$G$3*Modelo_3_Ø24mm!AO13^2)))</f>
        <v>9.1774447425172254E-2</v>
      </c>
    </row>
    <row r="14" spans="1:47" x14ac:dyDescent="0.25">
      <c r="A14" s="16">
        <v>0.29563</v>
      </c>
      <c r="B14" s="17">
        <f>A14/Parâmetros!$G$3</f>
        <v>2.9622244488977954E-4</v>
      </c>
      <c r="C14" s="17">
        <f>A14/(Parâmetros!$G$3*Parâmetros!$B$29)</f>
        <v>1.936094411044311</v>
      </c>
      <c r="D14" s="17">
        <f>B14/Parâmetros!$B$33</f>
        <v>0.65479536609687461</v>
      </c>
      <c r="E14" s="17">
        <f>D14/Parâmetros!$B$6</f>
        <v>1.9687172762984804</v>
      </c>
      <c r="F14" s="17">
        <f>(Parâmetros!$G$3*Parâmetros!$B$30*Modelo_3_Ø24mm!E14)/Parâmetros!$H$3</f>
        <v>6575.09541008002</v>
      </c>
      <c r="G14" s="17">
        <v>200090.56249999997</v>
      </c>
      <c r="H14" s="18">
        <f t="shared" si="0"/>
        <v>1667421.3541666665</v>
      </c>
      <c r="I14" s="41">
        <f>((G14*Parâmetros!$B$30)/(2*Parâmetros!$B$11*Parâmetros!$G$3*Modelo_3_Ø24mm!E14^2))</f>
        <v>0.61579077316984709</v>
      </c>
      <c r="J14" s="41">
        <f>((G14*Parâmetros!$B$30)/(2*Parâmetros!$B$11*Parâmetros!$G$3*C14^2))</f>
        <v>0.63671754849015472</v>
      </c>
      <c r="K14" s="41">
        <f>((H14)*(((Parâmetros!$B$26^2)*Parâmetros!$B$30)/(2*Parâmetros!$G$3*Modelo_3_Ø24mm!E14^2)))</f>
        <v>6.8120474910582429E-2</v>
      </c>
      <c r="M14" s="16">
        <v>0.41001218750000001</v>
      </c>
      <c r="N14" s="17">
        <f>M14/Parâmetros!$G$3</f>
        <v>4.1083385521042086E-4</v>
      </c>
      <c r="O14" s="17">
        <f>M14/(Parâmetros!$G$3*Parâmetros!$C$29)</f>
        <v>2.4008991246347762</v>
      </c>
      <c r="P14" s="17">
        <f>N14/Parâmetros!$B$33</f>
        <v>0.90814220619775698</v>
      </c>
      <c r="Q14" s="17">
        <f>P14/Parâmetros!$C$6</f>
        <v>2.4249458109419413</v>
      </c>
      <c r="R14" s="17">
        <f>(Parâmetros!$G$3*Parâmetros!$C$30*Modelo_3_Ø24mm!Q14)/Parâmetros!$H$3</f>
        <v>11413.802565523987</v>
      </c>
      <c r="S14" s="17">
        <v>192067.59375000003</v>
      </c>
      <c r="T14" s="18">
        <f t="shared" si="1"/>
        <v>1600563.2812500002</v>
      </c>
      <c r="U14" s="41">
        <f>((S14*Parâmetros!$C$30)/(2*Parâmetros!$B$11*Parâmetros!$G$3*Modelo_3_Ø24mm!Q14^2))</f>
        <v>0.54907656412288153</v>
      </c>
      <c r="V14" s="41">
        <f>((S14*Parâmetros!$C$30)/(2*Parâmetros!$B$11*Parâmetros!$G$3*O14^2))</f>
        <v>0.56013041704760991</v>
      </c>
      <c r="W14" s="41">
        <f>((T14)*(((Parâmetros!$C$26^2)*Parâmetros!$C$30)/(2*Parâmetros!$G$3*Modelo_3_Ø24mm!Q14^2)))</f>
        <v>7.7008125387375156E-2</v>
      </c>
      <c r="Y14" s="16">
        <v>0.49328499999999992</v>
      </c>
      <c r="Z14" s="17">
        <f>Y14/Parâmetros!$G$3</f>
        <v>4.9427354709418825E-4</v>
      </c>
      <c r="AA14" s="17">
        <f>Y14/(Parâmetros!$G$3*Parâmetros!$D$29)</f>
        <v>2.6962826462088643</v>
      </c>
      <c r="AB14" s="17">
        <f>Z14/Parâmetros!$B$33</f>
        <v>1.0925844202722887</v>
      </c>
      <c r="AC14" s="17">
        <f>AB14/Parâmetros!$D$6</f>
        <v>2.7341952459266485</v>
      </c>
      <c r="AD14" s="17">
        <f>(Parâmetros!$G$3*Parâmetros!$D$30*Modelo_3_Ø24mm!AC14)/Parâmetros!$H$3</f>
        <v>17014.91484760302</v>
      </c>
      <c r="AE14" s="17">
        <v>191945</v>
      </c>
      <c r="AF14" s="18">
        <f t="shared" si="2"/>
        <v>1599541.6666666667</v>
      </c>
      <c r="AG14" s="41">
        <f>((AE14*Parâmetros!$D$30)/(2*Parâmetros!$B$11*Parâmetros!$G$3*Modelo_3_Ø24mm!AC14^2))</f>
        <v>0.5706536274894245</v>
      </c>
      <c r="AH14" s="41">
        <f>((AE14*Parâmetros!$D$30)/(2*Parâmetros!$B$11*Parâmetros!$G$3*AA14^2))</f>
        <v>0.58681444643854042</v>
      </c>
      <c r="AI14" s="41">
        <f>((AF14)*(((Parâmetros!$D$26^2)*Parâmetros!$D$30)/(2*Parâmetros!$G$3*Modelo_3_Ø24mm!AC14^2)))</f>
        <v>9.1122062542091709E-2</v>
      </c>
      <c r="AK14" s="16">
        <v>0.58351031249999996</v>
      </c>
      <c r="AL14" s="17">
        <f>AK14/Parâmetros!$G$3</f>
        <v>5.846796718436873E-4</v>
      </c>
      <c r="AM14" s="17">
        <f>AK14/(Parâmetros!$G$3*Parâmetros!$E$29)</f>
        <v>3.0748339302849712</v>
      </c>
      <c r="AN14" s="17">
        <f>AL14/Parâmetros!$B$33</f>
        <v>1.2924258319343069</v>
      </c>
      <c r="AO14" s="17">
        <f>AN14/Parâmetros!$E$6</f>
        <v>3.1052999325668114</v>
      </c>
      <c r="AP14" s="17">
        <f>(Parâmetros!$G$3*Parâmetros!$E$30*Modelo_3_Ø24mm!AO14)/Parâmetros!$H$3</f>
        <v>24251.046634705184</v>
      </c>
      <c r="AQ14" s="17">
        <v>180743.53124999994</v>
      </c>
      <c r="AR14" s="18">
        <f t="shared" si="3"/>
        <v>1506196.0937499995</v>
      </c>
      <c r="AS14" s="41">
        <f>((AQ14*Parâmetros!$E$30)/(2*Parâmetros!$B$11*Parâmetros!$G$3*Modelo_3_Ø24mm!AO14^2))</f>
        <v>0.52280190134422</v>
      </c>
      <c r="AT14" s="41">
        <f>((AQ14*Parâmetros!$E$30)/(2*Parâmetros!$B$11*Parâmetros!$G$3*AM14^2))</f>
        <v>0.53321325457298074</v>
      </c>
      <c r="AU14" s="41">
        <f>((AR14)*(((Parâmetros!$E$26^2)*Parâmetros!$E$30)/(2*Parâmetros!$G$3*Modelo_3_Ø24mm!AO14^2)))</f>
        <v>9.0561020987485058E-2</v>
      </c>
    </row>
    <row r="15" spans="1:47" x14ac:dyDescent="0.25">
      <c r="A15" s="16">
        <v>0.31190718749999996</v>
      </c>
      <c r="B15" s="17">
        <f>A15/Parâmetros!$G$3</f>
        <v>3.1253225200400796E-4</v>
      </c>
      <c r="C15" s="17">
        <f>A15/(Parâmetros!$G$3*Parâmetros!$B$29)</f>
        <v>2.0426944575425359</v>
      </c>
      <c r="D15" s="17">
        <f>B15/Parâmetros!$B$33</f>
        <v>0.69084795530666365</v>
      </c>
      <c r="E15" s="17">
        <f>D15/Parâmetros!$B$6</f>
        <v>2.0771135156544305</v>
      </c>
      <c r="F15" s="17">
        <f>(Parâmetros!$G$3*Parâmetros!$B$30*Modelo_3_Ø24mm!E15)/Parâmetros!$H$3</f>
        <v>6937.1157084944616</v>
      </c>
      <c r="G15" s="17">
        <v>222571.09375000003</v>
      </c>
      <c r="H15" s="18">
        <f t="shared" si="0"/>
        <v>1854759.1145833337</v>
      </c>
      <c r="I15" s="41">
        <f>((G15*Parâmetros!$B$30)/(2*Parâmetros!$B$11*Parâmetros!$G$3*Modelo_3_Ø24mm!E15^2))</f>
        <v>0.6153491055374043</v>
      </c>
      <c r="J15" s="41">
        <f>((G15*Parâmetros!$B$30)/(2*Parâmetros!$B$11*Parâmetros!$G$3*C15^2))</f>
        <v>0.63626087141016396</v>
      </c>
      <c r="K15" s="41">
        <f>((H15)*(((Parâmetros!$B$26^2)*Parâmetros!$B$30)/(2*Parâmetros!$G$3*Modelo_3_Ø24mm!E15^2)))</f>
        <v>6.8071616418078948E-2</v>
      </c>
      <c r="M15" s="16">
        <v>0.43345812500000008</v>
      </c>
      <c r="N15" s="17">
        <f>M15/Parâmetros!$G$3</f>
        <v>4.343267785571143E-4</v>
      </c>
      <c r="O15" s="17">
        <f>M15/(Parâmetros!$G$3*Parâmetros!$C$29)</f>
        <v>2.5381909723801357</v>
      </c>
      <c r="P15" s="17">
        <f>N15/Parâmetros!$B$33</f>
        <v>0.96007296839644107</v>
      </c>
      <c r="Q15" s="17">
        <f>P15/Parâmetros!$C$6</f>
        <v>2.5636127327007774</v>
      </c>
      <c r="R15" s="17">
        <f>(Parâmetros!$G$3*Parâmetros!$C$30*Modelo_3_Ø24mm!Q15)/Parâmetros!$H$3</f>
        <v>12066.483899755342</v>
      </c>
      <c r="S15" s="17">
        <v>213922.875</v>
      </c>
      <c r="T15" s="18">
        <f t="shared" si="1"/>
        <v>1782690.625</v>
      </c>
      <c r="U15" s="41">
        <f>((S15*Parâmetros!$C$30)/(2*Parâmetros!$B$11*Parâmetros!$G$3*Modelo_3_Ø24mm!Q15^2))</f>
        <v>0.54718637494460509</v>
      </c>
      <c r="V15" s="41">
        <f>((S15*Parâmetros!$C$30)/(2*Parâmetros!$B$11*Parâmetros!$G$3*O15^2))</f>
        <v>0.55820217511942249</v>
      </c>
      <c r="W15" s="41">
        <f>((T15)*(((Parâmetros!$C$26^2)*Parâmetros!$C$30)/(2*Parâmetros!$G$3*Modelo_3_Ø24mm!Q15^2)))</f>
        <v>7.6743025882574575E-2</v>
      </c>
      <c r="Y15" s="16">
        <v>0.52222749999999996</v>
      </c>
      <c r="Z15" s="17">
        <f>Y15/Parâmetros!$G$3</f>
        <v>5.2327404809619229E-4</v>
      </c>
      <c r="AA15" s="17">
        <f>Y15/(Parâmetros!$G$3*Parâmetros!$D$29)</f>
        <v>2.8544815788500357</v>
      </c>
      <c r="AB15" s="17">
        <f>Z15/Parâmetros!$B$33</f>
        <v>1.1566896020307667</v>
      </c>
      <c r="AC15" s="17">
        <f>AB15/Parâmetros!$D$6</f>
        <v>2.8946186237006173</v>
      </c>
      <c r="AD15" s="17">
        <f>(Parâmetros!$G$3*Parâmetros!$D$30*Modelo_3_Ø24mm!AC15)/Parâmetros!$H$3</f>
        <v>18013.230573758792</v>
      </c>
      <c r="AE15" s="17">
        <v>213391.375</v>
      </c>
      <c r="AF15" s="18">
        <f t="shared" si="2"/>
        <v>1778261.4583333335</v>
      </c>
      <c r="AG15" s="41">
        <f>((AE15*Parâmetros!$D$30)/(2*Parâmetros!$B$11*Parâmetros!$G$3*Modelo_3_Ø24mm!AC15^2))</f>
        <v>0.56604242675806238</v>
      </c>
      <c r="AH15" s="41">
        <f>((AE15*Parâmetros!$D$30)/(2*Parâmetros!$B$11*Parâmetros!$G$3*AA15^2))</f>
        <v>0.58207265724411106</v>
      </c>
      <c r="AI15" s="41">
        <f>((AF15)*(((Parâmetros!$D$26^2)*Parâmetros!$D$30)/(2*Parâmetros!$G$3*Modelo_3_Ø24mm!AC15^2)))</f>
        <v>9.0385745271515688E-2</v>
      </c>
      <c r="AK15" s="16">
        <v>0.61604406249999988</v>
      </c>
      <c r="AL15" s="17">
        <f>AK15/Parâmetros!$G$3</f>
        <v>6.1727861973947889E-4</v>
      </c>
      <c r="AM15" s="17">
        <f>AK15/(Parâmetros!$G$3*Parâmetros!$E$29)</f>
        <v>3.2462719944227127</v>
      </c>
      <c r="AN15" s="17">
        <f>AL15/Parâmetros!$B$33</f>
        <v>1.3644853277288953</v>
      </c>
      <c r="AO15" s="17">
        <f>AN15/Parâmetros!$E$6</f>
        <v>3.2784366355811994</v>
      </c>
      <c r="AP15" s="17">
        <f>(Parâmetros!$G$3*Parâmetros!$E$30*Modelo_3_Ø24mm!AO15)/Parâmetros!$H$3</f>
        <v>25603.169247708425</v>
      </c>
      <c r="AQ15" s="17">
        <v>201041.31250000003</v>
      </c>
      <c r="AR15" s="18">
        <f t="shared" si="3"/>
        <v>1675344.2708333337</v>
      </c>
      <c r="AS15" s="41">
        <f>((AQ15*Parâmetros!$E$30)/(2*Parâmetros!$B$11*Parâmetros!$G$3*Modelo_3_Ø24mm!AO15^2))</f>
        <v>0.52171488247741815</v>
      </c>
      <c r="AT15" s="41">
        <f>((AQ15*Parâmetros!$E$30)/(2*Parâmetros!$B$11*Parâmetros!$G$3*AM15^2))</f>
        <v>0.53210458823825746</v>
      </c>
      <c r="AU15" s="41">
        <f>((AR15)*(((Parâmetros!$E$26^2)*Parâmetros!$E$30)/(2*Parâmetros!$G$3*Modelo_3_Ø24mm!AO15^2)))</f>
        <v>9.037272492705159E-2</v>
      </c>
    </row>
    <row r="16" spans="1:47" x14ac:dyDescent="0.25">
      <c r="A16" s="16">
        <v>0.32972125000000002</v>
      </c>
      <c r="B16" s="17">
        <f>A16/Parâmetros!$G$3</f>
        <v>3.3038201402805611E-4</v>
      </c>
      <c r="C16" s="17">
        <f>A16/(Parâmetros!$G$3*Parâmetros!$B$29)</f>
        <v>2.1593595688108245</v>
      </c>
      <c r="D16" s="17">
        <f>B16/Parâmetros!$B$33</f>
        <v>0.73030459223918109</v>
      </c>
      <c r="E16" s="17">
        <f>D16/Parâmetros!$B$6</f>
        <v>2.1957444144292877</v>
      </c>
      <c r="F16" s="17">
        <f>(Parâmetros!$G$3*Parâmetros!$B$30*Modelo_3_Ø24mm!E16)/Parâmetros!$H$3</f>
        <v>7333.3175844158131</v>
      </c>
      <c r="G16" s="17">
        <v>246471.40625</v>
      </c>
      <c r="H16" s="18">
        <f t="shared" si="0"/>
        <v>2053928.3854166667</v>
      </c>
      <c r="I16" s="41">
        <f>((G16*Parâmetros!$B$30)/(2*Parâmetros!$B$11*Parâmetros!$G$3*Modelo_3_Ø24mm!E16^2))</f>
        <v>0.60978431146631851</v>
      </c>
      <c r="J16" s="41">
        <f>((G16*Parâmetros!$B$30)/(2*Parâmetros!$B$11*Parâmetros!$G$3*C16^2))</f>
        <v>0.63050696571171516</v>
      </c>
      <c r="K16" s="41">
        <f>((H16)*(((Parâmetros!$B$26^2)*Parâmetros!$B$30)/(2*Parâmetros!$G$3*Modelo_3_Ø24mm!E16^2)))</f>
        <v>6.7456023539103807E-2</v>
      </c>
      <c r="M16" s="16">
        <v>0.45788468749999994</v>
      </c>
      <c r="N16" s="17">
        <f>M16/Parâmetros!$G$3</f>
        <v>4.5880229208416828E-4</v>
      </c>
      <c r="O16" s="17">
        <f>M16/(Parâmetros!$G$3*Parâmetros!$C$29)</f>
        <v>2.6812250438346248</v>
      </c>
      <c r="P16" s="17">
        <f>N16/Parâmetros!$B$33</f>
        <v>1.0141757317650966</v>
      </c>
      <c r="Q16" s="17">
        <f>P16/Parâmetros!$C$6</f>
        <v>2.7080793905610054</v>
      </c>
      <c r="R16" s="17">
        <f>(Parâmetros!$G$3*Parâmetros!$C$30*Modelo_3_Ø24mm!Q16)/Parâmetros!$H$3</f>
        <v>12746.463593601467</v>
      </c>
      <c r="S16" s="17">
        <v>236743.18750000003</v>
      </c>
      <c r="T16" s="18">
        <f t="shared" si="1"/>
        <v>1972859.8958333337</v>
      </c>
      <c r="U16" s="41">
        <f>((S16*Parâmetros!$C$30)/(2*Parâmetros!$B$11*Parâmetros!$G$3*Modelo_3_Ø24mm!Q16^2))</f>
        <v>0.54267222556210748</v>
      </c>
      <c r="V16" s="41">
        <f>((S16*Parâmetros!$C$30)/(2*Parâmetros!$B$11*Parâmetros!$G$3*O16^2))</f>
        <v>0.55359714816790284</v>
      </c>
      <c r="W16" s="41">
        <f>((T16)*(((Parâmetros!$C$26^2)*Parâmetros!$C$30)/(2*Parâmetros!$G$3*Modelo_3_Ø24mm!Q16^2)))</f>
        <v>7.6109915303141956E-2</v>
      </c>
      <c r="Y16" s="16">
        <v>0.55092000000000008</v>
      </c>
      <c r="Z16" s="17">
        <f>Y16/Parâmetros!$G$3</f>
        <v>5.5202404809619242E-4</v>
      </c>
      <c r="AA16" s="17">
        <f>Y16/(Parâmetros!$G$3*Parâmetros!$D$29)</f>
        <v>3.0113140181627012</v>
      </c>
      <c r="AB16" s="17">
        <f>Z16/Parâmetros!$B$33</f>
        <v>1.2202410550014891</v>
      </c>
      <c r="AC16" s="17">
        <f>AB16/Parâmetros!$D$6</f>
        <v>3.0536562937975202</v>
      </c>
      <c r="AD16" s="17">
        <f>(Parâmetros!$G$3*Parâmetros!$D$30*Modelo_3_Ø24mm!AC16)/Parâmetros!$H$3</f>
        <v>19002.923032002713</v>
      </c>
      <c r="AE16" s="17">
        <v>236142.875</v>
      </c>
      <c r="AF16" s="18">
        <f t="shared" si="2"/>
        <v>1967857.2916666667</v>
      </c>
      <c r="AG16" s="41">
        <f>((AE16*Parâmetros!$D$30)/(2*Parâmetros!$B$11*Parâmetros!$G$3*Modelo_3_Ø24mm!AC16^2))</f>
        <v>0.56284571797231364</v>
      </c>
      <c r="AH16" s="41">
        <f>((AE16*Parâmetros!$D$30)/(2*Parâmetros!$B$11*Parâmetros!$G$3*AA16^2))</f>
        <v>0.57878541817969431</v>
      </c>
      <c r="AI16" s="41">
        <f>((AF16)*(((Parâmetros!$D$26^2)*Parâmetros!$D$30)/(2*Parâmetros!$G$3*Modelo_3_Ø24mm!AC16^2)))</f>
        <v>8.9875294301133918E-2</v>
      </c>
      <c r="AK16" s="16">
        <v>0.64882906250000005</v>
      </c>
      <c r="AL16" s="17">
        <f>AK16/Parâmetros!$G$3</f>
        <v>6.5012932114228458E-4</v>
      </c>
      <c r="AM16" s="17">
        <f>AK16/(Parâmetros!$G$3*Parâmetros!$E$29)</f>
        <v>3.4190340317764112</v>
      </c>
      <c r="AN16" s="17">
        <f>AL16/Parâmetros!$B$33</f>
        <v>1.4371013209551786</v>
      </c>
      <c r="AO16" s="17">
        <f>AN16/Parâmetros!$E$6</f>
        <v>3.4529104299739997</v>
      </c>
      <c r="AP16" s="17">
        <f>(Parâmetros!$G$3*Parâmetros!$E$30*Modelo_3_Ø24mm!AO16)/Parâmetros!$H$3</f>
        <v>26965.733964880954</v>
      </c>
      <c r="AQ16" s="17">
        <v>222332.37499999997</v>
      </c>
      <c r="AR16" s="18">
        <f t="shared" si="3"/>
        <v>1852769.7916666665</v>
      </c>
      <c r="AS16" s="41">
        <f>((AQ16*Parâmetros!$E$30)/(2*Parâmetros!$B$11*Parâmetros!$G$3*Modelo_3_Ø24mm!AO16^2))</f>
        <v>0.52013201355987959</v>
      </c>
      <c r="AT16" s="41">
        <f>((AQ16*Parâmetros!$E$30)/(2*Parâmetros!$B$11*Parâmetros!$G$3*AM16^2))</f>
        <v>0.53049019723295909</v>
      </c>
      <c r="AU16" s="41">
        <f>((AR16)*(((Parâmetros!$E$26^2)*Parâmetros!$E$30)/(2*Parâmetros!$G$3*Modelo_3_Ø24mm!AO16^2)))</f>
        <v>9.0098536510955438E-2</v>
      </c>
    </row>
    <row r="17" spans="1:47" ht="15.75" x14ac:dyDescent="0.25">
      <c r="A17" s="83" t="s">
        <v>6</v>
      </c>
      <c r="B17" s="84"/>
      <c r="C17" s="84"/>
      <c r="D17" s="84"/>
      <c r="E17" s="84"/>
      <c r="F17" s="84"/>
      <c r="G17" s="84"/>
      <c r="H17" s="85"/>
      <c r="I17" s="38"/>
      <c r="J17" s="38"/>
      <c r="K17" s="38"/>
      <c r="M17" s="83" t="s">
        <v>6</v>
      </c>
      <c r="N17" s="84"/>
      <c r="O17" s="84"/>
      <c r="P17" s="84"/>
      <c r="Q17" s="84"/>
      <c r="R17" s="84"/>
      <c r="S17" s="84"/>
      <c r="T17" s="85"/>
      <c r="U17" s="38"/>
      <c r="V17" s="38"/>
      <c r="W17" s="38"/>
      <c r="Y17" s="83" t="s">
        <v>6</v>
      </c>
      <c r="Z17" s="84"/>
      <c r="AA17" s="84"/>
      <c r="AB17" s="84"/>
      <c r="AC17" s="84"/>
      <c r="AD17" s="84"/>
      <c r="AE17" s="84"/>
      <c r="AF17" s="85"/>
      <c r="AG17" s="38"/>
      <c r="AH17" s="38"/>
      <c r="AI17" s="38"/>
      <c r="AK17" s="83" t="s">
        <v>6</v>
      </c>
      <c r="AL17" s="84"/>
      <c r="AM17" s="84"/>
      <c r="AN17" s="84"/>
      <c r="AO17" s="84"/>
      <c r="AP17" s="84"/>
      <c r="AQ17" s="84"/>
      <c r="AR17" s="85"/>
      <c r="AS17" s="38"/>
      <c r="AT17" s="38"/>
      <c r="AU17" s="38"/>
    </row>
    <row r="18" spans="1:47" x14ac:dyDescent="0.25">
      <c r="A18" s="22">
        <v>0.01</v>
      </c>
      <c r="B18" s="23">
        <f>A18/Parâmetros!$G$3</f>
        <v>1.0020040080160322E-5</v>
      </c>
      <c r="C18" s="23"/>
      <c r="D18" s="23">
        <f>B18/Parâmetros!$B$33</f>
        <v>2.2149151510228147E-2</v>
      </c>
      <c r="E18" s="23">
        <f>D18/Parâmetros!$B$6</f>
        <v>6.6593961245424368E-2</v>
      </c>
      <c r="F18" s="23">
        <f>(Parâmetros!$G$3*Parâmetros!$B$30*Modelo_3_Ø24mm!E18)/Parâmetros!$H$3</f>
        <v>222.40961370902889</v>
      </c>
      <c r="G18" s="23">
        <v>385.70156100000003</v>
      </c>
      <c r="H18" s="24">
        <f t="shared" ref="H18:H68" si="4">G18/0.12</f>
        <v>3214.1796750000003</v>
      </c>
      <c r="I18" s="29">
        <f>((G18*Parâmetros!$B$30)/(2*Parâmetros!$B$11*Parâmetros!$G$3*Modelo_3_Ø24mm!E18^2))</f>
        <v>1.0374208578460735</v>
      </c>
      <c r="J18" s="29"/>
      <c r="K18" s="29">
        <f>((H18)*(((Parâmetros!$B$26^2)*Parâmetros!$B$30)/(2*Parâmetros!$G$3*Modelo_3_Ø24mm!E18^2)))</f>
        <v>0.11476235857650029</v>
      </c>
      <c r="M18" s="22">
        <v>0.01</v>
      </c>
      <c r="N18" s="23">
        <f>M18/Parâmetros!$G$3</f>
        <v>1.0020040080160322E-5</v>
      </c>
      <c r="O18" s="23"/>
      <c r="P18" s="23">
        <f>N18/Parâmetros!$B$33</f>
        <v>2.2149151510228147E-2</v>
      </c>
      <c r="Q18" s="23">
        <f>P18/Parâmetros!$C$6</f>
        <v>5.9143261709554466E-2</v>
      </c>
      <c r="R18" s="23">
        <f>(Parâmetros!$G$3*Parâmetros!$C$30*Modelo_3_Ø24mm!Q18)/Parâmetros!$H$3</f>
        <v>278.37715349678456</v>
      </c>
      <c r="S18" s="23">
        <v>197.478983</v>
      </c>
      <c r="T18" s="24">
        <f t="shared" si="1"/>
        <v>1645.6581916666667</v>
      </c>
      <c r="U18" s="29">
        <f>((S18*Parâmetros!$C$30)/(2*Parâmetros!$B$11*Parâmetros!$G$3*Modelo_3_Ø24mm!Q18^2))</f>
        <v>0.94905903118754564</v>
      </c>
      <c r="V18" s="29"/>
      <c r="W18" s="29">
        <f>((T18)*(((Parâmetros!$C$26^2)*Parâmetros!$C$30)/(2*Parâmetros!$G$3*Modelo_3_Ø24mm!Q18^2)))</f>
        <v>0.13310576638881105</v>
      </c>
      <c r="Y18" s="22">
        <v>0.01</v>
      </c>
      <c r="Z18" s="23">
        <f>Y18/Parâmetros!$G$3</f>
        <v>1.0020040080160322E-5</v>
      </c>
      <c r="AA18" s="23"/>
      <c r="AB18" s="23">
        <f>Z18/Parâmetros!$B$33</f>
        <v>2.2149151510228147E-2</v>
      </c>
      <c r="AC18" s="23">
        <f>AB18/Parâmetros!$D$6</f>
        <v>5.5428307082653019E-2</v>
      </c>
      <c r="AD18" s="23">
        <f>(Parâmetros!$G$3*Parâmetros!$D$30*Modelo_3_Ø24mm!AC18)/Parâmetros!$H$3</f>
        <v>344.93071647431049</v>
      </c>
      <c r="AE18" s="22">
        <v>132.05863599999998</v>
      </c>
      <c r="AF18" s="24">
        <f>AE18/0.12</f>
        <v>1100.4886333333332</v>
      </c>
      <c r="AG18" s="29">
        <f>((AE18*Parâmetros!$D$30)/(2*Parâmetros!$B$11*Parâmetros!$G$3*Modelo_3_Ø24mm!AC18^2))</f>
        <v>0.95534097422377895</v>
      </c>
      <c r="AH18" s="29"/>
      <c r="AI18" s="29">
        <f>((AF18)*(((Parâmetros!$D$26^2)*Parâmetros!$D$30)/(2*Parâmetros!$G$3*Modelo_3_Ø24mm!AC18^2)))</f>
        <v>0.15254899961860888</v>
      </c>
      <c r="AK18" s="22">
        <v>0.01</v>
      </c>
      <c r="AL18" s="23">
        <f>AK18/Parâmetros!$G$3</f>
        <v>1.0020040080160322E-5</v>
      </c>
      <c r="AM18" s="23"/>
      <c r="AN18" s="23">
        <f>AL18/Parâmetros!$B$33</f>
        <v>2.2149151510228147E-2</v>
      </c>
      <c r="AO18" s="23">
        <f>AN18/Parâmetros!$E$6</f>
        <v>5.3217567299923461E-2</v>
      </c>
      <c r="AP18" s="23">
        <f>(Parâmetros!$G$3*Parâmetros!$E$30*Modelo_3_Ø24mm!AO18)/Parâmetros!$H$3</f>
        <v>415.60613609044299</v>
      </c>
      <c r="AQ18" s="23">
        <v>97.947078000000005</v>
      </c>
      <c r="AR18" s="24">
        <f t="shared" ref="AR18:AR49" si="5">AQ18/0.12</f>
        <v>816.22565000000009</v>
      </c>
      <c r="AS18" s="29">
        <f>((AQ18*Parâmetros!$E$30)/(2*Parâmetros!$B$11*Parâmetros!$G$3*Modelo_3_Ø24mm!AO18^2))</f>
        <v>0.96463485794908588</v>
      </c>
      <c r="AT18" s="29"/>
      <c r="AU18" s="29">
        <f>((AR18)*(((Parâmetros!$E$26^2)*Parâmetros!$E$30)/(2*Parâmetros!$G$3*Modelo_3_Ø24mm!AO18^2)))</f>
        <v>0.16709640380299401</v>
      </c>
    </row>
    <row r="19" spans="1:47" x14ac:dyDescent="0.25">
      <c r="A19" s="22">
        <v>0.02</v>
      </c>
      <c r="B19" s="23">
        <f>A19/Parâmetros!$G$3</f>
        <v>2.0040080160320643E-5</v>
      </c>
      <c r="C19" s="23"/>
      <c r="D19" s="23">
        <f>B19/Parâmetros!$B$33</f>
        <v>4.4298303020456294E-2</v>
      </c>
      <c r="E19" s="23">
        <f>D19/Parâmetros!$B$6</f>
        <v>0.13318792249084874</v>
      </c>
      <c r="F19" s="23">
        <f>(Parâmetros!$G$3*Parâmetros!$B$30*Modelo_3_Ø24mm!E19)/Parâmetros!$H$3</f>
        <v>444.81922741805778</v>
      </c>
      <c r="G19" s="23">
        <v>1258.641666</v>
      </c>
      <c r="H19" s="24">
        <f t="shared" si="4"/>
        <v>10488.680550000001</v>
      </c>
      <c r="I19" s="29">
        <f>((G19*Parâmetros!$B$30)/(2*Parâmetros!$B$11*Parâmetros!$G$3*Modelo_3_Ø24mm!E19^2))</f>
        <v>0.84634160766498101</v>
      </c>
      <c r="J19" s="29"/>
      <c r="K19" s="29">
        <f>((H19)*(((Parâmetros!$B$26^2)*Parâmetros!$B$30)/(2*Parâmetros!$G$3*Modelo_3_Ø24mm!E19^2)))</f>
        <v>9.3624644542737348E-2</v>
      </c>
      <c r="M19" s="22">
        <v>0.02</v>
      </c>
      <c r="N19" s="23">
        <f>M19/Parâmetros!$G$3</f>
        <v>2.0040080160320643E-5</v>
      </c>
      <c r="O19" s="23"/>
      <c r="P19" s="23">
        <f>N19/Parâmetros!$B$33</f>
        <v>4.4298303020456294E-2</v>
      </c>
      <c r="Q19" s="23">
        <f>P19/Parâmetros!$C$6</f>
        <v>0.11828652341910893</v>
      </c>
      <c r="R19" s="23">
        <f>(Parâmetros!$G$3*Parâmetros!$C$30*Modelo_3_Ø24mm!Q19)/Parâmetros!$H$3</f>
        <v>556.75430699356912</v>
      </c>
      <c r="S19" s="23">
        <v>646.363834</v>
      </c>
      <c r="T19" s="24">
        <f t="shared" si="1"/>
        <v>5386.3652833333335</v>
      </c>
      <c r="U19" s="29">
        <f>((S19*Parâmetros!$C$30)/(2*Parâmetros!$B$11*Parâmetros!$G$3*Modelo_3_Ø24mm!Q19^2))</f>
        <v>0.77658572164449968</v>
      </c>
      <c r="V19" s="29"/>
      <c r="W19" s="29">
        <f>((T19)*(((Parâmetros!$C$26^2)*Parâmetros!$C$30)/(2*Parâmetros!$G$3*Modelo_3_Ø24mm!Q19^2)))</f>
        <v>0.10891634160707148</v>
      </c>
      <c r="Y19" s="22">
        <v>0.02</v>
      </c>
      <c r="Z19" s="23">
        <f>Y19/Parâmetros!$G$3</f>
        <v>2.0040080160320643E-5</v>
      </c>
      <c r="AA19" s="23"/>
      <c r="AB19" s="23">
        <f>Z19/Parâmetros!$B$33</f>
        <v>4.4298303020456294E-2</v>
      </c>
      <c r="AC19" s="23">
        <f>AB19/Parâmetros!$D$6</f>
        <v>0.11085661416530604</v>
      </c>
      <c r="AD19" s="23">
        <f>(Parâmetros!$G$3*Parâmetros!$D$30*Modelo_3_Ø24mm!AC19)/Parâmetros!$H$3</f>
        <v>689.86143294862097</v>
      </c>
      <c r="AE19" s="22">
        <v>438.18782900000002</v>
      </c>
      <c r="AF19" s="24">
        <f t="shared" ref="AF19:AF44" si="6">AE19/0.12</f>
        <v>3651.5652416666671</v>
      </c>
      <c r="AG19" s="29">
        <f>((AE19*Parâmetros!$D$30)/(2*Parâmetros!$B$11*Parâmetros!$G$3*Modelo_3_Ø24mm!AC19^2))</f>
        <v>0.79248658044950337</v>
      </c>
      <c r="AH19" s="29"/>
      <c r="AI19" s="29">
        <f>((AF19)*(((Parâmetros!$D$26^2)*Parâmetros!$D$30)/(2*Parâmetros!$G$3*Modelo_3_Ø24mm!AC19^2)))</f>
        <v>0.12654438396402956</v>
      </c>
      <c r="AK19" s="22">
        <v>0.02</v>
      </c>
      <c r="AL19" s="23">
        <f>AK19/Parâmetros!$G$3</f>
        <v>2.0040080160320643E-5</v>
      </c>
      <c r="AM19" s="23"/>
      <c r="AN19" s="23">
        <f>AL19/Parâmetros!$B$33</f>
        <v>4.4298303020456294E-2</v>
      </c>
      <c r="AO19" s="23">
        <f>AN19/Parâmetros!$E$6</f>
        <v>0.10643513459984692</v>
      </c>
      <c r="AP19" s="23">
        <f>(Parâmetros!$G$3*Parâmetros!$E$30*Modelo_3_Ø24mm!AO19)/Parâmetros!$H$3</f>
        <v>831.21227218088598</v>
      </c>
      <c r="AQ19" s="23">
        <v>327.21199799999999</v>
      </c>
      <c r="AR19" s="24">
        <f t="shared" si="5"/>
        <v>2726.76665</v>
      </c>
      <c r="AS19" s="29">
        <f>((AQ19*Parâmetros!$E$30)/(2*Parâmetros!$B$11*Parâmetros!$G$3*Modelo_3_Ø24mm!AO19^2))</f>
        <v>0.80563939643499749</v>
      </c>
      <c r="AT19" s="29"/>
      <c r="AU19" s="29">
        <f>((AR19)*(((Parâmetros!$E$26^2)*Parâmetros!$E$30)/(2*Parâmetros!$G$3*Modelo_3_Ø24mm!AO19^2)))</f>
        <v>0.13955482201059757</v>
      </c>
    </row>
    <row r="20" spans="1:47" x14ac:dyDescent="0.25">
      <c r="A20" s="22">
        <v>0.04</v>
      </c>
      <c r="B20" s="23">
        <f>A20/Parâmetros!$G$3</f>
        <v>4.0080160320641287E-5</v>
      </c>
      <c r="C20" s="23"/>
      <c r="D20" s="23">
        <f>B20/Parâmetros!$B$33</f>
        <v>8.8596606040912587E-2</v>
      </c>
      <c r="E20" s="23">
        <f>D20/Parâmetros!$B$6</f>
        <v>0.26637584498169747</v>
      </c>
      <c r="F20" s="23">
        <f>(Parâmetros!$G$3*Parâmetros!$B$30*Modelo_3_Ø24mm!E20)/Parâmetros!$H$3</f>
        <v>889.63845483611556</v>
      </c>
      <c r="G20" s="23">
        <v>4339.866927</v>
      </c>
      <c r="H20" s="24">
        <f t="shared" si="4"/>
        <v>36165.557724999999</v>
      </c>
      <c r="I20" s="29">
        <f>((G20*Parâmetros!$B$30)/(2*Parâmetros!$B$11*Parâmetros!$G$3*Modelo_3_Ø24mm!E20^2))</f>
        <v>0.72955831100884205</v>
      </c>
      <c r="J20" s="29"/>
      <c r="K20" s="29">
        <f>((H20)*(((Parâmetros!$B$26^2)*Parâmetros!$B$30)/(2*Parâmetros!$G$3*Modelo_3_Ø24mm!E20^2)))</f>
        <v>8.0705753944736489E-2</v>
      </c>
      <c r="M20" s="22">
        <v>0.04</v>
      </c>
      <c r="N20" s="23">
        <f>M20/Parâmetros!$G$3</f>
        <v>4.0080160320641287E-5</v>
      </c>
      <c r="O20" s="23"/>
      <c r="P20" s="23">
        <f>N20/Parâmetros!$B$33</f>
        <v>8.8596606040912587E-2</v>
      </c>
      <c r="Q20" s="23">
        <f>P20/Parâmetros!$C$6</f>
        <v>0.23657304683821787</v>
      </c>
      <c r="R20" s="23">
        <f>(Parâmetros!$G$3*Parâmetros!$C$30*Modelo_3_Ø24mm!Q20)/Parâmetros!$H$3</f>
        <v>1113.5086139871382</v>
      </c>
      <c r="S20" s="23">
        <v>2258.776942</v>
      </c>
      <c r="T20" s="24">
        <f t="shared" si="1"/>
        <v>18823.141183333333</v>
      </c>
      <c r="U20" s="29">
        <f>((S20*Parâmetros!$C$30)/(2*Parâmetros!$B$11*Parâmetros!$G$3*Modelo_3_Ø24mm!Q20^2))</f>
        <v>0.67846227978197271</v>
      </c>
      <c r="V20" s="29"/>
      <c r="W20" s="29">
        <f>((T20)*(((Parâmetros!$C$26^2)*Parâmetros!$C$30)/(2*Parâmetros!$G$3*Modelo_3_Ø24mm!Q20^2)))</f>
        <v>9.5154504354991606E-2</v>
      </c>
      <c r="Y20" s="22">
        <v>0.04</v>
      </c>
      <c r="Z20" s="23">
        <f>Y20/Parâmetros!$G$3</f>
        <v>4.0080160320641287E-5</v>
      </c>
      <c r="AA20" s="23"/>
      <c r="AB20" s="23">
        <f>Z20/Parâmetros!$B$33</f>
        <v>8.8596606040912587E-2</v>
      </c>
      <c r="AC20" s="23">
        <f>AB20/Parâmetros!$D$6</f>
        <v>0.22171322833061208</v>
      </c>
      <c r="AD20" s="23">
        <f>(Parâmetros!$G$3*Parâmetros!$D$30*Modelo_3_Ø24mm!AC20)/Parâmetros!$H$3</f>
        <v>1379.7228658972419</v>
      </c>
      <c r="AE20" s="22">
        <v>1542.588634</v>
      </c>
      <c r="AF20" s="24">
        <f t="shared" si="6"/>
        <v>12854.905283333334</v>
      </c>
      <c r="AG20" s="29">
        <f>((AE20*Parâmetros!$D$30)/(2*Parâmetros!$B$11*Parâmetros!$G$3*Modelo_3_Ø24mm!AC20^2))</f>
        <v>0.69746391312875256</v>
      </c>
      <c r="AH20" s="29"/>
      <c r="AI20" s="29">
        <f>((AF20)*(((Parâmetros!$D$26^2)*Parâmetros!$D$30)/(2*Parâmetros!$G$3*Modelo_3_Ø24mm!AC20^2)))</f>
        <v>0.11137114924262528</v>
      </c>
      <c r="AK20" s="22">
        <v>0.04</v>
      </c>
      <c r="AL20" s="23">
        <f>AK20/Parâmetros!$G$3</f>
        <v>4.0080160320641287E-5</v>
      </c>
      <c r="AM20" s="23"/>
      <c r="AN20" s="23">
        <f>AL20/Parâmetros!$B$33</f>
        <v>8.8596606040912587E-2</v>
      </c>
      <c r="AO20" s="23">
        <f>AN20/Parâmetros!$E$6</f>
        <v>0.21287026919969385</v>
      </c>
      <c r="AP20" s="23">
        <f>(Parâmetros!$G$3*Parâmetros!$E$30*Modelo_3_Ø24mm!AO20)/Parâmetros!$H$3</f>
        <v>1662.424544361772</v>
      </c>
      <c r="AQ20" s="23">
        <v>1153.098211</v>
      </c>
      <c r="AR20" s="24">
        <f t="shared" si="5"/>
        <v>9609.1517583333334</v>
      </c>
      <c r="AS20" s="29">
        <f>((AQ20*Parâmetros!$E$30)/(2*Parâmetros!$B$11*Parâmetros!$G$3*Modelo_3_Ø24mm!AO20^2))</f>
        <v>0.70977023490770308</v>
      </c>
      <c r="AT20" s="29"/>
      <c r="AU20" s="29">
        <f>((AR20)*(((Parâmetros!$E$26^2)*Parâmetros!$E$30)/(2*Parâmetros!$G$3*Modelo_3_Ø24mm!AO20^2)))</f>
        <v>0.12294813193008548</v>
      </c>
    </row>
    <row r="21" spans="1:47" x14ac:dyDescent="0.25">
      <c r="A21" s="22">
        <v>0.06</v>
      </c>
      <c r="B21" s="23">
        <f>A21/Parâmetros!$G$3</f>
        <v>6.012024048096192E-5</v>
      </c>
      <c r="C21" s="23"/>
      <c r="D21" s="23">
        <f>B21/Parâmetros!$B$33</f>
        <v>0.13289490906136886</v>
      </c>
      <c r="E21" s="23">
        <f>D21/Parâmetros!$B$6</f>
        <v>0.39956376747254618</v>
      </c>
      <c r="F21" s="23">
        <f>(Parâmetros!$G$3*Parâmetros!$B$30*Modelo_3_Ø24mm!E21)/Parâmetros!$H$3</f>
        <v>1334.4576822541731</v>
      </c>
      <c r="G21" s="23">
        <v>9078.1783359999899</v>
      </c>
      <c r="H21" s="24">
        <f t="shared" si="4"/>
        <v>75651.486133333252</v>
      </c>
      <c r="I21" s="29">
        <f>((G21*Parâmetros!$B$30)/(2*Parâmetros!$B$11*Parâmetros!$G$3*Modelo_3_Ø24mm!E21^2))</f>
        <v>0.67826559510841511</v>
      </c>
      <c r="J21" s="29"/>
      <c r="K21" s="29">
        <f>((H21)*(((Parâmetros!$B$26^2)*Parâmetros!$B$30)/(2*Parâmetros!$G$3*Modelo_3_Ø24mm!E21^2)))</f>
        <v>7.5031612143935389E-2</v>
      </c>
      <c r="M21" s="22">
        <v>0.06</v>
      </c>
      <c r="N21" s="23">
        <f>M21/Parâmetros!$G$3</f>
        <v>6.012024048096192E-5</v>
      </c>
      <c r="O21" s="23"/>
      <c r="P21" s="23">
        <f>N21/Parâmetros!$B$33</f>
        <v>0.13289490906136886</v>
      </c>
      <c r="Q21" s="23">
        <f>P21/Parâmetros!$C$6</f>
        <v>0.35485957025732673</v>
      </c>
      <c r="R21" s="23">
        <f>(Parâmetros!$G$3*Parâmetros!$C$30*Modelo_3_Ø24mm!Q21)/Parâmetros!$H$3</f>
        <v>1670.2629209807069</v>
      </c>
      <c r="S21" s="23">
        <v>4780.9193369999994</v>
      </c>
      <c r="T21" s="24">
        <f t="shared" si="1"/>
        <v>39840.994475</v>
      </c>
      <c r="U21" s="29">
        <f>((S21*Parâmetros!$C$30)/(2*Parâmetros!$B$11*Parâmetros!$G$3*Modelo_3_Ø24mm!Q21^2))</f>
        <v>0.63823594530718353</v>
      </c>
      <c r="V21" s="29"/>
      <c r="W21" s="29">
        <f>((T21)*(((Parâmetros!$C$26^2)*Parâmetros!$C$30)/(2*Parâmetros!$G$3*Modelo_3_Ø24mm!Q21^2)))</f>
        <v>8.9512750888318809E-2</v>
      </c>
      <c r="Y21" s="22">
        <v>0.06</v>
      </c>
      <c r="Z21" s="23">
        <f>Y21/Parâmetros!$G$3</f>
        <v>6.012024048096192E-5</v>
      </c>
      <c r="AA21" s="23"/>
      <c r="AB21" s="23">
        <f>Z21/Parâmetros!$B$33</f>
        <v>0.13289490906136886</v>
      </c>
      <c r="AC21" s="23">
        <f>AB21/Parâmetros!$D$6</f>
        <v>0.33256984249591803</v>
      </c>
      <c r="AD21" s="23">
        <f>(Parâmetros!$G$3*Parâmetros!$D$30*Modelo_3_Ø24mm!AC21)/Parâmetros!$H$3</f>
        <v>2069.5842988458626</v>
      </c>
      <c r="AE21" s="22">
        <v>3280.298284</v>
      </c>
      <c r="AF21" s="24">
        <f t="shared" si="6"/>
        <v>27335.819033333333</v>
      </c>
      <c r="AG21" s="29">
        <f>((AE21*Parâmetros!$D$30)/(2*Parâmetros!$B$11*Parâmetros!$G$3*Modelo_3_Ø24mm!AC21^2))</f>
        <v>0.65917758902466139</v>
      </c>
      <c r="AH21" s="29"/>
      <c r="AI21" s="29">
        <f>((AF21)*(((Parâmetros!$D$26^2)*Parâmetros!$D$30)/(2*Parâmetros!$G$3*Modelo_3_Ø24mm!AC21^2)))</f>
        <v>0.10525758288387216</v>
      </c>
      <c r="AK21" s="22">
        <v>0.06</v>
      </c>
      <c r="AL21" s="23">
        <f>AK21/Parâmetros!$G$3</f>
        <v>6.012024048096192E-5</v>
      </c>
      <c r="AM21" s="23"/>
      <c r="AN21" s="23">
        <f>AL21/Parâmetros!$B$33</f>
        <v>0.13289490906136886</v>
      </c>
      <c r="AO21" s="23">
        <f>AN21/Parâmetros!$E$6</f>
        <v>0.31930540379954075</v>
      </c>
      <c r="AP21" s="23">
        <f>(Parâmetros!$G$3*Parâmetros!$E$30*Modelo_3_Ø24mm!AO21)/Parâmetros!$H$3</f>
        <v>2493.6368165426575</v>
      </c>
      <c r="AQ21" s="23">
        <v>2452.9822300000001</v>
      </c>
      <c r="AR21" s="24">
        <f t="shared" si="5"/>
        <v>20441.518583333334</v>
      </c>
      <c r="AS21" s="29">
        <f>((AQ21*Parâmetros!$E$30)/(2*Parâmetros!$B$11*Parâmetros!$G$3*Modelo_3_Ø24mm!AO21^2))</f>
        <v>0.67106311481449021</v>
      </c>
      <c r="AT21" s="29"/>
      <c r="AU21" s="29">
        <f>((AR21)*(((Parâmetros!$E$26^2)*Parâmetros!$E$30)/(2*Parâmetros!$G$3*Modelo_3_Ø24mm!AO21^2)))</f>
        <v>0.11624319014216612</v>
      </c>
    </row>
    <row r="22" spans="1:47" x14ac:dyDescent="0.25">
      <c r="A22" s="22">
        <v>0.08</v>
      </c>
      <c r="B22" s="23">
        <f>A22/Parâmetros!$G$3</f>
        <v>8.0160320641282573E-5</v>
      </c>
      <c r="C22" s="23"/>
      <c r="D22" s="23">
        <f>B22/Parâmetros!$B$33</f>
        <v>0.17719321208182517</v>
      </c>
      <c r="E22" s="23">
        <f>D22/Parâmetros!$B$6</f>
        <v>0.53275168996339495</v>
      </c>
      <c r="F22" s="23">
        <f>(Parâmetros!$G$3*Parâmetros!$B$30*Modelo_3_Ø24mm!E22)/Parâmetros!$H$3</f>
        <v>1779.2769096722311</v>
      </c>
      <c r="G22" s="23">
        <v>15388.374349</v>
      </c>
      <c r="H22" s="24">
        <f t="shared" si="4"/>
        <v>128236.45290833333</v>
      </c>
      <c r="I22" s="29">
        <f>((G22*Parâmetros!$B$30)/(2*Parâmetros!$B$11*Parâmetros!$G$3*Modelo_3_Ø24mm!E22^2))</f>
        <v>0.64672008313103224</v>
      </c>
      <c r="J22" s="29"/>
      <c r="K22" s="29">
        <f>((H22)*(((Parâmetros!$B$26^2)*Parâmetros!$B$30)/(2*Parâmetros!$G$3*Modelo_3_Ø24mm!E22^2)))</f>
        <v>7.1541960543384214E-2</v>
      </c>
      <c r="M22" s="22">
        <v>0.08</v>
      </c>
      <c r="N22" s="23">
        <f>M22/Parâmetros!$G$3</f>
        <v>8.0160320641282573E-5</v>
      </c>
      <c r="O22" s="23"/>
      <c r="P22" s="23">
        <f>N22/Parâmetros!$B$33</f>
        <v>0.17719321208182517</v>
      </c>
      <c r="Q22" s="23">
        <f>P22/Parâmetros!$C$6</f>
        <v>0.47314609367643573</v>
      </c>
      <c r="R22" s="23">
        <f>(Parâmetros!$G$3*Parâmetros!$C$30*Modelo_3_Ø24mm!Q22)/Parâmetros!$H$3</f>
        <v>2227.0172279742765</v>
      </c>
      <c r="S22" s="23">
        <v>8175.7343780000001</v>
      </c>
      <c r="T22" s="24">
        <f t="shared" si="1"/>
        <v>68131.119816666673</v>
      </c>
      <c r="U22" s="29">
        <f>((S22*Parâmetros!$C$30)/(2*Parâmetros!$B$11*Parâmetros!$G$3*Modelo_3_Ø24mm!Q22^2))</f>
        <v>0.6139304065232627</v>
      </c>
      <c r="V22" s="29"/>
      <c r="W22" s="29">
        <f>((T22)*(((Parâmetros!$C$26^2)*Parâmetros!$C$30)/(2*Parâmetros!$G$3*Modelo_3_Ø24mm!Q22^2)))</f>
        <v>8.6103892997489218E-2</v>
      </c>
      <c r="Y22" s="22">
        <v>0.08</v>
      </c>
      <c r="Z22" s="23">
        <f>Y22/Parâmetros!$G$3</f>
        <v>8.0160320641282573E-5</v>
      </c>
      <c r="AA22" s="23"/>
      <c r="AB22" s="23">
        <f>Z22/Parâmetros!$B$33</f>
        <v>0.17719321208182517</v>
      </c>
      <c r="AC22" s="23">
        <f>AB22/Parâmetros!$D$6</f>
        <v>0.44342645666122416</v>
      </c>
      <c r="AD22" s="23">
        <f>(Parâmetros!$G$3*Parâmetros!$D$30*Modelo_3_Ø24mm!AC22)/Parâmetros!$H$3</f>
        <v>2759.4457317944839</v>
      </c>
      <c r="AE22" s="22">
        <v>5634.7902009999998</v>
      </c>
      <c r="AF22" s="24">
        <f t="shared" si="6"/>
        <v>46956.585008333335</v>
      </c>
      <c r="AG22" s="29">
        <f>((AE22*Parâmetros!$D$30)/(2*Parâmetros!$B$11*Parâmetros!$G$3*Modelo_3_Ø24mm!AC22^2))</f>
        <v>0.63692658182275474</v>
      </c>
      <c r="AH22" s="29"/>
      <c r="AI22" s="29">
        <f>((AF22)*(((Parâmetros!$D$26^2)*Parâmetros!$D$30)/(2*Parâmetros!$G$3*Modelo_3_Ø24mm!AC22^2)))</f>
        <v>0.10170453849371056</v>
      </c>
      <c r="AK22" s="22">
        <v>0.08</v>
      </c>
      <c r="AL22" s="23">
        <f>AK22/Parâmetros!$G$3</f>
        <v>8.0160320641282573E-5</v>
      </c>
      <c r="AM22" s="23"/>
      <c r="AN22" s="23">
        <f>AL22/Parâmetros!$B$33</f>
        <v>0.17719321208182517</v>
      </c>
      <c r="AO22" s="23">
        <f>AN22/Parâmetros!$E$6</f>
        <v>0.42574053839938769</v>
      </c>
      <c r="AP22" s="23">
        <f>(Parâmetros!$G$3*Parâmetros!$E$30*Modelo_3_Ø24mm!AO22)/Parâmetros!$H$3</f>
        <v>3324.8490887235439</v>
      </c>
      <c r="AQ22" s="23">
        <v>4214.8237789999994</v>
      </c>
      <c r="AR22" s="24">
        <f t="shared" si="5"/>
        <v>35123.531491666661</v>
      </c>
      <c r="AS22" s="29">
        <f>((AQ22*Parâmetros!$E$30)/(2*Parâmetros!$B$11*Parâmetros!$G$3*Modelo_3_Ø24mm!AO22^2))</f>
        <v>0.64859099493377903</v>
      </c>
      <c r="AT22" s="29"/>
      <c r="AU22" s="29">
        <f>((AR22)*(((Parâmetros!$E$26^2)*Parâmetros!$E$30)/(2*Parâmetros!$G$3*Modelo_3_Ø24mm!AO22^2)))</f>
        <v>0.11235051470445681</v>
      </c>
    </row>
    <row r="23" spans="1:47" x14ac:dyDescent="0.25">
      <c r="A23" s="22">
        <v>0.1</v>
      </c>
      <c r="B23" s="23">
        <f>A23/Parâmetros!$G$3</f>
        <v>1.0020040080160321E-4</v>
      </c>
      <c r="C23" s="23"/>
      <c r="D23" s="23">
        <f>B23/Parâmetros!$B$33</f>
        <v>0.22149151510228143</v>
      </c>
      <c r="E23" s="23">
        <f>D23/Parâmetros!$B$6</f>
        <v>0.6659396124542436</v>
      </c>
      <c r="F23" s="23">
        <f>(Parâmetros!$G$3*Parâmetros!$B$30*Modelo_3_Ø24mm!E23)/Parâmetros!$H$3</f>
        <v>2224.0961370902887</v>
      </c>
      <c r="G23" s="23">
        <v>23217.479729999999</v>
      </c>
      <c r="H23" s="24">
        <f t="shared" si="4"/>
        <v>193478.99775000001</v>
      </c>
      <c r="I23" s="29">
        <f>((G23*Parâmetros!$B$30)/(2*Parâmetros!$B$11*Parâmetros!$G$3*Modelo_3_Ø24mm!E23^2))</f>
        <v>0.62448017259957167</v>
      </c>
      <c r="J23" s="29"/>
      <c r="K23" s="29">
        <f>((H23)*(((Parâmetros!$B$26^2)*Parâmetros!$B$30)/(2*Parâmetros!$G$3*Modelo_3_Ø24mm!E23^2)))</f>
        <v>6.9081720258240997E-2</v>
      </c>
      <c r="M23" s="22">
        <v>0.1</v>
      </c>
      <c r="N23" s="23">
        <f>M23/Parâmetros!$G$3</f>
        <v>1.0020040080160321E-4</v>
      </c>
      <c r="O23" s="23"/>
      <c r="P23" s="23">
        <f>N23/Parâmetros!$B$33</f>
        <v>0.22149151510228143</v>
      </c>
      <c r="Q23" s="23">
        <f>P23/Parâmetros!$C$6</f>
        <v>0.59143261709554451</v>
      </c>
      <c r="R23" s="23">
        <f>(Parâmetros!$G$3*Parâmetros!$C$30*Modelo_3_Ø24mm!Q23)/Parâmetros!$H$3</f>
        <v>2783.7715349678447</v>
      </c>
      <c r="S23" s="23">
        <v>12421.760698</v>
      </c>
      <c r="T23" s="24">
        <f t="shared" si="1"/>
        <v>103514.67248333334</v>
      </c>
      <c r="U23" s="29">
        <f>((S23*Parâmetros!$C$30)/(2*Parâmetros!$B$11*Parâmetros!$G$3*Modelo_3_Ø24mm!Q23^2))</f>
        <v>0.59697411818691692</v>
      </c>
      <c r="V23" s="29"/>
      <c r="W23" s="29">
        <f>((T23)*(((Parâmetros!$C$26^2)*Parâmetros!$C$30)/(2*Parâmetros!$G$3*Modelo_3_Ø24mm!Q23^2)))</f>
        <v>8.372576931924465E-2</v>
      </c>
      <c r="Y23" s="22">
        <v>0.1</v>
      </c>
      <c r="Z23" s="23">
        <f>Y23/Parâmetros!$G$3</f>
        <v>1.0020040080160321E-4</v>
      </c>
      <c r="AA23" s="23"/>
      <c r="AB23" s="23">
        <f>Z23/Parâmetros!$B$33</f>
        <v>0.22149151510228143</v>
      </c>
      <c r="AC23" s="23">
        <f>AB23/Parâmetros!$D$6</f>
        <v>0.55428307082653006</v>
      </c>
      <c r="AD23" s="23">
        <f>(Parâmetros!$G$3*Parâmetros!$D$30*Modelo_3_Ø24mm!AC23)/Parâmetros!$H$3</f>
        <v>3449.3071647431043</v>
      </c>
      <c r="AE23" s="22">
        <v>8594.1115100000006</v>
      </c>
      <c r="AF23" s="24">
        <f t="shared" si="6"/>
        <v>71617.595916666673</v>
      </c>
      <c r="AG23" s="29">
        <f>((AE23*Parâmetros!$D$30)/(2*Parâmetros!$B$11*Parâmetros!$G$3*Modelo_3_Ø24mm!AC23^2))</f>
        <v>0.62171677000746839</v>
      </c>
      <c r="AH23" s="29"/>
      <c r="AI23" s="29">
        <f>((AF23)*(((Parâmetros!$D$26^2)*Parâmetros!$D$30)/(2*Parâmetros!$G$3*Modelo_3_Ø24mm!AC23^2)))</f>
        <v>9.9275833309475758E-2</v>
      </c>
      <c r="AK23" s="22">
        <v>0.1</v>
      </c>
      <c r="AL23" s="23">
        <f>AK23/Parâmetros!$G$3</f>
        <v>1.0020040080160321E-4</v>
      </c>
      <c r="AM23" s="23"/>
      <c r="AN23" s="23">
        <f>AL23/Parâmetros!$B$33</f>
        <v>0.22149151510228143</v>
      </c>
      <c r="AO23" s="23">
        <f>AN23/Parâmetros!$E$6</f>
        <v>0.53217567299923452</v>
      </c>
      <c r="AP23" s="23">
        <f>(Parâmetros!$G$3*Parâmetros!$E$30*Modelo_3_Ø24mm!AO23)/Parâmetros!$H$3</f>
        <v>4156.0613609044294</v>
      </c>
      <c r="AQ23" s="23">
        <v>6427.4779159999998</v>
      </c>
      <c r="AR23" s="24">
        <f t="shared" si="5"/>
        <v>53562.315966666669</v>
      </c>
      <c r="AS23" s="29">
        <f>((AQ23*Parâmetros!$E$30)/(2*Parâmetros!$B$11*Parâmetros!$G$3*Modelo_3_Ø24mm!AO23^2))</f>
        <v>0.63301217076343497</v>
      </c>
      <c r="AT23" s="29"/>
      <c r="AU23" s="29">
        <f>((AR23)*(((Parâmetros!$E$26^2)*Parâmetros!$E$30)/(2*Parâmetros!$G$3*Modelo_3_Ø24mm!AO23^2)))</f>
        <v>0.10965191276933885</v>
      </c>
    </row>
    <row r="24" spans="1:47" x14ac:dyDescent="0.25">
      <c r="A24" s="22">
        <v>0.12</v>
      </c>
      <c r="B24" s="23">
        <f>A24/Parâmetros!$G$3</f>
        <v>1.2024048096192384E-4</v>
      </c>
      <c r="C24" s="23"/>
      <c r="D24" s="23">
        <f>B24/Parâmetros!$B$33</f>
        <v>0.26578981812273772</v>
      </c>
      <c r="E24" s="23">
        <f>D24/Parâmetros!$B$6</f>
        <v>0.79912753494509237</v>
      </c>
      <c r="F24" s="23">
        <f>(Parâmetros!$G$3*Parâmetros!$B$30*Modelo_3_Ø24mm!E24)/Parâmetros!$H$3</f>
        <v>2668.9153645083461</v>
      </c>
      <c r="G24" s="23">
        <v>32523.260818999999</v>
      </c>
      <c r="H24" s="24">
        <f t="shared" si="4"/>
        <v>271027.17349166668</v>
      </c>
      <c r="I24" s="29">
        <f>((G24*Parâmetros!$B$30)/(2*Parâmetros!$B$11*Parâmetros!$G$3*Modelo_3_Ø24mm!E24^2))</f>
        <v>0.60748445441932708</v>
      </c>
      <c r="J24" s="29"/>
      <c r="K24" s="29">
        <f>((H24)*(((Parâmetros!$B$26^2)*Parâmetros!$B$30)/(2*Parâmetros!$G$3*Modelo_3_Ø24mm!E24^2)))</f>
        <v>6.7201607004960182E-2</v>
      </c>
      <c r="M24" s="22">
        <v>0.12</v>
      </c>
      <c r="N24" s="23">
        <f>M24/Parâmetros!$G$3</f>
        <v>1.2024048096192384E-4</v>
      </c>
      <c r="O24" s="23"/>
      <c r="P24" s="23">
        <f>N24/Parâmetros!$B$33</f>
        <v>0.26578981812273772</v>
      </c>
      <c r="Q24" s="23">
        <f>P24/Parâmetros!$C$6</f>
        <v>0.70971914051465346</v>
      </c>
      <c r="R24" s="23">
        <f>(Parâmetros!$G$3*Parâmetros!$C$30*Modelo_3_Ø24mm!Q24)/Parâmetros!$H$3</f>
        <v>3340.5258419614138</v>
      </c>
      <c r="S24" s="23">
        <v>17499.340334</v>
      </c>
      <c r="T24" s="24">
        <f t="shared" si="1"/>
        <v>145827.83611666667</v>
      </c>
      <c r="U24" s="29">
        <f>((S24*Parâmetros!$C$30)/(2*Parâmetros!$B$11*Parâmetros!$G$3*Modelo_3_Ø24mm!Q24^2))</f>
        <v>0.58402512325855915</v>
      </c>
      <c r="V24" s="29"/>
      <c r="W24" s="29">
        <f>((T24)*(((Parâmetros!$C$26^2)*Parâmetros!$C$30)/(2*Parâmetros!$G$3*Modelo_3_Ø24mm!Q24^2)))</f>
        <v>8.1909669543293734E-2</v>
      </c>
      <c r="Y24" s="22">
        <v>0.12</v>
      </c>
      <c r="Z24" s="23">
        <f>Y24/Parâmetros!$G$3</f>
        <v>1.2024048096192384E-4</v>
      </c>
      <c r="AA24" s="23"/>
      <c r="AB24" s="23">
        <f>Z24/Parâmetros!$B$33</f>
        <v>0.26578981812273772</v>
      </c>
      <c r="AC24" s="23">
        <f>AB24/Parâmetros!$D$6</f>
        <v>0.66513968499183607</v>
      </c>
      <c r="AD24" s="23">
        <f>(Parâmetros!$G$3*Parâmetros!$D$30*Modelo_3_Ø24mm!AC24)/Parâmetros!$H$3</f>
        <v>4139.1685976917252</v>
      </c>
      <c r="AE24" s="22">
        <v>12134.490029999999</v>
      </c>
      <c r="AF24" s="24">
        <f t="shared" si="6"/>
        <v>101120.75025</v>
      </c>
      <c r="AG24" s="29">
        <f>((AE24*Parâmetros!$D$30)/(2*Parâmetros!$B$11*Parâmetros!$G$3*Modelo_3_Ø24mm!AC24^2))</f>
        <v>0.60960796774443504</v>
      </c>
      <c r="AH24" s="29"/>
      <c r="AI24" s="29">
        <f>((AF24)*(((Parâmetros!$D$26^2)*Parâmetros!$D$30)/(2*Parâmetros!$G$3*Modelo_3_Ø24mm!AC24^2)))</f>
        <v>9.7342297826706212E-2</v>
      </c>
      <c r="AK24" s="22">
        <v>0.12</v>
      </c>
      <c r="AL24" s="23">
        <f>AK24/Parâmetros!$G$3</f>
        <v>1.2024048096192384E-4</v>
      </c>
      <c r="AM24" s="23"/>
      <c r="AN24" s="23">
        <f>AL24/Parâmetros!$B$33</f>
        <v>0.26578981812273772</v>
      </c>
      <c r="AO24" s="23">
        <f>AN24/Parâmetros!$E$6</f>
        <v>0.63861080759908151</v>
      </c>
      <c r="AP24" s="23">
        <f>(Parâmetros!$G$3*Parâmetros!$E$30*Modelo_3_Ø24mm!AO24)/Parâmetros!$H$3</f>
        <v>4987.2736330853149</v>
      </c>
      <c r="AQ24" s="23">
        <v>9082.0989099999897</v>
      </c>
      <c r="AR24" s="24">
        <f t="shared" si="5"/>
        <v>75684.157583333246</v>
      </c>
      <c r="AS24" s="29">
        <f>((AQ24*Parâmetros!$E$30)/(2*Parâmetros!$B$11*Parâmetros!$G$3*Modelo_3_Ø24mm!AO24^2))</f>
        <v>0.62114815886761221</v>
      </c>
      <c r="AT24" s="29"/>
      <c r="AU24" s="29">
        <f>((AR24)*(((Parâmetros!$E$26^2)*Parâmetros!$E$30)/(2*Parâmetros!$G$3*Modelo_3_Ø24mm!AO24^2)))</f>
        <v>0.10759679968055541</v>
      </c>
    </row>
    <row r="25" spans="1:47" x14ac:dyDescent="0.25">
      <c r="A25" s="22">
        <v>0.14000000000000001</v>
      </c>
      <c r="B25" s="23">
        <f>A25/Parâmetros!$G$3</f>
        <v>1.4028056112224451E-4</v>
      </c>
      <c r="C25" s="23"/>
      <c r="D25" s="23">
        <f>B25/Parâmetros!$B$33</f>
        <v>0.31008812114319406</v>
      </c>
      <c r="E25" s="23">
        <f>D25/Parâmetros!$B$6</f>
        <v>0.93231545743594124</v>
      </c>
      <c r="F25" s="23">
        <f>(Parâmetros!$G$3*Parâmetros!$B$30*Modelo_3_Ø24mm!E25)/Parâmetros!$H$3</f>
        <v>3113.7345919264048</v>
      </c>
      <c r="G25" s="23">
        <v>43275.112068000002</v>
      </c>
      <c r="H25" s="24">
        <f t="shared" si="4"/>
        <v>360625.9339</v>
      </c>
      <c r="I25" s="29">
        <f>((G25*Parâmetros!$B$30)/(2*Parâmetros!$B$11*Parâmetros!$G$3*Modelo_3_Ø24mm!E25^2))</f>
        <v>0.59386223549622719</v>
      </c>
      <c r="J25" s="29"/>
      <c r="K25" s="29">
        <f>((H25)*(((Parâmetros!$B$26^2)*Parâmetros!$B$30)/(2*Parâmetros!$G$3*Modelo_3_Ø24mm!E25^2)))</f>
        <v>6.5694679550362622E-2</v>
      </c>
      <c r="M25" s="22">
        <v>0.14000000000000001</v>
      </c>
      <c r="N25" s="23">
        <f>M25/Parâmetros!$G$3</f>
        <v>1.4028056112224451E-4</v>
      </c>
      <c r="O25" s="23"/>
      <c r="P25" s="23">
        <f>N25/Parâmetros!$B$33</f>
        <v>0.31008812114319406</v>
      </c>
      <c r="Q25" s="23">
        <f>P25/Parâmetros!$C$6</f>
        <v>0.82800566393376251</v>
      </c>
      <c r="R25" s="23">
        <f>(Parâmetros!$G$3*Parâmetros!$C$30*Modelo_3_Ø24mm!Q25)/Parâmetros!$H$3</f>
        <v>3897.2801489549838</v>
      </c>
      <c r="S25" s="23">
        <v>23392.501328999999</v>
      </c>
      <c r="T25" s="24">
        <f t="shared" si="1"/>
        <v>194937.51107499999</v>
      </c>
      <c r="U25" s="29">
        <f>((S25*Parâmetros!$C$30)/(2*Parâmetros!$B$11*Parâmetros!$G$3*Modelo_3_Ø24mm!Q25^2))</f>
        <v>0.57357859491125407</v>
      </c>
      <c r="V25" s="29"/>
      <c r="W25" s="29">
        <f>((T25)*(((Parâmetros!$C$26^2)*Parâmetros!$C$30)/(2*Parâmetros!$G$3*Modelo_3_Ø24mm!Q25^2)))</f>
        <v>8.0444541330952093E-2</v>
      </c>
      <c r="Y25" s="22">
        <v>0.14000000000000001</v>
      </c>
      <c r="Z25" s="23">
        <f>Y25/Parâmetros!$G$3</f>
        <v>1.4028056112224451E-4</v>
      </c>
      <c r="AA25" s="23"/>
      <c r="AB25" s="23">
        <f>Z25/Parâmetros!$B$33</f>
        <v>0.31008812114319406</v>
      </c>
      <c r="AC25" s="23">
        <f>AB25/Parâmetros!$D$6</f>
        <v>0.7759962991571423</v>
      </c>
      <c r="AD25" s="23">
        <f>(Parâmetros!$G$3*Parâmetros!$D$30*Modelo_3_Ø24mm!AC25)/Parâmetros!$H$3</f>
        <v>4829.0300306403469</v>
      </c>
      <c r="AE25" s="22">
        <v>16237.104927999999</v>
      </c>
      <c r="AF25" s="24">
        <f t="shared" si="6"/>
        <v>135309.20773333331</v>
      </c>
      <c r="AG25" s="29">
        <f>((AE25*Parâmetros!$D$30)/(2*Parâmetros!$B$11*Parâmetros!$G$3*Modelo_3_Ø24mm!AC25^2))</f>
        <v>0.59929978719056087</v>
      </c>
      <c r="AH25" s="29"/>
      <c r="AI25" s="29">
        <f>((AF25)*(((Parâmetros!$D$26^2)*Parâmetros!$D$30)/(2*Parâmetros!$G$3*Modelo_3_Ø24mm!AC25^2)))</f>
        <v>9.5696285906554698E-2</v>
      </c>
      <c r="AK25" s="22">
        <v>0.14000000000000001</v>
      </c>
      <c r="AL25" s="23">
        <f>AK25/Parâmetros!$G$3</f>
        <v>1.4028056112224451E-4</v>
      </c>
      <c r="AM25" s="23"/>
      <c r="AN25" s="23">
        <f>AL25/Parâmetros!$B$33</f>
        <v>0.31008812114319406</v>
      </c>
      <c r="AO25" s="23">
        <f>AN25/Parâmetros!$E$6</f>
        <v>0.7450459421989285</v>
      </c>
      <c r="AP25" s="23">
        <f>(Parâmetros!$G$3*Parâmetros!$E$30*Modelo_3_Ø24mm!AO25)/Parâmetros!$H$3</f>
        <v>5818.4859052662023</v>
      </c>
      <c r="AQ25" s="23">
        <v>12170.128919999999</v>
      </c>
      <c r="AR25" s="24">
        <f t="shared" si="5"/>
        <v>101417.74099999999</v>
      </c>
      <c r="AS25" s="29">
        <f>((AQ25*Parâmetros!$E$30)/(2*Parâmetros!$B$11*Parâmetros!$G$3*Modelo_3_Ø24mm!AO25^2))</f>
        <v>0.61151987200545854</v>
      </c>
      <c r="AT25" s="29"/>
      <c r="AU25" s="29">
        <f>((AR25)*(((Parâmetros!$E$26^2)*Parâmetros!$E$30)/(2*Parâmetros!$G$3*Modelo_3_Ø24mm!AO25^2)))</f>
        <v>0.1059289643372732</v>
      </c>
    </row>
    <row r="26" spans="1:47" x14ac:dyDescent="0.25">
      <c r="A26" s="22">
        <v>0.16</v>
      </c>
      <c r="B26" s="23">
        <f>A26/Parâmetros!$G$3</f>
        <v>1.6032064128256515E-4</v>
      </c>
      <c r="C26" s="23"/>
      <c r="D26" s="23">
        <f>B26/Parâmetros!$B$33</f>
        <v>0.35438642416365035</v>
      </c>
      <c r="E26" s="23">
        <f>D26/Parâmetros!$B$6</f>
        <v>1.0655033799267899</v>
      </c>
      <c r="F26" s="23">
        <f>(Parâmetros!$G$3*Parâmetros!$B$30*Modelo_3_Ø24mm!E26)/Parâmetros!$H$3</f>
        <v>3558.5538193444622</v>
      </c>
      <c r="G26" s="23">
        <v>55446.390433</v>
      </c>
      <c r="H26" s="24">
        <f t="shared" si="4"/>
        <v>462053.25360833335</v>
      </c>
      <c r="I26" s="29">
        <f>((G26*Parâmetros!$B$30)/(2*Parâmetros!$B$11*Parâmetros!$G$3*Modelo_3_Ø24mm!E26^2))</f>
        <v>0.58255494402622932</v>
      </c>
      <c r="J26" s="29"/>
      <c r="K26" s="29">
        <f>((H26)*(((Parâmetros!$B$26^2)*Parâmetros!$B$30)/(2*Parâmetros!$G$3*Modelo_3_Ø24mm!E26^2)))</f>
        <v>6.4443835759826998E-2</v>
      </c>
      <c r="M26" s="22">
        <v>0.16</v>
      </c>
      <c r="N26" s="23">
        <f>M26/Parâmetros!$G$3</f>
        <v>1.6032064128256515E-4</v>
      </c>
      <c r="O26" s="23"/>
      <c r="P26" s="23">
        <f>N26/Parâmetros!$B$33</f>
        <v>0.35438642416365035</v>
      </c>
      <c r="Q26" s="23">
        <f>P26/Parâmetros!$C$6</f>
        <v>0.94629218735287146</v>
      </c>
      <c r="R26" s="23">
        <f>(Parâmetros!$G$3*Parâmetros!$C$30*Modelo_3_Ø24mm!Q26)/Parâmetros!$H$3</f>
        <v>4454.0344559485529</v>
      </c>
      <c r="S26" s="23">
        <v>30087.166482000001</v>
      </c>
      <c r="T26" s="24">
        <f t="shared" si="1"/>
        <v>250726.38735</v>
      </c>
      <c r="U26" s="29">
        <f>((S26*Parâmetros!$C$30)/(2*Parâmetros!$B$11*Parâmetros!$G$3*Modelo_3_Ø24mm!Q26^2))</f>
        <v>0.56482468410213749</v>
      </c>
      <c r="V26" s="29"/>
      <c r="W26" s="29">
        <f>((T26)*(((Parâmetros!$C$26^2)*Parâmetros!$C$30)/(2*Parâmetros!$G$3*Modelo_3_Ø24mm!Q26^2)))</f>
        <v>7.9216803151495804E-2</v>
      </c>
      <c r="Y26" s="22">
        <v>0.16</v>
      </c>
      <c r="Z26" s="23">
        <f>Y26/Parâmetros!$G$3</f>
        <v>1.6032064128256515E-4</v>
      </c>
      <c r="AA26" s="23"/>
      <c r="AB26" s="23">
        <f>Z26/Parâmetros!$B$33</f>
        <v>0.35438642416365035</v>
      </c>
      <c r="AC26" s="23">
        <f>AB26/Parâmetros!$D$6</f>
        <v>0.88685291332244831</v>
      </c>
      <c r="AD26" s="23">
        <f>(Parâmetros!$G$3*Parâmetros!$D$30*Modelo_3_Ø24mm!AC26)/Parâmetros!$H$3</f>
        <v>5518.8914635889678</v>
      </c>
      <c r="AE26" s="22">
        <v>20898.424623999999</v>
      </c>
      <c r="AF26" s="24">
        <f t="shared" si="6"/>
        <v>174153.53853333334</v>
      </c>
      <c r="AG26" s="29">
        <f>((AE26*Parâmetros!$D$30)/(2*Parâmetros!$B$11*Parâmetros!$G$3*Modelo_3_Ø24mm!AC26^2))</f>
        <v>0.59056156868460519</v>
      </c>
      <c r="AH26" s="29"/>
      <c r="AI26" s="29">
        <f>((AF26)*(((Parâmetros!$D$26^2)*Parâmetros!$D$30)/(2*Parâmetros!$G$3*Modelo_3_Ø24mm!AC26^2)))</f>
        <v>9.4300965777408735E-2</v>
      </c>
      <c r="AK26" s="22">
        <v>0.16</v>
      </c>
      <c r="AL26" s="23">
        <f>AK26/Parâmetros!$G$3</f>
        <v>1.6032064128256515E-4</v>
      </c>
      <c r="AM26" s="23"/>
      <c r="AN26" s="23">
        <f>AL26/Parâmetros!$B$33</f>
        <v>0.35438642416365035</v>
      </c>
      <c r="AO26" s="23">
        <f>AN26/Parâmetros!$E$6</f>
        <v>0.85148107679877538</v>
      </c>
      <c r="AP26" s="23">
        <f>(Parâmetros!$G$3*Parâmetros!$E$30*Modelo_3_Ø24mm!AO26)/Parâmetros!$H$3</f>
        <v>6649.6981774470878</v>
      </c>
      <c r="AQ26" s="23">
        <v>15685.462668</v>
      </c>
      <c r="AR26" s="24">
        <f t="shared" si="5"/>
        <v>130712.18890000001</v>
      </c>
      <c r="AS26" s="29">
        <f>((AQ26*Parâmetros!$E$30)/(2*Parâmetros!$B$11*Parâmetros!$G$3*Modelo_3_Ø24mm!AO26^2))</f>
        <v>0.60343269204534222</v>
      </c>
      <c r="AT26" s="29"/>
      <c r="AU26" s="29">
        <f>((AR26)*(((Parâmetros!$E$26^2)*Parâmetros!$E$30)/(2*Parâmetros!$G$3*Modelo_3_Ø24mm!AO26^2)))</f>
        <v>0.10452808329186275</v>
      </c>
    </row>
    <row r="27" spans="1:47" x14ac:dyDescent="0.25">
      <c r="A27" s="22">
        <v>0.18</v>
      </c>
      <c r="B27" s="23">
        <f>A27/Parâmetros!$G$3</f>
        <v>1.8036072144288575E-4</v>
      </c>
      <c r="C27" s="23"/>
      <c r="D27" s="23">
        <f>B27/Parâmetros!$B$33</f>
        <v>0.39868472718410652</v>
      </c>
      <c r="E27" s="23">
        <f>D27/Parâmetros!$B$6</f>
        <v>1.1986913024176384</v>
      </c>
      <c r="F27" s="23">
        <f>(Parâmetros!$G$3*Parâmetros!$B$30*Modelo_3_Ø24mm!E27)/Parâmetros!$H$3</f>
        <v>4003.3730467625192</v>
      </c>
      <c r="G27" s="23">
        <v>69003.692619000009</v>
      </c>
      <c r="H27" s="24">
        <f t="shared" si="4"/>
        <v>575030.77182500006</v>
      </c>
      <c r="I27" s="29">
        <f>((G27*Parâmetros!$B$30)/(2*Parâmetros!$B$11*Parâmetros!$G$3*Modelo_3_Ø24mm!E27^2))</f>
        <v>0.57283678761978951</v>
      </c>
      <c r="J27" s="29"/>
      <c r="K27" s="29">
        <f>((H27)*(((Parâmetros!$B$26^2)*Parâmetros!$B$30)/(2*Parâmetros!$G$3*Modelo_3_Ø24mm!E27^2)))</f>
        <v>6.336878647603493E-2</v>
      </c>
      <c r="M27" s="22">
        <v>0.18</v>
      </c>
      <c r="N27" s="23">
        <f>M27/Parâmetros!$G$3</f>
        <v>1.8036072144288575E-4</v>
      </c>
      <c r="O27" s="23"/>
      <c r="P27" s="23">
        <f>N27/Parâmetros!$B$33</f>
        <v>0.39868472718410652</v>
      </c>
      <c r="Q27" s="23">
        <f>P27/Parâmetros!$C$6</f>
        <v>1.06457871077198</v>
      </c>
      <c r="R27" s="23">
        <f>(Parâmetros!$G$3*Parâmetros!$C$30*Modelo_3_Ø24mm!Q27)/Parâmetros!$H$3</f>
        <v>5010.7887629421193</v>
      </c>
      <c r="S27" s="23">
        <v>37557.360201000003</v>
      </c>
      <c r="T27" s="24">
        <f t="shared" si="1"/>
        <v>312978.00167500007</v>
      </c>
      <c r="U27" s="29">
        <f>((S27*Parâmetros!$C$30)/(2*Parâmetros!$B$11*Parâmetros!$G$3*Modelo_3_Ø24mm!Q27^2))</f>
        <v>0.55708619111107727</v>
      </c>
      <c r="V27" s="29"/>
      <c r="W27" s="29">
        <f>((T27)*(((Parâmetros!$C$26^2)*Parâmetros!$C$30)/(2*Parâmetros!$G$3*Modelo_3_Ø24mm!Q27^2)))</f>
        <v>7.813147757487636E-2</v>
      </c>
      <c r="Y27" s="22">
        <v>0.18</v>
      </c>
      <c r="Z27" s="23">
        <f>Y27/Parâmetros!$G$3</f>
        <v>1.8036072144288575E-4</v>
      </c>
      <c r="AA27" s="23"/>
      <c r="AB27" s="23">
        <f>Z27/Parâmetros!$B$33</f>
        <v>0.39868472718410652</v>
      </c>
      <c r="AC27" s="23">
        <f>AB27/Parâmetros!$D$6</f>
        <v>0.99770952748775399</v>
      </c>
      <c r="AD27" s="23">
        <f>(Parâmetros!$G$3*Parâmetros!$D$30*Modelo_3_Ø24mm!AC27)/Parâmetros!$H$3</f>
        <v>6208.7528965375868</v>
      </c>
      <c r="AE27" s="22">
        <v>26110.598776999999</v>
      </c>
      <c r="AF27" s="24">
        <f t="shared" si="6"/>
        <v>217588.32314166668</v>
      </c>
      <c r="AG27" s="29">
        <f>((AE27*Parâmetros!$D$30)/(2*Parâmetros!$B$11*Parâmetros!$G$3*Modelo_3_Ø24mm!AC27^2))</f>
        <v>0.58299310542594862</v>
      </c>
      <c r="AH27" s="29"/>
      <c r="AI27" s="29">
        <f>((AF27)*(((Parâmetros!$D$26^2)*Parâmetros!$D$30)/(2*Parâmetros!$G$3*Modelo_3_Ø24mm!AC27^2)))</f>
        <v>9.3092432353312354E-2</v>
      </c>
      <c r="AK27" s="22">
        <v>0.18</v>
      </c>
      <c r="AL27" s="23">
        <f>AK27/Parâmetros!$G$3</f>
        <v>1.8036072144288575E-4</v>
      </c>
      <c r="AM27" s="23"/>
      <c r="AN27" s="23">
        <f>AL27/Parâmetros!$B$33</f>
        <v>0.39868472718410652</v>
      </c>
      <c r="AO27" s="23">
        <f>AN27/Parâmetros!$E$6</f>
        <v>0.95791621139862204</v>
      </c>
      <c r="AP27" s="23">
        <f>(Parâmetros!$G$3*Parâmetros!$E$30*Modelo_3_Ø24mm!AO27)/Parâmetros!$H$3</f>
        <v>7480.9104496279715</v>
      </c>
      <c r="AQ27" s="23">
        <v>19621.042171000001</v>
      </c>
      <c r="AR27" s="24">
        <f t="shared" si="5"/>
        <v>163508.68475833334</v>
      </c>
      <c r="AS27" s="29">
        <f>((AQ27*Parâmetros!$E$30)/(2*Parâmetros!$B$11*Parâmetros!$G$3*Modelo_3_Ø24mm!AO27^2))</f>
        <v>0.59641495945201795</v>
      </c>
      <c r="AT27" s="29"/>
      <c r="AU27" s="29">
        <f>((AR27)*(((Parâmetros!$E$26^2)*Parâmetros!$E$30)/(2*Parâmetros!$G$3*Modelo_3_Ø24mm!AO27^2)))</f>
        <v>0.10331245452877959</v>
      </c>
    </row>
    <row r="28" spans="1:47" x14ac:dyDescent="0.25">
      <c r="A28" s="22">
        <v>0.2</v>
      </c>
      <c r="B28" s="23">
        <f>A28/Parâmetros!$G$3</f>
        <v>2.0040080160320641E-4</v>
      </c>
      <c r="C28" s="23"/>
      <c r="D28" s="23">
        <f>B28/Parâmetros!$B$33</f>
        <v>0.44298303020456287</v>
      </c>
      <c r="E28" s="23">
        <f>D28/Parâmetros!$B$6</f>
        <v>1.3318792249084872</v>
      </c>
      <c r="F28" s="23">
        <f>(Parâmetros!$G$3*Parâmetros!$B$30*Modelo_3_Ø24mm!E28)/Parâmetros!$H$3</f>
        <v>4448.1922741805774</v>
      </c>
      <c r="G28" s="23">
        <v>83926.358175000001</v>
      </c>
      <c r="H28" s="24">
        <f t="shared" si="4"/>
        <v>699386.31812499999</v>
      </c>
      <c r="I28" s="29">
        <f>((G28*Parâmetros!$B$30)/(2*Parâmetros!$B$11*Parâmetros!$G$3*Modelo_3_Ø24mm!E28^2))</f>
        <v>0.56434147082571273</v>
      </c>
      <c r="J28" s="29"/>
      <c r="K28" s="29">
        <f>((H28)*(((Parâmetros!$B$26^2)*Parâmetros!$B$30)/(2*Parâmetros!$G$3*Modelo_3_Ø24mm!E28^2)))</f>
        <v>6.2429011085199798E-2</v>
      </c>
      <c r="M28" s="22">
        <v>0.2</v>
      </c>
      <c r="N28" s="23">
        <f>M28/Parâmetros!$G$3</f>
        <v>2.0040080160320641E-4</v>
      </c>
      <c r="O28" s="23"/>
      <c r="P28" s="23">
        <f>N28/Parâmetros!$B$33</f>
        <v>0.44298303020456287</v>
      </c>
      <c r="Q28" s="23">
        <f>P28/Parâmetros!$C$6</f>
        <v>1.182865234191089</v>
      </c>
      <c r="R28" s="23">
        <f>(Parâmetros!$G$3*Parâmetros!$C$30*Modelo_3_Ø24mm!Q28)/Parâmetros!$H$3</f>
        <v>5567.5430699356893</v>
      </c>
      <c r="S28" s="23">
        <v>45791.42525</v>
      </c>
      <c r="T28" s="24">
        <f t="shared" si="1"/>
        <v>381595.2104166667</v>
      </c>
      <c r="U28" s="29">
        <f>((S28*Parâmetros!$C$30)/(2*Parâmetros!$B$11*Parâmetros!$G$3*Modelo_3_Ø24mm!Q28^2))</f>
        <v>0.55016950442343959</v>
      </c>
      <c r="V28" s="29"/>
      <c r="W28" s="29">
        <f>((T28)*(((Parâmetros!$C$26^2)*Parâmetros!$C$30)/(2*Parâmetros!$G$3*Modelo_3_Ø24mm!Q28^2)))</f>
        <v>7.71614105377635E-2</v>
      </c>
      <c r="Y28" s="22">
        <v>0.2</v>
      </c>
      <c r="Z28" s="23">
        <f>Y28/Parâmetros!$G$3</f>
        <v>2.0040080160320641E-4</v>
      </c>
      <c r="AA28" s="23"/>
      <c r="AB28" s="23">
        <f>Z28/Parâmetros!$B$33</f>
        <v>0.44298303020456287</v>
      </c>
      <c r="AC28" s="23">
        <f>AB28/Parâmetros!$D$6</f>
        <v>1.1085661416530601</v>
      </c>
      <c r="AD28" s="23">
        <f>(Parâmetros!$G$3*Parâmetros!$D$30*Modelo_3_Ø24mm!AC28)/Parâmetros!$H$3</f>
        <v>6898.6143294862086</v>
      </c>
      <c r="AE28" s="22">
        <v>31871.416472000001</v>
      </c>
      <c r="AF28" s="24">
        <f t="shared" si="6"/>
        <v>265595.13726666669</v>
      </c>
      <c r="AG28" s="29">
        <f>((AE28*Parâmetros!$D$30)/(2*Parâmetros!$B$11*Parâmetros!$G$3*Modelo_3_Ø24mm!AC28^2))</f>
        <v>0.57641194443073562</v>
      </c>
      <c r="AH28" s="29"/>
      <c r="AI28" s="29">
        <f>((AF28)*(((Parâmetros!$D$26^2)*Parâmetros!$D$30)/(2*Parâmetros!$G$3*Modelo_3_Ø24mm!AC28^2)))</f>
        <v>9.2041551512610981E-2</v>
      </c>
      <c r="AK28" s="22">
        <v>0.2</v>
      </c>
      <c r="AL28" s="23">
        <f>AK28/Parâmetros!$G$3</f>
        <v>2.0040080160320641E-4</v>
      </c>
      <c r="AM28" s="23"/>
      <c r="AN28" s="23">
        <f>AL28/Parâmetros!$B$33</f>
        <v>0.44298303020456287</v>
      </c>
      <c r="AO28" s="23">
        <f>AN28/Parâmetros!$E$6</f>
        <v>1.064351345998469</v>
      </c>
      <c r="AP28" s="23">
        <f>(Parâmetros!$G$3*Parâmetros!$E$30*Modelo_3_Ø24mm!AO28)/Parâmetros!$H$3</f>
        <v>8312.1227218088588</v>
      </c>
      <c r="AQ28" s="23">
        <v>23970.511565000001</v>
      </c>
      <c r="AR28" s="24">
        <f t="shared" si="5"/>
        <v>199754.26304166668</v>
      </c>
      <c r="AS28" s="29">
        <f>((AQ28*Parâmetros!$E$30)/(2*Parâmetros!$B$11*Parâmetros!$G$3*Modelo_3_Ø24mm!AO28^2))</f>
        <v>0.59018583021105286</v>
      </c>
      <c r="AT28" s="29"/>
      <c r="AU28" s="29">
        <f>((AR28)*(((Parâmetros!$E$26^2)*Parâmetros!$E$30)/(2*Parâmetros!$G$3*Modelo_3_Ø24mm!AO28^2)))</f>
        <v>0.10223342956258429</v>
      </c>
    </row>
    <row r="29" spans="1:47" x14ac:dyDescent="0.25">
      <c r="A29" s="22">
        <v>0.22</v>
      </c>
      <c r="B29" s="23">
        <f>A29/Parâmetros!$G$3</f>
        <v>2.2044088176352705E-4</v>
      </c>
      <c r="C29" s="23"/>
      <c r="D29" s="23">
        <f>B29/Parâmetros!$B$33</f>
        <v>0.48728133322501915</v>
      </c>
      <c r="E29" s="23">
        <f>D29/Parâmetros!$B$6</f>
        <v>1.465067147399336</v>
      </c>
      <c r="F29" s="23">
        <f>(Parâmetros!$G$3*Parâmetros!$B$30*Modelo_3_Ø24mm!E29)/Parâmetros!$H$3</f>
        <v>4893.0115015986348</v>
      </c>
      <c r="G29" s="23">
        <v>100174.876548</v>
      </c>
      <c r="H29" s="24">
        <f t="shared" si="4"/>
        <v>834790.63790000009</v>
      </c>
      <c r="I29" s="29">
        <f>((G29*Parâmetros!$B$30)/(2*Parâmetros!$B$11*Parâmetros!$G$3*Modelo_3_Ø24mm!E29^2))</f>
        <v>0.55669463145732634</v>
      </c>
      <c r="J29" s="29"/>
      <c r="K29" s="29">
        <f>((H29)*(((Parâmetros!$B$26^2)*Parâmetros!$B$30)/(2*Parâmetros!$G$3*Modelo_3_Ø24mm!E29^2)))</f>
        <v>6.1583096608992263E-2</v>
      </c>
      <c r="M29" s="22">
        <v>0.22</v>
      </c>
      <c r="N29" s="23">
        <f>M29/Parâmetros!$G$3</f>
        <v>2.2044088176352705E-4</v>
      </c>
      <c r="O29" s="23"/>
      <c r="P29" s="23">
        <f>N29/Parâmetros!$B$33</f>
        <v>0.48728133322501915</v>
      </c>
      <c r="Q29" s="23">
        <f>P29/Parâmetros!$C$6</f>
        <v>1.3011517576101981</v>
      </c>
      <c r="R29" s="23">
        <f>(Parâmetros!$G$3*Parâmetros!$C$30*Modelo_3_Ø24mm!Q29)/Parâmetros!$H$3</f>
        <v>6124.2973769292585</v>
      </c>
      <c r="S29" s="23">
        <v>54772.980135999998</v>
      </c>
      <c r="T29" s="24">
        <f t="shared" si="1"/>
        <v>456441.50113333331</v>
      </c>
      <c r="U29" s="29">
        <f>((S29*Parâmetros!$C$30)/(2*Parâmetros!$B$11*Parâmetros!$G$3*Modelo_3_Ø24mm!Q29^2))</f>
        <v>0.54386780845775018</v>
      </c>
      <c r="V29" s="29"/>
      <c r="W29" s="29">
        <f>((T29)*(((Parâmetros!$C$26^2)*Parâmetros!$C$30)/(2*Parâmetros!$G$3*Modelo_3_Ø24mm!Q29^2)))</f>
        <v>7.6277596103151574E-2</v>
      </c>
      <c r="Y29" s="22">
        <v>0.22</v>
      </c>
      <c r="Z29" s="23">
        <f>Y29/Parâmetros!$G$3</f>
        <v>2.2044088176352705E-4</v>
      </c>
      <c r="AA29" s="23"/>
      <c r="AB29" s="23">
        <f>Z29/Parâmetros!$B$33</f>
        <v>0.48728133322501915</v>
      </c>
      <c r="AC29" s="23">
        <f>AB29/Parâmetros!$D$6</f>
        <v>1.2194227558183661</v>
      </c>
      <c r="AD29" s="23">
        <f>(Parâmetros!$G$3*Parâmetros!$D$30*Modelo_3_Ø24mm!AC29)/Parâmetros!$H$3</f>
        <v>7588.4757624348294</v>
      </c>
      <c r="AE29" s="22">
        <v>38184.805876999999</v>
      </c>
      <c r="AF29" s="24">
        <f t="shared" si="6"/>
        <v>318206.71564166667</v>
      </c>
      <c r="AG29" s="29">
        <f>((AE29*Parâmetros!$D$30)/(2*Parâmetros!$B$11*Parâmetros!$G$3*Modelo_3_Ø24mm!AC29^2))</f>
        <v>0.57073804473171008</v>
      </c>
      <c r="AH29" s="29"/>
      <c r="AI29" s="29">
        <f>((AF29)*(((Parâmetros!$D$26^2)*Parâmetros!$D$30)/(2*Parâmetros!$G$3*Modelo_3_Ø24mm!AC29^2)))</f>
        <v>9.1135542300846625E-2</v>
      </c>
      <c r="AK29" s="22">
        <v>0.22</v>
      </c>
      <c r="AL29" s="23">
        <f>AK29/Parâmetros!$G$3</f>
        <v>2.2044088176352705E-4</v>
      </c>
      <c r="AM29" s="23"/>
      <c r="AN29" s="23">
        <f>AL29/Parâmetros!$B$33</f>
        <v>0.48728133322501915</v>
      </c>
      <c r="AO29" s="23">
        <f>AN29/Parâmetros!$E$6</f>
        <v>1.1707864805983161</v>
      </c>
      <c r="AP29" s="23">
        <f>(Parâmetros!$G$3*Parâmetros!$E$30*Modelo_3_Ø24mm!AO29)/Parâmetros!$H$3</f>
        <v>9143.3349939897453</v>
      </c>
      <c r="AQ29" s="23">
        <v>28731.228693000001</v>
      </c>
      <c r="AR29" s="24">
        <f t="shared" si="5"/>
        <v>239426.90577500002</v>
      </c>
      <c r="AS29" s="29">
        <f>((AQ29*Parâmetros!$E$30)/(2*Parâmetros!$B$11*Parâmetros!$G$3*Modelo_3_Ø24mm!AO29^2))</f>
        <v>0.58462893277632944</v>
      </c>
      <c r="AT29" s="29"/>
      <c r="AU29" s="29">
        <f>((AR29)*(((Parâmetros!$E$26^2)*Parâmetros!$E$30)/(2*Parâmetros!$G$3*Modelo_3_Ø24mm!AO29^2)))</f>
        <v>0.10127085023011176</v>
      </c>
    </row>
    <row r="30" spans="1:47" x14ac:dyDescent="0.25">
      <c r="A30" s="22">
        <v>0.24</v>
      </c>
      <c r="B30" s="23">
        <f>A30/Parâmetros!$G$3</f>
        <v>2.4048096192384768E-4</v>
      </c>
      <c r="C30" s="23"/>
      <c r="D30" s="23">
        <f>B30/Parâmetros!$B$33</f>
        <v>0.53157963624547544</v>
      </c>
      <c r="E30" s="23">
        <f>D30/Parâmetros!$B$6</f>
        <v>1.5982550698901847</v>
      </c>
      <c r="F30" s="23">
        <f>(Parâmetros!$G$3*Parâmetros!$B$30*Modelo_3_Ø24mm!E30)/Parâmetros!$H$3</f>
        <v>5337.8307290166922</v>
      </c>
      <c r="G30" s="23">
        <v>117727.94783</v>
      </c>
      <c r="H30" s="24">
        <f t="shared" si="4"/>
        <v>981066.23191666673</v>
      </c>
      <c r="I30" s="29">
        <f>((G30*Parâmetros!$B$30)/(2*Parâmetros!$B$11*Parâmetros!$G$3*Modelo_3_Ø24mm!E30^2))</f>
        <v>0.549744216573404</v>
      </c>
      <c r="J30" s="29"/>
      <c r="K30" s="29">
        <f>((H30)*(((Parâmetros!$B$26^2)*Parâmetros!$B$30)/(2*Parâmetros!$G$3*Modelo_3_Ø24mm!E30^2)))</f>
        <v>6.0814222531387699E-2</v>
      </c>
      <c r="M30" s="22">
        <v>0.24</v>
      </c>
      <c r="N30" s="23">
        <f>M30/Parâmetros!$G$3</f>
        <v>2.4048096192384768E-4</v>
      </c>
      <c r="O30" s="23"/>
      <c r="P30" s="23">
        <f>N30/Parâmetros!$B$33</f>
        <v>0.53157963624547544</v>
      </c>
      <c r="Q30" s="23">
        <f>P30/Parâmetros!$C$6</f>
        <v>1.4194382810293069</v>
      </c>
      <c r="R30" s="23">
        <f>(Parâmetros!$G$3*Parâmetros!$C$30*Modelo_3_Ø24mm!Q30)/Parâmetros!$H$3</f>
        <v>6681.0516839228276</v>
      </c>
      <c r="S30" s="23">
        <v>64483.189135000001</v>
      </c>
      <c r="T30" s="24">
        <f t="shared" si="1"/>
        <v>537359.90945833339</v>
      </c>
      <c r="U30" s="29">
        <f>((S30*Parâmetros!$C$30)/(2*Parâmetros!$B$11*Parâmetros!$G$3*Modelo_3_Ø24mm!Q30^2))</f>
        <v>0.53801745899962561</v>
      </c>
      <c r="V30" s="29"/>
      <c r="W30" s="29">
        <f>((T30)*(((Parâmetros!$C$26^2)*Parâmetros!$C$30)/(2*Parâmetros!$G$3*Modelo_3_Ø24mm!Q30^2)))</f>
        <v>7.5457083129062241E-2</v>
      </c>
      <c r="Y30" s="22">
        <v>0.24</v>
      </c>
      <c r="Z30" s="23">
        <f>Y30/Parâmetros!$G$3</f>
        <v>2.4048096192384768E-4</v>
      </c>
      <c r="AA30" s="23"/>
      <c r="AB30" s="23">
        <f>Z30/Parâmetros!$B$33</f>
        <v>0.53157963624547544</v>
      </c>
      <c r="AC30" s="23">
        <f>AB30/Parâmetros!$D$6</f>
        <v>1.3302793699836721</v>
      </c>
      <c r="AD30" s="23">
        <f>(Parâmetros!$G$3*Parâmetros!$D$30*Modelo_3_Ø24mm!AC30)/Parâmetros!$H$3</f>
        <v>8278.3371953834503</v>
      </c>
      <c r="AE30" s="22">
        <v>45039.202809000002</v>
      </c>
      <c r="AF30" s="24">
        <f t="shared" si="6"/>
        <v>375326.69007500005</v>
      </c>
      <c r="AG30" s="29">
        <f>((AE30*Parâmetros!$D$30)/(2*Parâmetros!$B$11*Parâmetros!$G$3*Modelo_3_Ø24mm!AC30^2))</f>
        <v>0.56566565272508496</v>
      </c>
      <c r="AH30" s="29"/>
      <c r="AI30" s="29">
        <f>((AF30)*(((Parâmetros!$D$26^2)*Parâmetros!$D$30)/(2*Parâmetros!$G$3*Modelo_3_Ø24mm!AC30^2)))</f>
        <v>9.0325581933645996E-2</v>
      </c>
      <c r="AK30" s="22">
        <v>0.24</v>
      </c>
      <c r="AL30" s="23">
        <f>AK30/Parâmetros!$G$3</f>
        <v>2.4048096192384768E-4</v>
      </c>
      <c r="AM30" s="23"/>
      <c r="AN30" s="23">
        <f>AL30/Parâmetros!$B$33</f>
        <v>0.53157963624547544</v>
      </c>
      <c r="AO30" s="23">
        <f>AN30/Parâmetros!$E$6</f>
        <v>1.277221615198163</v>
      </c>
      <c r="AP30" s="23">
        <f>(Parâmetros!$G$3*Parâmetros!$E$30*Modelo_3_Ø24mm!AO30)/Parâmetros!$H$3</f>
        <v>9974.5472661706299</v>
      </c>
      <c r="AQ30" s="23">
        <v>33897.396845999996</v>
      </c>
      <c r="AR30" s="24">
        <f t="shared" si="5"/>
        <v>282478.30705</v>
      </c>
      <c r="AS30" s="29">
        <f>((AQ30*Parâmetros!$E$30)/(2*Parâmetros!$B$11*Parâmetros!$G$3*Modelo_3_Ø24mm!AO30^2))</f>
        <v>0.57958259015750269</v>
      </c>
      <c r="AT30" s="29"/>
      <c r="AU30" s="29">
        <f>((AR30)*(((Parâmetros!$E$26^2)*Parâmetros!$E$30)/(2*Parâmetros!$G$3*Modelo_3_Ø24mm!AO30^2)))</f>
        <v>0.1003967104486026</v>
      </c>
    </row>
    <row r="31" spans="1:47" x14ac:dyDescent="0.25">
      <c r="A31" s="22">
        <v>0.26</v>
      </c>
      <c r="B31" s="23">
        <f>A31/Parâmetros!$G$3</f>
        <v>2.6052104208416834E-4</v>
      </c>
      <c r="C31" s="23"/>
      <c r="D31" s="23">
        <f>B31/Parâmetros!$B$33</f>
        <v>0.57587793926593178</v>
      </c>
      <c r="E31" s="23">
        <f>D31/Parâmetros!$B$6</f>
        <v>1.7314429923810335</v>
      </c>
      <c r="F31" s="23">
        <f>(Parâmetros!$G$3*Parâmetros!$B$30*Modelo_3_Ø24mm!E31)/Parâmetros!$H$3</f>
        <v>5782.6499564347505</v>
      </c>
      <c r="G31" s="23">
        <v>136563.78067599999</v>
      </c>
      <c r="H31" s="24">
        <f t="shared" si="4"/>
        <v>1138031.5056333332</v>
      </c>
      <c r="I31" s="29">
        <f>((G31*Parâmetros!$B$30)/(2*Parâmetros!$B$11*Parâmetros!$G$3*Modelo_3_Ø24mm!E31^2))</f>
        <v>0.54336594311846198</v>
      </c>
      <c r="J31" s="29"/>
      <c r="K31" s="29">
        <f>((H31)*(((Parâmetros!$B$26^2)*Parâmetros!$B$30)/(2*Parâmetros!$G$3*Modelo_3_Ø24mm!E31^2)))</f>
        <v>6.0108640317767262E-2</v>
      </c>
      <c r="M31" s="22">
        <v>0.26</v>
      </c>
      <c r="N31" s="23">
        <f>M31/Parâmetros!$G$3</f>
        <v>2.6052104208416834E-4</v>
      </c>
      <c r="O31" s="23"/>
      <c r="P31" s="23">
        <f>N31/Parâmetros!$B$33</f>
        <v>0.57587793926593178</v>
      </c>
      <c r="Q31" s="23">
        <f>P31/Parâmetros!$C$6</f>
        <v>1.537724804448416</v>
      </c>
      <c r="R31" s="23">
        <f>(Parâmetros!$G$3*Parâmetros!$C$30*Modelo_3_Ø24mm!Q31)/Parâmetros!$H$3</f>
        <v>7237.8059909163967</v>
      </c>
      <c r="S31" s="23">
        <v>74914.915777000002</v>
      </c>
      <c r="T31" s="24">
        <f t="shared" si="1"/>
        <v>624290.96480833332</v>
      </c>
      <c r="U31" s="29">
        <f>((S31*Parâmetros!$C$30)/(2*Parâmetros!$B$11*Parâmetros!$G$3*Modelo_3_Ø24mm!Q31^2))</f>
        <v>0.53259114802854546</v>
      </c>
      <c r="V31" s="29"/>
      <c r="W31" s="29">
        <f>((T31)*(((Parâmetros!$C$26^2)*Parâmetros!$C$30)/(2*Parâmetros!$G$3*Modelo_3_Ø24mm!Q31^2)))</f>
        <v>7.4696041658790485E-2</v>
      </c>
      <c r="Y31" s="22">
        <v>0.26</v>
      </c>
      <c r="Z31" s="23">
        <f>Y31/Parâmetros!$G$3</f>
        <v>2.6052104208416834E-4</v>
      </c>
      <c r="AA31" s="23"/>
      <c r="AB31" s="23">
        <f>Z31/Parâmetros!$B$33</f>
        <v>0.57587793926593178</v>
      </c>
      <c r="AC31" s="23">
        <f>AB31/Parâmetros!$D$6</f>
        <v>1.4411359841489784</v>
      </c>
      <c r="AD31" s="23">
        <f>(Parâmetros!$G$3*Parâmetros!$D$30*Modelo_3_Ø24mm!AC31)/Parâmetros!$H$3</f>
        <v>8968.198628332073</v>
      </c>
      <c r="AE31" s="22">
        <v>52414.537105999996</v>
      </c>
      <c r="AF31" s="24">
        <f t="shared" si="6"/>
        <v>436787.80921666668</v>
      </c>
      <c r="AG31" s="29">
        <f>((AE31*Parâmetros!$D$30)/(2*Parâmetros!$B$11*Parâmetros!$G$3*Modelo_3_Ø24mm!AC31^2))</f>
        <v>0.56091448639301322</v>
      </c>
      <c r="AH31" s="29"/>
      <c r="AI31" s="29">
        <f>((AF31)*(((Parâmetros!$D$26^2)*Parâmetros!$D$30)/(2*Parâmetros!$G$3*Modelo_3_Ø24mm!AC31^2)))</f>
        <v>8.9566914933554176E-2</v>
      </c>
      <c r="AK31" s="22">
        <v>0.26</v>
      </c>
      <c r="AL31" s="23">
        <f>AK31/Parâmetros!$G$3</f>
        <v>2.6052104208416834E-4</v>
      </c>
      <c r="AM31" s="23"/>
      <c r="AN31" s="23">
        <f>AL31/Parâmetros!$B$33</f>
        <v>0.57587793926593178</v>
      </c>
      <c r="AO31" s="23">
        <f>AN31/Parâmetros!$E$6</f>
        <v>1.3836567497980099</v>
      </c>
      <c r="AP31" s="23">
        <f>(Parâmetros!$G$3*Parâmetros!$E$30*Modelo_3_Ø24mm!AO31)/Parâmetros!$H$3</f>
        <v>10805.759538351516</v>
      </c>
      <c r="AQ31" s="23">
        <v>39461.742086999999</v>
      </c>
      <c r="AR31" s="24">
        <f t="shared" si="5"/>
        <v>328847.85072500003</v>
      </c>
      <c r="AS31" s="29">
        <f>((AQ31*Parâmetros!$E$30)/(2*Parâmetros!$B$11*Parâmetros!$G$3*Modelo_3_Ø24mm!AO31^2))</f>
        <v>0.57491153829814123</v>
      </c>
      <c r="AT31" s="29"/>
      <c r="AU31" s="29">
        <f>((AR31)*(((Parâmetros!$E$26^2)*Parâmetros!$E$30)/(2*Parâmetros!$G$3*Modelo_3_Ø24mm!AO31^2)))</f>
        <v>9.9587579448157479E-2</v>
      </c>
    </row>
    <row r="32" spans="1:47" x14ac:dyDescent="0.25">
      <c r="A32" s="22">
        <v>0.28000000000000003</v>
      </c>
      <c r="B32" s="23">
        <f>A32/Parâmetros!$G$3</f>
        <v>2.8056112224448903E-4</v>
      </c>
      <c r="C32" s="23"/>
      <c r="D32" s="23">
        <f>B32/Parâmetros!$B$33</f>
        <v>0.62017624228638812</v>
      </c>
      <c r="E32" s="23">
        <f>D32/Parâmetros!$B$6</f>
        <v>1.8646309148718825</v>
      </c>
      <c r="F32" s="23">
        <f>(Parâmetros!$G$3*Parâmetros!$B$30*Modelo_3_Ø24mm!E32)/Parâmetros!$H$3</f>
        <v>6227.4691838528097</v>
      </c>
      <c r="G32" s="23">
        <v>156656.28687699998</v>
      </c>
      <c r="H32" s="24">
        <f t="shared" si="4"/>
        <v>1305469.0573083332</v>
      </c>
      <c r="I32" s="29">
        <f>((G32*Parâmetros!$B$30)/(2*Parâmetros!$B$11*Parâmetros!$G$3*Modelo_3_Ø24mm!E32^2))</f>
        <v>0.53744663088987499</v>
      </c>
      <c r="J32" s="29"/>
      <c r="K32" s="29">
        <f>((H32)*(((Parâmetros!$B$26^2)*Parâmetros!$B$30)/(2*Parâmetros!$G$3*Modelo_3_Ø24mm!E32^2)))</f>
        <v>5.9453829661739233E-2</v>
      </c>
      <c r="M32" s="22">
        <v>0.28000000000000003</v>
      </c>
      <c r="N32" s="23">
        <f>M32/Parâmetros!$G$3</f>
        <v>2.8056112224448903E-4</v>
      </c>
      <c r="O32" s="23"/>
      <c r="P32" s="23">
        <f>N32/Parâmetros!$B$33</f>
        <v>0.62017624228638812</v>
      </c>
      <c r="Q32" s="23">
        <f>P32/Parâmetros!$C$6</f>
        <v>1.656011327867525</v>
      </c>
      <c r="R32" s="23">
        <f>(Parâmetros!$G$3*Parâmetros!$C$30*Modelo_3_Ø24mm!Q32)/Parâmetros!$H$3</f>
        <v>7794.5602979099676</v>
      </c>
      <c r="S32" s="23">
        <v>86052.332484999904</v>
      </c>
      <c r="T32" s="24">
        <f t="shared" si="1"/>
        <v>717102.77070833254</v>
      </c>
      <c r="U32" s="29">
        <f>((S32*Parâmetros!$C$30)/(2*Parâmetros!$B$11*Parâmetros!$G$3*Modelo_3_Ø24mm!Q32^2))</f>
        <v>0.52749570536940416</v>
      </c>
      <c r="V32" s="29"/>
      <c r="W32" s="29">
        <f>((T32)*(((Parâmetros!$C$26^2)*Parâmetros!$C$30)/(2*Parâmetros!$G$3*Modelo_3_Ø24mm!Q32^2)))</f>
        <v>7.398140455198525E-2</v>
      </c>
      <c r="Y32" s="22">
        <v>0.28000000000000003</v>
      </c>
      <c r="Z32" s="23">
        <f>Y32/Parâmetros!$G$3</f>
        <v>2.8056112224448903E-4</v>
      </c>
      <c r="AA32" s="23"/>
      <c r="AB32" s="23">
        <f>Z32/Parâmetros!$B$33</f>
        <v>0.62017624228638812</v>
      </c>
      <c r="AC32" s="23">
        <f>AB32/Parâmetros!$D$6</f>
        <v>1.5519925983142846</v>
      </c>
      <c r="AD32" s="23">
        <f>(Parâmetros!$G$3*Parâmetros!$D$30*Modelo_3_Ø24mm!AC32)/Parâmetros!$H$3</f>
        <v>9658.0600612806938</v>
      </c>
      <c r="AE32" s="22">
        <v>60279.944546999999</v>
      </c>
      <c r="AF32" s="24">
        <f t="shared" si="6"/>
        <v>502332.87122500001</v>
      </c>
      <c r="AG32" s="29">
        <f>((AE32*Parâmetros!$D$30)/(2*Parâmetros!$B$11*Parâmetros!$G$3*Modelo_3_Ø24mm!AC32^2))</f>
        <v>0.55622227760225618</v>
      </c>
      <c r="AH32" s="29"/>
      <c r="AI32" s="29">
        <f>((AF32)*(((Parâmetros!$D$26^2)*Parâmetros!$D$30)/(2*Parâmetros!$G$3*Modelo_3_Ø24mm!AC32^2)))</f>
        <v>8.881766228309268E-2</v>
      </c>
      <c r="AK32" s="22">
        <v>0.28000000000000003</v>
      </c>
      <c r="AL32" s="23">
        <f>AK32/Parâmetros!$G$3</f>
        <v>2.8056112224448903E-4</v>
      </c>
      <c r="AM32" s="23"/>
      <c r="AN32" s="23">
        <f>AL32/Parâmetros!$B$33</f>
        <v>0.62017624228638812</v>
      </c>
      <c r="AO32" s="23">
        <f>AN32/Parâmetros!$E$6</f>
        <v>1.490091884397857</v>
      </c>
      <c r="AP32" s="23">
        <f>(Parâmetros!$G$3*Parâmetros!$E$30*Modelo_3_Ø24mm!AO32)/Parâmetros!$H$3</f>
        <v>11636.971810532405</v>
      </c>
      <c r="AQ32" s="23">
        <v>45422.340972999998</v>
      </c>
      <c r="AR32" s="24">
        <f t="shared" si="5"/>
        <v>378519.50810833334</v>
      </c>
      <c r="AS32" s="29">
        <f>((AQ32*Parâmetros!$E$30)/(2*Parâmetros!$B$11*Parâmetros!$G$3*Modelo_3_Ø24mm!AO32^2))</f>
        <v>0.57059100032108079</v>
      </c>
      <c r="AT32" s="29"/>
      <c r="AU32" s="29">
        <f>((AR32)*(((Parâmetros!$E$26^2)*Parâmetros!$E$30)/(2*Parâmetros!$G$3*Modelo_3_Ø24mm!AO32^2)))</f>
        <v>9.8839165317658365E-2</v>
      </c>
    </row>
    <row r="33" spans="1:47" x14ac:dyDescent="0.25">
      <c r="A33" s="22">
        <v>0.3</v>
      </c>
      <c r="B33" s="23">
        <f>A33/Parâmetros!$G$3</f>
        <v>3.0060120240480961E-4</v>
      </c>
      <c r="C33" s="23"/>
      <c r="D33" s="23">
        <f>B33/Parâmetros!$B$33</f>
        <v>0.66447454530684424</v>
      </c>
      <c r="E33" s="23">
        <f>D33/Parâmetros!$B$6</f>
        <v>1.9978188373627308</v>
      </c>
      <c r="F33" s="23">
        <f>(Parâmetros!$G$3*Parâmetros!$B$30*Modelo_3_Ø24mm!E33)/Parâmetros!$H$3</f>
        <v>6672.2884112708653</v>
      </c>
      <c r="G33" s="23">
        <v>177991.80062699999</v>
      </c>
      <c r="H33" s="24">
        <f t="shared" si="4"/>
        <v>1483265.005225</v>
      </c>
      <c r="I33" s="29">
        <f>((G33*Parâmetros!$B$30)/(2*Parâmetros!$B$11*Parâmetros!$G$3*Modelo_3_Ø24mm!E33^2))</f>
        <v>0.53193806117664122</v>
      </c>
      <c r="J33" s="29"/>
      <c r="K33" s="29">
        <f>((H33)*(((Parâmetros!$B$26^2)*Parâmetros!$B$30)/(2*Parâmetros!$G$3*Modelo_3_Ø24mm!E33^2)))</f>
        <v>5.8844456476408895E-2</v>
      </c>
      <c r="M33" s="22">
        <v>0.3</v>
      </c>
      <c r="N33" s="23">
        <f>M33/Parâmetros!$G$3</f>
        <v>3.0060120240480961E-4</v>
      </c>
      <c r="O33" s="23"/>
      <c r="P33" s="23">
        <f>N33/Parâmetros!$B$33</f>
        <v>0.66447454530684424</v>
      </c>
      <c r="Q33" s="23">
        <f>P33/Parâmetros!$C$6</f>
        <v>1.7742978512866334</v>
      </c>
      <c r="R33" s="23">
        <f>(Parâmetros!$G$3*Parâmetros!$C$30*Modelo_3_Ø24mm!Q33)/Parâmetros!$H$3</f>
        <v>8351.3146049035331</v>
      </c>
      <c r="S33" s="23">
        <v>97891.781457999998</v>
      </c>
      <c r="T33" s="24">
        <f t="shared" si="1"/>
        <v>815764.84548333334</v>
      </c>
      <c r="U33" s="29">
        <f>((S33*Parâmetros!$C$30)/(2*Parâmetros!$B$11*Parâmetros!$G$3*Modelo_3_Ø24mm!Q33^2))</f>
        <v>0.5227283647571892</v>
      </c>
      <c r="V33" s="29"/>
      <c r="W33" s="29">
        <f>((T33)*(((Parâmetros!$C$26^2)*Parâmetros!$C$30)/(2*Parâmetros!$G$3*Modelo_3_Ø24mm!Q33^2)))</f>
        <v>7.3312783839286952E-2</v>
      </c>
      <c r="Y33" s="22">
        <v>0.3</v>
      </c>
      <c r="Z33" s="23">
        <f>Y33/Parâmetros!$G$3</f>
        <v>3.0060120240480961E-4</v>
      </c>
      <c r="AA33" s="23"/>
      <c r="AB33" s="23">
        <f>Z33/Parâmetros!$B$33</f>
        <v>0.66447454530684424</v>
      </c>
      <c r="AC33" s="23">
        <f>AB33/Parâmetros!$D$6</f>
        <v>1.6628492124795902</v>
      </c>
      <c r="AD33" s="23">
        <f>(Parâmetros!$G$3*Parâmetros!$D$30*Modelo_3_Ø24mm!AC33)/Parâmetros!$H$3</f>
        <v>10347.921494229313</v>
      </c>
      <c r="AE33" s="22">
        <v>68600.674990999993</v>
      </c>
      <c r="AF33" s="24">
        <f t="shared" si="6"/>
        <v>571672.29159166664</v>
      </c>
      <c r="AG33" s="29">
        <f>((AE33*Parâmetros!$D$30)/(2*Parâmetros!$B$11*Parâmetros!$G$3*Modelo_3_Ø24mm!AC33^2))</f>
        <v>0.55141360487364455</v>
      </c>
      <c r="AH33" s="29"/>
      <c r="AI33" s="29">
        <f>((AF33)*(((Parâmetros!$D$26^2)*Parâmetros!$D$30)/(2*Parâmetros!$G$3*Modelo_3_Ø24mm!AC33^2)))</f>
        <v>8.8049812652400361E-2</v>
      </c>
      <c r="AK33" s="22">
        <v>0.3</v>
      </c>
      <c r="AL33" s="23">
        <f>AK33/Parâmetros!$G$3</f>
        <v>3.0060120240480961E-4</v>
      </c>
      <c r="AM33" s="23"/>
      <c r="AN33" s="23">
        <f>AL33/Parâmetros!$B$33</f>
        <v>0.66447454530684424</v>
      </c>
      <c r="AO33" s="23">
        <f>AN33/Parâmetros!$E$6</f>
        <v>1.5965270189977037</v>
      </c>
      <c r="AP33" s="23">
        <f>(Parâmetros!$G$3*Parâmetros!$E$30*Modelo_3_Ø24mm!AO33)/Parâmetros!$H$3</f>
        <v>12468.184082713287</v>
      </c>
      <c r="AQ33" s="23">
        <v>51774.168809000003</v>
      </c>
      <c r="AR33" s="24">
        <f t="shared" si="5"/>
        <v>431451.40674166672</v>
      </c>
      <c r="AS33" s="29">
        <f>((AQ33*Parâmetros!$E$30)/(2*Parâmetros!$B$11*Parâmetros!$G$3*Modelo_3_Ø24mm!AO33^2))</f>
        <v>0.56655502127952673</v>
      </c>
      <c r="AT33" s="29"/>
      <c r="AU33" s="29">
        <f>((AR33)*(((Parâmetros!$E$26^2)*Parâmetros!$E$30)/(2*Parâmetros!$G$3*Modelo_3_Ø24mm!AO33^2)))</f>
        <v>9.8140043180291528E-2</v>
      </c>
    </row>
    <row r="34" spans="1:47" x14ac:dyDescent="0.25">
      <c r="A34" s="22">
        <v>0.32</v>
      </c>
      <c r="B34" s="23">
        <f>A34/Parâmetros!$G$3</f>
        <v>3.2064128256513029E-4</v>
      </c>
      <c r="C34" s="23"/>
      <c r="D34" s="23">
        <f>B34/Parâmetros!$B$33</f>
        <v>0.7087728483273007</v>
      </c>
      <c r="E34" s="23">
        <f>D34/Parâmetros!$B$6</f>
        <v>2.1310067598535798</v>
      </c>
      <c r="F34" s="23">
        <f>(Parâmetros!$G$3*Parâmetros!$B$30*Modelo_3_Ø24mm!E34)/Parâmetros!$H$3</f>
        <v>7117.1076386889245</v>
      </c>
      <c r="G34" s="23">
        <v>200548.395391</v>
      </c>
      <c r="H34" s="24">
        <f t="shared" si="4"/>
        <v>1671236.6282583333</v>
      </c>
      <c r="I34" s="29">
        <f>((G34*Parâmetros!$B$30)/(2*Parâmetros!$B$11*Parâmetros!$G$3*Modelo_3_Ø24mm!E34^2))</f>
        <v>0.52677215928388088</v>
      </c>
      <c r="J34" s="29"/>
      <c r="K34" s="29">
        <f>((H34)*(((Parâmetros!$B$26^2)*Parâmetros!$B$30)/(2*Parâmetros!$G$3*Modelo_3_Ø24mm!E34^2)))</f>
        <v>5.8272990151142526E-2</v>
      </c>
      <c r="M34" s="22">
        <v>0.32</v>
      </c>
      <c r="N34" s="23">
        <f>M34/Parâmetros!$G$3</f>
        <v>3.2064128256513029E-4</v>
      </c>
      <c r="O34" s="23"/>
      <c r="P34" s="23">
        <f>N34/Parâmetros!$B$33</f>
        <v>0.7087728483273007</v>
      </c>
      <c r="Q34" s="23">
        <f>P34/Parâmetros!$C$6</f>
        <v>1.8925843747057429</v>
      </c>
      <c r="R34" s="23">
        <f>(Parâmetros!$G$3*Parâmetros!$C$30*Modelo_3_Ø24mm!Q34)/Parâmetros!$H$3</f>
        <v>8908.0689118971059</v>
      </c>
      <c r="S34" s="23">
        <v>110422.08348099999</v>
      </c>
      <c r="T34" s="24">
        <f t="shared" si="1"/>
        <v>920184.02900833334</v>
      </c>
      <c r="U34" s="29">
        <f>((S34*Parâmetros!$C$30)/(2*Parâmetros!$B$11*Parâmetros!$G$3*Modelo_3_Ø24mm!Q34^2))</f>
        <v>0.51823689061388289</v>
      </c>
      <c r="V34" s="29"/>
      <c r="W34" s="29">
        <f>((T34)*(((Parâmetros!$C$26^2)*Parâmetros!$C$30)/(2*Parâmetros!$G$3*Modelo_3_Ø24mm!Q34^2)))</f>
        <v>7.2682853467819733E-2</v>
      </c>
      <c r="Y34" s="22">
        <v>0.32</v>
      </c>
      <c r="Z34" s="23">
        <f>Y34/Parâmetros!$G$3</f>
        <v>3.2064128256513029E-4</v>
      </c>
      <c r="AA34" s="23"/>
      <c r="AB34" s="23">
        <f>Z34/Parâmetros!$B$33</f>
        <v>0.7087728483273007</v>
      </c>
      <c r="AC34" s="23">
        <f>AB34/Parâmetros!$D$6</f>
        <v>1.7737058266448966</v>
      </c>
      <c r="AD34" s="23">
        <f>(Parâmetros!$G$3*Parâmetros!$D$30*Modelo_3_Ø24mm!AC34)/Parâmetros!$H$3</f>
        <v>11037.782927177936</v>
      </c>
      <c r="AE34" s="22">
        <v>77371.123759000009</v>
      </c>
      <c r="AF34" s="24">
        <f t="shared" si="6"/>
        <v>644759.36465833348</v>
      </c>
      <c r="AG34" s="29">
        <f>((AE34*Parâmetros!$D$30)/(2*Parâmetros!$B$11*Parâmetros!$G$3*Modelo_3_Ø24mm!AC34^2))</f>
        <v>0.54660115582985225</v>
      </c>
      <c r="AH34" s="29"/>
      <c r="AI34" s="29">
        <f>((AF34)*(((Parâmetros!$D$26^2)*Parâmetros!$D$30)/(2*Parâmetros!$G$3*Modelo_3_Ø24mm!AC34^2)))</f>
        <v>8.7281360019095727E-2</v>
      </c>
      <c r="AK34" s="22">
        <v>0.32</v>
      </c>
      <c r="AL34" s="23">
        <f>AK34/Parâmetros!$G$3</f>
        <v>3.2064128256513029E-4</v>
      </c>
      <c r="AM34" s="23"/>
      <c r="AN34" s="23">
        <f>AL34/Parâmetros!$B$33</f>
        <v>0.7087728483273007</v>
      </c>
      <c r="AO34" s="23">
        <f>AN34/Parâmetros!$E$6</f>
        <v>1.7029621535975508</v>
      </c>
      <c r="AP34" s="23">
        <f>(Parâmetros!$G$3*Parâmetros!$E$30*Modelo_3_Ø24mm!AO34)/Parâmetros!$H$3</f>
        <v>13299.396354894176</v>
      </c>
      <c r="AQ34" s="23">
        <v>58511.109937000001</v>
      </c>
      <c r="AR34" s="24">
        <f t="shared" si="5"/>
        <v>487592.58280833333</v>
      </c>
      <c r="AS34" s="29">
        <f>((AQ34*Parâmetros!$E$30)/(2*Parâmetros!$B$11*Parâmetros!$G$3*Modelo_3_Ø24mm!AO34^2))</f>
        <v>0.56274267025409364</v>
      </c>
      <c r="AT34" s="29"/>
      <c r="AU34" s="29">
        <f>((AR34)*(((Parâmetros!$E$26^2)*Parâmetros!$E$30)/(2*Parâmetros!$G$3*Modelo_3_Ø24mm!AO34^2)))</f>
        <v>9.7479658433529501E-2</v>
      </c>
    </row>
    <row r="35" spans="1:47" x14ac:dyDescent="0.25">
      <c r="A35" s="22">
        <v>0.34</v>
      </c>
      <c r="B35" s="23">
        <f>A35/Parâmetros!$G$3</f>
        <v>3.4068136272545093E-4</v>
      </c>
      <c r="C35" s="23"/>
      <c r="D35" s="23">
        <f>B35/Parâmetros!$B$33</f>
        <v>0.75307115134775693</v>
      </c>
      <c r="E35" s="23">
        <f>D35/Parâmetros!$B$6</f>
        <v>2.2641946823444283</v>
      </c>
      <c r="F35" s="23">
        <f>(Parâmetros!$G$3*Parâmetros!$B$30*Modelo_3_Ø24mm!E35)/Parâmetros!$H$3</f>
        <v>7561.9268661069809</v>
      </c>
      <c r="G35" s="23">
        <v>224304.96878300002</v>
      </c>
      <c r="H35" s="24">
        <f t="shared" si="4"/>
        <v>1869208.073191667</v>
      </c>
      <c r="I35" s="29">
        <f>((G35*Parâmetros!$B$30)/(2*Parâmetros!$B$11*Parâmetros!$G$3*Modelo_3_Ø24mm!E35^2))</f>
        <v>0.52189680597551891</v>
      </c>
      <c r="J35" s="29"/>
      <c r="K35" s="29">
        <f>((H35)*(((Parâmetros!$B$26^2)*Parâmetros!$B$30)/(2*Parâmetros!$G$3*Modelo_3_Ø24mm!E35^2)))</f>
        <v>5.7733665112196401E-2</v>
      </c>
      <c r="M35" s="22">
        <v>0.34</v>
      </c>
      <c r="N35" s="23">
        <f>M35/Parâmetros!$G$3</f>
        <v>3.4068136272545093E-4</v>
      </c>
      <c r="O35" s="23"/>
      <c r="P35" s="23">
        <f>N35/Parâmetros!$B$33</f>
        <v>0.75307115134775693</v>
      </c>
      <c r="Q35" s="23">
        <f>P35/Parâmetros!$C$6</f>
        <v>2.0108708981248515</v>
      </c>
      <c r="R35" s="23">
        <f>(Parâmetros!$G$3*Parâmetros!$C$30*Modelo_3_Ø24mm!Q35)/Parâmetros!$H$3</f>
        <v>9464.8232188906732</v>
      </c>
      <c r="S35" s="23">
        <v>123638.69334900001</v>
      </c>
      <c r="T35" s="24">
        <f t="shared" si="1"/>
        <v>1030322.4445750001</v>
      </c>
      <c r="U35" s="29">
        <f>((S35*Parâmetros!$C$30)/(2*Parâmetros!$B$11*Parâmetros!$G$3*Modelo_3_Ø24mm!Q35^2))</f>
        <v>0.514006861981255</v>
      </c>
      <c r="V35" s="29"/>
      <c r="W35" s="29">
        <f>((T35)*(((Parâmetros!$C$26^2)*Parâmetros!$C$30)/(2*Parâmetros!$G$3*Modelo_3_Ø24mm!Q35^2)))</f>
        <v>7.2089590894586497E-2</v>
      </c>
      <c r="Y35" s="22">
        <v>0.34</v>
      </c>
      <c r="Z35" s="23">
        <f>Y35/Parâmetros!$G$3</f>
        <v>3.4068136272545093E-4</v>
      </c>
      <c r="AA35" s="23"/>
      <c r="AB35" s="23">
        <f>Z35/Parâmetros!$B$33</f>
        <v>0.75307115134775693</v>
      </c>
      <c r="AC35" s="23">
        <f>AB35/Parâmetros!$D$6</f>
        <v>1.8845624408102024</v>
      </c>
      <c r="AD35" s="23">
        <f>(Parâmetros!$G$3*Parâmetros!$D$30*Modelo_3_Ø24mm!AC35)/Parâmetros!$H$3</f>
        <v>11727.644360126556</v>
      </c>
      <c r="AE35" s="22">
        <v>86590.515935000003</v>
      </c>
      <c r="AF35" s="24">
        <f t="shared" si="6"/>
        <v>721587.63279166666</v>
      </c>
      <c r="AG35" s="29">
        <f>((AE35*Parâmetros!$D$30)/(2*Parâmetros!$B$11*Parâmetros!$G$3*Modelo_3_Ø24mm!AC35^2))</f>
        <v>0.54188120871910483</v>
      </c>
      <c r="AH35" s="29"/>
      <c r="AI35" s="29">
        <f>((AF35)*(((Parâmetros!$D$26^2)*Parâmetros!$D$30)/(2*Parâmetros!$G$3*Modelo_3_Ø24mm!AC35^2)))</f>
        <v>8.652767810926007E-2</v>
      </c>
      <c r="AK35" s="22">
        <v>0.34</v>
      </c>
      <c r="AL35" s="23">
        <f>AK35/Parâmetros!$G$3</f>
        <v>3.4068136272545093E-4</v>
      </c>
      <c r="AM35" s="23"/>
      <c r="AN35" s="23">
        <f>AL35/Parâmetros!$B$33</f>
        <v>0.75307115134775693</v>
      </c>
      <c r="AO35" s="23">
        <f>AN35/Parâmetros!$E$6</f>
        <v>1.8093972881973976</v>
      </c>
      <c r="AP35" s="23">
        <f>(Parâmetros!$G$3*Parâmetros!$E$30*Modelo_3_Ø24mm!AO35)/Parâmetros!$H$3</f>
        <v>14130.60862707506</v>
      </c>
      <c r="AQ35" s="23">
        <v>65623.205587000004</v>
      </c>
      <c r="AR35" s="24">
        <f t="shared" si="5"/>
        <v>546860.04655833344</v>
      </c>
      <c r="AS35" s="29">
        <f>((AQ35*Parâmetros!$E$30)/(2*Parâmetros!$B$11*Parâmetros!$G$3*Modelo_3_Ø24mm!AO35^2))</f>
        <v>0.55907628941183718</v>
      </c>
      <c r="AT35" s="29"/>
      <c r="AU35" s="29">
        <f>((AR35)*(((Parâmetros!$E$26^2)*Parâmetros!$E$30)/(2*Parâmetros!$G$3*Modelo_3_Ø24mm!AO35^2)))</f>
        <v>9.6844558998064614E-2</v>
      </c>
    </row>
    <row r="36" spans="1:47" x14ac:dyDescent="0.25">
      <c r="A36" s="22">
        <v>0.36</v>
      </c>
      <c r="B36" s="23">
        <f>A36/Parâmetros!$G$3</f>
        <v>3.607214428857715E-4</v>
      </c>
      <c r="C36" s="23"/>
      <c r="D36" s="23">
        <f>B36/Parâmetros!$B$33</f>
        <v>0.79736945436821305</v>
      </c>
      <c r="E36" s="23">
        <f>D36/Parâmetros!$B$6</f>
        <v>2.3973826048352769</v>
      </c>
      <c r="F36" s="23">
        <f>(Parâmetros!$G$3*Parâmetros!$B$30*Modelo_3_Ø24mm!E36)/Parâmetros!$H$3</f>
        <v>8006.7460935250383</v>
      </c>
      <c r="G36" s="23">
        <v>249249.335617</v>
      </c>
      <c r="H36" s="24">
        <f t="shared" si="4"/>
        <v>2077077.7968083334</v>
      </c>
      <c r="I36" s="29">
        <f>((G36*Parâmetros!$B$30)/(2*Parâmetros!$B$11*Parâmetros!$G$3*Modelo_3_Ø24mm!E36^2))</f>
        <v>0.51728821789131019</v>
      </c>
      <c r="J36" s="29"/>
      <c r="K36" s="29">
        <f>((H36)*(((Parâmetros!$B$26^2)*Parâmetros!$B$30)/(2*Parâmetros!$G$3*Modelo_3_Ø24mm!E36^2)))</f>
        <v>5.7223850378618102E-2</v>
      </c>
      <c r="M36" s="22">
        <v>0.36</v>
      </c>
      <c r="N36" s="23">
        <f>M36/Parâmetros!$G$3</f>
        <v>3.607214428857715E-4</v>
      </c>
      <c r="O36" s="23"/>
      <c r="P36" s="23">
        <f>N36/Parâmetros!$B$33</f>
        <v>0.79736945436821305</v>
      </c>
      <c r="Q36" s="23">
        <f>P36/Parâmetros!$C$6</f>
        <v>2.1291574215439599</v>
      </c>
      <c r="R36" s="23">
        <f>(Parâmetros!$G$3*Parâmetros!$C$30*Modelo_3_Ø24mm!Q36)/Parâmetros!$H$3</f>
        <v>10021.577525884239</v>
      </c>
      <c r="S36" s="23">
        <v>137525.26348299999</v>
      </c>
      <c r="T36" s="24">
        <f t="shared" si="1"/>
        <v>1146043.8623583333</v>
      </c>
      <c r="U36" s="29">
        <f>((S36*Parâmetros!$C$30)/(2*Parâmetros!$B$11*Parâmetros!$G$3*Modelo_3_Ø24mm!Q36^2))</f>
        <v>0.50997610591686282</v>
      </c>
      <c r="V36" s="29"/>
      <c r="W36" s="29">
        <f>((T36)*(((Parâmetros!$C$26^2)*Parâmetros!$C$30)/(2*Parâmetros!$G$3*Modelo_3_Ø24mm!Q36^2)))</f>
        <v>7.1524276348866475E-2</v>
      </c>
      <c r="Y36" s="22">
        <v>0.36</v>
      </c>
      <c r="Z36" s="23">
        <f>Y36/Parâmetros!$G$3</f>
        <v>3.607214428857715E-4</v>
      </c>
      <c r="AA36" s="23"/>
      <c r="AB36" s="23">
        <f>Z36/Parâmetros!$B$33</f>
        <v>0.79736945436821305</v>
      </c>
      <c r="AC36" s="23">
        <f>AB36/Parâmetros!$D$6</f>
        <v>1.995419054975508</v>
      </c>
      <c r="AD36" s="23">
        <f>(Parâmetros!$G$3*Parâmetros!$D$30*Modelo_3_Ø24mm!AC36)/Parâmetros!$H$3</f>
        <v>12417.505793075174</v>
      </c>
      <c r="AE36" s="22">
        <v>96300.198755999911</v>
      </c>
      <c r="AF36" s="24">
        <f t="shared" si="6"/>
        <v>802501.65629999933</v>
      </c>
      <c r="AG36" s="29">
        <f>((AE36*Parâmetros!$D$30)/(2*Parâmetros!$B$11*Parâmetros!$G$3*Modelo_3_Ø24mm!AC36^2))</f>
        <v>0.53754370404701801</v>
      </c>
      <c r="AH36" s="29"/>
      <c r="AI36" s="29">
        <f>((AF36)*(((Parâmetros!$D$26^2)*Parâmetros!$D$30)/(2*Parâmetros!$G$3*Modelo_3_Ø24mm!AC36^2)))</f>
        <v>8.5835064669220487E-2</v>
      </c>
      <c r="AK36" s="22">
        <v>0.36</v>
      </c>
      <c r="AL36" s="23">
        <f>AK36/Parâmetros!$G$3</f>
        <v>3.607214428857715E-4</v>
      </c>
      <c r="AM36" s="23"/>
      <c r="AN36" s="23">
        <f>AL36/Parâmetros!$B$33</f>
        <v>0.79736945436821305</v>
      </c>
      <c r="AO36" s="23">
        <f>AN36/Parâmetros!$E$6</f>
        <v>1.9158324227972441</v>
      </c>
      <c r="AP36" s="23">
        <f>(Parâmetros!$G$3*Parâmetros!$E$30*Modelo_3_Ø24mm!AO36)/Parâmetros!$H$3</f>
        <v>14961.820899255943</v>
      </c>
      <c r="AQ36" s="23">
        <v>73108.265373999995</v>
      </c>
      <c r="AR36" s="24">
        <f t="shared" si="5"/>
        <v>609235.54478333332</v>
      </c>
      <c r="AS36" s="29">
        <f>((AQ36*Parâmetros!$E$30)/(2*Parâmetros!$B$11*Parâmetros!$G$3*Modelo_3_Ø24mm!AO36^2))</f>
        <v>0.55556252757418279</v>
      </c>
      <c r="AT36" s="29"/>
      <c r="AU36" s="29">
        <f>((AR36)*(((Parâmetros!$E$26^2)*Parâmetros!$E$30)/(2*Parâmetros!$G$3*Modelo_3_Ø24mm!AO36^2)))</f>
        <v>9.6235896598967224E-2</v>
      </c>
    </row>
    <row r="37" spans="1:47" x14ac:dyDescent="0.25">
      <c r="A37" s="22">
        <v>0.38</v>
      </c>
      <c r="B37" s="23">
        <f>A37/Parâmetros!$G$3</f>
        <v>3.8076152304609219E-4</v>
      </c>
      <c r="C37" s="23"/>
      <c r="D37" s="23">
        <f>B37/Parâmetros!$B$33</f>
        <v>0.8416677573886695</v>
      </c>
      <c r="E37" s="23">
        <f>D37/Parâmetros!$B$6</f>
        <v>2.5305705273261259</v>
      </c>
      <c r="F37" s="23">
        <f>(Parâmetros!$G$3*Parâmetros!$B$30*Modelo_3_Ø24mm!E37)/Parâmetros!$H$3</f>
        <v>8451.5653209430966</v>
      </c>
      <c r="G37" s="23">
        <v>275368.34162900003</v>
      </c>
      <c r="H37" s="24">
        <f t="shared" si="4"/>
        <v>2294736.1802416672</v>
      </c>
      <c r="I37" s="29">
        <f>((G37*Parâmetros!$B$30)/(2*Parâmetros!$B$11*Parâmetros!$G$3*Modelo_3_Ø24mm!E37^2))</f>
        <v>0.51292089899074766</v>
      </c>
      <c r="J37" s="29"/>
      <c r="K37" s="29">
        <f>((H37)*(((Parâmetros!$B$26^2)*Parâmetros!$B$30)/(2*Parâmetros!$G$3*Modelo_3_Ø24mm!E37^2)))</f>
        <v>5.6740725508037729E-2</v>
      </c>
      <c r="M37" s="22">
        <v>0.38</v>
      </c>
      <c r="N37" s="23">
        <f>M37/Parâmetros!$G$3</f>
        <v>3.8076152304609219E-4</v>
      </c>
      <c r="O37" s="23"/>
      <c r="P37" s="23">
        <f>N37/Parâmetros!$B$33</f>
        <v>0.8416677573886695</v>
      </c>
      <c r="Q37" s="23">
        <f>P37/Parâmetros!$C$6</f>
        <v>2.2474439449630697</v>
      </c>
      <c r="R37" s="23">
        <f>(Parâmetros!$G$3*Parâmetros!$C$30*Modelo_3_Ø24mm!Q37)/Parâmetros!$H$3</f>
        <v>10578.331832877811</v>
      </c>
      <c r="S37" s="23">
        <v>152085.25468099999</v>
      </c>
      <c r="T37" s="24">
        <f t="shared" si="1"/>
        <v>1267377.1223416666</v>
      </c>
      <c r="U37" s="29">
        <f>((S37*Parâmetros!$C$30)/(2*Parâmetros!$B$11*Parâmetros!$G$3*Modelo_3_Ø24mm!Q37^2))</f>
        <v>0.50616517354579849</v>
      </c>
      <c r="V37" s="29"/>
      <c r="W37" s="29">
        <f>((T37)*(((Parâmetros!$C$26^2)*Parâmetros!$C$30)/(2*Parâmetros!$G$3*Modelo_3_Ø24mm!Q37^2)))</f>
        <v>7.0989792131091606E-2</v>
      </c>
      <c r="Y37" s="22">
        <v>0.38</v>
      </c>
      <c r="Z37" s="23">
        <f>Y37/Parâmetros!$G$3</f>
        <v>3.8076152304609219E-4</v>
      </c>
      <c r="AA37" s="23"/>
      <c r="AB37" s="23">
        <f>Z37/Parâmetros!$B$33</f>
        <v>0.8416677573886695</v>
      </c>
      <c r="AC37" s="23">
        <f>AB37/Parâmetros!$D$6</f>
        <v>2.1062756691408144</v>
      </c>
      <c r="AD37" s="23">
        <f>(Parâmetros!$G$3*Parâmetros!$D$30*Modelo_3_Ø24mm!AC37)/Parâmetros!$H$3</f>
        <v>13107.367226023798</v>
      </c>
      <c r="AE37" s="22">
        <v>106494.865911</v>
      </c>
      <c r="AF37" s="24">
        <f t="shared" si="6"/>
        <v>887457.21592500003</v>
      </c>
      <c r="AG37" s="29">
        <f>((AE37*Parâmetros!$D$30)/(2*Parâmetros!$B$11*Parâmetros!$G$3*Modelo_3_Ø24mm!AC37^2))</f>
        <v>0.53352291278093034</v>
      </c>
      <c r="AH37" s="29"/>
      <c r="AI37" s="29">
        <f>((AF37)*(((Parâmetros!$D$26^2)*Parâmetros!$D$30)/(2*Parâmetros!$G$3*Modelo_3_Ø24mm!AC37^2)))</f>
        <v>8.5193024076524987E-2</v>
      </c>
      <c r="AK37" s="22">
        <v>0.38</v>
      </c>
      <c r="AL37" s="23">
        <f>AK37/Parâmetros!$G$3</f>
        <v>3.8076152304609219E-4</v>
      </c>
      <c r="AM37" s="23"/>
      <c r="AN37" s="23">
        <f>AL37/Parâmetros!$B$33</f>
        <v>0.8416677573886695</v>
      </c>
      <c r="AO37" s="23">
        <f>AN37/Parâmetros!$E$6</f>
        <v>2.0222675573970914</v>
      </c>
      <c r="AP37" s="23">
        <f>(Parâmetros!$G$3*Parâmetros!$E$30*Modelo_3_Ø24mm!AO37)/Parâmetros!$H$3</f>
        <v>15793.033171436833</v>
      </c>
      <c r="AQ37" s="23">
        <v>80976.656738999998</v>
      </c>
      <c r="AR37" s="24">
        <f t="shared" si="5"/>
        <v>674805.47282500006</v>
      </c>
      <c r="AS37" s="29">
        <f>((AQ37*Parâmetros!$E$30)/(2*Parâmetros!$B$11*Parâmetros!$G$3*Modelo_3_Ø24mm!AO37^2))</f>
        <v>0.55228610383308308</v>
      </c>
      <c r="AT37" s="29"/>
      <c r="AU37" s="29">
        <f>((AR37)*(((Parâmetros!$E$26^2)*Parâmetros!$E$30)/(2*Parâmetros!$G$3*Modelo_3_Ø24mm!AO37^2)))</f>
        <v>9.5668346484059988E-2</v>
      </c>
    </row>
    <row r="38" spans="1:47" x14ac:dyDescent="0.25">
      <c r="A38" s="22">
        <v>0.4</v>
      </c>
      <c r="B38" s="23">
        <f>A38/Parâmetros!$G$3</f>
        <v>4.0080160320641282E-4</v>
      </c>
      <c r="C38" s="23"/>
      <c r="D38" s="23">
        <f>B38/Parâmetros!$B$33</f>
        <v>0.88596606040912573</v>
      </c>
      <c r="E38" s="23">
        <f>D38/Parâmetros!$B$6</f>
        <v>2.6637584498169744</v>
      </c>
      <c r="F38" s="23">
        <f>(Parâmetros!$G$3*Parâmetros!$B$30*Modelo_3_Ø24mm!E38)/Parâmetros!$H$3</f>
        <v>8896.3845483611549</v>
      </c>
      <c r="G38" s="23">
        <v>302651.58134499996</v>
      </c>
      <c r="H38" s="24">
        <f t="shared" si="4"/>
        <v>2522096.5112083331</v>
      </c>
      <c r="I38" s="29">
        <f>((G38*Parâmetros!$B$30)/(2*Parâmetros!$B$11*Parâmetros!$G$3*Modelo_3_Ø24mm!E38^2))</f>
        <v>0.50877591461737781</v>
      </c>
      <c r="J38" s="29"/>
      <c r="K38" s="29">
        <f>((H38)*(((Parâmetros!$B$26^2)*Parâmetros!$B$30)/(2*Parâmetros!$G$3*Modelo_3_Ø24mm!E38^2)))</f>
        <v>5.6282195896498674E-2</v>
      </c>
      <c r="M38" s="22">
        <v>0.4</v>
      </c>
      <c r="N38" s="23">
        <f>M38/Parâmetros!$G$3</f>
        <v>4.0080160320641282E-4</v>
      </c>
      <c r="O38" s="23"/>
      <c r="P38" s="23">
        <f>N38/Parâmetros!$B$33</f>
        <v>0.88596606040912573</v>
      </c>
      <c r="Q38" s="23">
        <f>P38/Parâmetros!$C$6</f>
        <v>2.365730468382178</v>
      </c>
      <c r="R38" s="23">
        <f>(Parâmetros!$G$3*Parâmetros!$C$30*Modelo_3_Ø24mm!Q38)/Parâmetros!$H$3</f>
        <v>11135.086139871379</v>
      </c>
      <c r="S38" s="23">
        <v>167303.35514299999</v>
      </c>
      <c r="T38" s="24">
        <f t="shared" si="1"/>
        <v>1394194.6261916666</v>
      </c>
      <c r="U38" s="29">
        <f>((S38*Parâmetros!$C$30)/(2*Parâmetros!$B$11*Parâmetros!$G$3*Modelo_3_Ø24mm!Q38^2))</f>
        <v>0.50252423616910136</v>
      </c>
      <c r="V38" s="29"/>
      <c r="W38" s="29">
        <f>((T38)*(((Parâmetros!$C$26^2)*Parâmetros!$C$30)/(2*Parâmetros!$G$3*Modelo_3_Ø24mm!Q38^2)))</f>
        <v>7.0479149753775505E-2</v>
      </c>
      <c r="Y38" s="22">
        <v>0.4</v>
      </c>
      <c r="Z38" s="23">
        <f>Y38/Parâmetros!$G$3</f>
        <v>4.0080160320641282E-4</v>
      </c>
      <c r="AA38" s="23"/>
      <c r="AB38" s="23">
        <f>Z38/Parâmetros!$B$33</f>
        <v>0.88596606040912573</v>
      </c>
      <c r="AC38" s="23">
        <f>AB38/Parâmetros!$D$6</f>
        <v>2.2171322833061202</v>
      </c>
      <c r="AD38" s="23">
        <f>(Parâmetros!$G$3*Parâmetros!$D$30*Modelo_3_Ø24mm!AC38)/Parâmetros!$H$3</f>
        <v>13797.228658972417</v>
      </c>
      <c r="AE38" s="22">
        <v>117183.197982</v>
      </c>
      <c r="AF38" s="24">
        <f t="shared" si="6"/>
        <v>976526.64985000005</v>
      </c>
      <c r="AG38" s="29">
        <f>((AE38*Parâmetros!$D$30)/(2*Parâmetros!$B$11*Parâmetros!$G$3*Modelo_3_Ø24mm!AC38^2))</f>
        <v>0.5298305070842827</v>
      </c>
      <c r="AH38" s="29"/>
      <c r="AI38" s="29">
        <f>((AF38)*(((Parâmetros!$D$26^2)*Parâmetros!$D$30)/(2*Parâmetros!$G$3*Modelo_3_Ø24mm!AC38^2)))</f>
        <v>8.4603420144099398E-2</v>
      </c>
      <c r="AK38" s="22">
        <v>0.4</v>
      </c>
      <c r="AL38" s="23">
        <f>AK38/Parâmetros!$G$3</f>
        <v>4.0080160320641282E-4</v>
      </c>
      <c r="AM38" s="23"/>
      <c r="AN38" s="23">
        <f>AL38/Parâmetros!$B$33</f>
        <v>0.88596606040912573</v>
      </c>
      <c r="AO38" s="23">
        <f>AN38/Parâmetros!$E$6</f>
        <v>2.1287026919969381</v>
      </c>
      <c r="AP38" s="23">
        <f>(Parâmetros!$G$3*Parâmetros!$E$30*Modelo_3_Ø24mm!AO38)/Parâmetros!$H$3</f>
        <v>16624.245443617718</v>
      </c>
      <c r="AQ38" s="23">
        <v>89211.960239999913</v>
      </c>
      <c r="AR38" s="24">
        <f t="shared" si="5"/>
        <v>743433.00199999928</v>
      </c>
      <c r="AS38" s="29">
        <f>((AQ38*Parâmetros!$E$30)/(2*Parâmetros!$B$11*Parâmetros!$G$3*Modelo_3_Ø24mm!AO38^2))</f>
        <v>0.54912923610564357</v>
      </c>
      <c r="AT38" s="29"/>
      <c r="AU38" s="29">
        <f>((AR38)*(((Parâmetros!$E$26^2)*Parâmetros!$E$30)/(2*Parâmetros!$G$3*Modelo_3_Ø24mm!AO38^2)))</f>
        <v>9.5121506153555677E-2</v>
      </c>
    </row>
    <row r="39" spans="1:47" x14ac:dyDescent="0.25">
      <c r="A39" s="22">
        <v>0.42</v>
      </c>
      <c r="B39" s="23">
        <f>A39/Parâmetros!$G$3</f>
        <v>4.2084168336673346E-4</v>
      </c>
      <c r="C39" s="23"/>
      <c r="D39" s="23">
        <f>B39/Parâmetros!$B$33</f>
        <v>0.93026436342958196</v>
      </c>
      <c r="E39" s="23">
        <f>D39/Parâmetros!$B$6</f>
        <v>2.7969463723078229</v>
      </c>
      <c r="F39" s="23">
        <f>(Parâmetros!$G$3*Parâmetros!$B$30*Modelo_3_Ø24mm!E39)/Parâmetros!$H$3</f>
        <v>9341.2037757792114</v>
      </c>
      <c r="G39" s="23">
        <v>331089.155256</v>
      </c>
      <c r="H39" s="24">
        <f t="shared" si="4"/>
        <v>2759076.2938000001</v>
      </c>
      <c r="I39" s="29">
        <f>((G39*Parâmetros!$B$30)/(2*Parâmetros!$B$11*Parâmetros!$G$3*Modelo_3_Ø24mm!E39^2))</f>
        <v>0.50483557790786004</v>
      </c>
      <c r="J39" s="29"/>
      <c r="K39" s="29">
        <f>((H39)*(((Parâmetros!$B$26^2)*Parâmetros!$B$30)/(2*Parâmetros!$G$3*Modelo_3_Ø24mm!E39^2)))</f>
        <v>5.5846304974362507E-2</v>
      </c>
      <c r="M39" s="22">
        <v>0.42</v>
      </c>
      <c r="N39" s="23">
        <f>M39/Parâmetros!$G$3</f>
        <v>4.2084168336673346E-4</v>
      </c>
      <c r="O39" s="23"/>
      <c r="P39" s="23">
        <f>N39/Parâmetros!$B$33</f>
        <v>0.93026436342958196</v>
      </c>
      <c r="Q39" s="23">
        <f>P39/Parâmetros!$C$6</f>
        <v>2.4840169918012869</v>
      </c>
      <c r="R39" s="23">
        <f>(Parâmetros!$G$3*Parâmetros!$C$30*Modelo_3_Ø24mm!Q39)/Parâmetros!$H$3</f>
        <v>11691.840446864948</v>
      </c>
      <c r="S39" s="23">
        <v>183171.70073399998</v>
      </c>
      <c r="T39" s="24">
        <f t="shared" si="1"/>
        <v>1526430.8394499999</v>
      </c>
      <c r="U39" s="29">
        <f>((S39*Parâmetros!$C$30)/(2*Parâmetros!$B$11*Parâmetros!$G$3*Modelo_3_Ø24mm!Q39^2))</f>
        <v>0.49903630444486841</v>
      </c>
      <c r="V39" s="29"/>
      <c r="W39" s="29">
        <f>((T39)*(((Parâmetros!$C$26^2)*Parâmetros!$C$30)/(2*Parâmetros!$G$3*Modelo_3_Ø24mm!Q39^2)))</f>
        <v>6.9989966457468911E-2</v>
      </c>
      <c r="Y39" s="22">
        <v>0.42</v>
      </c>
      <c r="Z39" s="23">
        <f>Y39/Parâmetros!$G$3</f>
        <v>4.2084168336673346E-4</v>
      </c>
      <c r="AA39" s="23"/>
      <c r="AB39" s="23">
        <f>Z39/Parâmetros!$B$33</f>
        <v>0.93026436342958196</v>
      </c>
      <c r="AC39" s="23">
        <f>AB39/Parâmetros!$D$6</f>
        <v>2.3279888974714265</v>
      </c>
      <c r="AD39" s="23">
        <f>(Parâmetros!$G$3*Parâmetros!$D$30*Modelo_3_Ø24mm!AC39)/Parâmetros!$H$3</f>
        <v>14487.09009192104</v>
      </c>
      <c r="AE39" s="22">
        <v>128310.50537699999</v>
      </c>
      <c r="AF39" s="24">
        <f t="shared" si="6"/>
        <v>1069254.211475</v>
      </c>
      <c r="AG39" s="29">
        <f>((AE39*Parâmetros!$D$30)/(2*Parâmetros!$B$11*Parâmetros!$G$3*Modelo_3_Ø24mm!AC39^2))</f>
        <v>0.52620531737325282</v>
      </c>
      <c r="AH39" s="29"/>
      <c r="AI39" s="29">
        <f>((AF39)*(((Parâmetros!$D$26^2)*Parâmetros!$D$30)/(2*Parâmetros!$G$3*Modelo_3_Ø24mm!AC39^2)))</f>
        <v>8.40245492710118E-2</v>
      </c>
      <c r="AK39" s="22">
        <v>0.42</v>
      </c>
      <c r="AL39" s="23">
        <f>AK39/Parâmetros!$G$3</f>
        <v>4.2084168336673346E-4</v>
      </c>
      <c r="AM39" s="23"/>
      <c r="AN39" s="23">
        <f>AL39/Parâmetros!$B$33</f>
        <v>0.93026436342958196</v>
      </c>
      <c r="AO39" s="23">
        <f>AN39/Parâmetros!$E$6</f>
        <v>2.2351378265967852</v>
      </c>
      <c r="AP39" s="23">
        <f>(Parâmetros!$G$3*Parâmetros!$E$30*Modelo_3_Ø24mm!AO39)/Parâmetros!$H$3</f>
        <v>17455.457715798602</v>
      </c>
      <c r="AQ39" s="23">
        <v>97806.209006000005</v>
      </c>
      <c r="AR39" s="24">
        <f t="shared" si="5"/>
        <v>815051.74171666673</v>
      </c>
      <c r="AS39" s="29">
        <f>((AQ39*Parâmetros!$E$30)/(2*Parâmetros!$B$11*Parâmetros!$G$3*Modelo_3_Ø24mm!AO39^2))</f>
        <v>0.54605867645144857</v>
      </c>
      <c r="AT39" s="29"/>
      <c r="AU39" s="29">
        <f>((AR39)*(((Parâmetros!$E$26^2)*Parâmetros!$E$30)/(2*Parâmetros!$G$3*Modelo_3_Ø24mm!AO39^2)))</f>
        <v>9.4589616318090458E-2</v>
      </c>
    </row>
    <row r="40" spans="1:47" x14ac:dyDescent="0.25">
      <c r="A40" s="22">
        <v>0.44</v>
      </c>
      <c r="B40" s="23">
        <f>A40/Parâmetros!$G$3</f>
        <v>4.4088176352705409E-4</v>
      </c>
      <c r="C40" s="23"/>
      <c r="D40" s="23">
        <f>B40/Parâmetros!$B$33</f>
        <v>0.97456266645003831</v>
      </c>
      <c r="E40" s="23">
        <f>D40/Parâmetros!$B$6</f>
        <v>2.9301342947986719</v>
      </c>
      <c r="F40" s="23">
        <f>(Parâmetros!$G$3*Parâmetros!$B$30*Modelo_3_Ø24mm!E40)/Parâmetros!$H$3</f>
        <v>9786.0230031972696</v>
      </c>
      <c r="G40" s="23">
        <v>360667.74660700001</v>
      </c>
      <c r="H40" s="24">
        <f t="shared" si="4"/>
        <v>3005564.5550583336</v>
      </c>
      <c r="I40" s="29">
        <f>((G40*Parâmetros!$B$30)/(2*Parâmetros!$B$11*Parâmetros!$G$3*Modelo_3_Ø24mm!E40^2))</f>
        <v>0.50107822738299357</v>
      </c>
      <c r="J40" s="29"/>
      <c r="K40" s="29">
        <f>((H40)*(((Parâmetros!$B$26^2)*Parâmetros!$B$30)/(2*Parâmetros!$G$3*Modelo_3_Ø24mm!E40^2)))</f>
        <v>5.5430656489014331E-2</v>
      </c>
      <c r="M40" s="22">
        <v>0.44</v>
      </c>
      <c r="N40" s="23">
        <f>M40/Parâmetros!$G$3</f>
        <v>4.4088176352705409E-4</v>
      </c>
      <c r="O40" s="23"/>
      <c r="P40" s="23">
        <f>N40/Parâmetros!$B$33</f>
        <v>0.97456266645003831</v>
      </c>
      <c r="Q40" s="23">
        <f>P40/Parâmetros!$C$6</f>
        <v>2.6023035152203962</v>
      </c>
      <c r="R40" s="23">
        <f>(Parâmetros!$G$3*Parâmetros!$C$30*Modelo_3_Ø24mm!Q40)/Parâmetros!$H$3</f>
        <v>12248.594753858517</v>
      </c>
      <c r="S40" s="23">
        <v>199700.49147400001</v>
      </c>
      <c r="T40" s="24">
        <f t="shared" si="1"/>
        <v>1664170.7622833336</v>
      </c>
      <c r="U40" s="29">
        <f>((S40*Parâmetros!$C$30)/(2*Parâmetros!$B$11*Parâmetros!$G$3*Modelo_3_Ø24mm!Q40^2))</f>
        <v>0.49573105377972099</v>
      </c>
      <c r="V40" s="29"/>
      <c r="W40" s="29">
        <f>((T40)*(((Parâmetros!$C$26^2)*Parâmetros!$C$30)/(2*Parâmetros!$G$3*Modelo_3_Ø24mm!Q40^2)))</f>
        <v>6.9526404225369307E-2</v>
      </c>
      <c r="Y40" s="22">
        <v>0.44</v>
      </c>
      <c r="Z40" s="23">
        <f>Y40/Parâmetros!$G$3</f>
        <v>4.4088176352705409E-4</v>
      </c>
      <c r="AA40" s="23"/>
      <c r="AB40" s="23">
        <f>Z40/Parâmetros!$B$33</f>
        <v>0.97456266645003831</v>
      </c>
      <c r="AC40" s="23">
        <f>AB40/Parâmetros!$D$6</f>
        <v>2.4388455116367322</v>
      </c>
      <c r="AD40" s="23">
        <f>(Parâmetros!$G$3*Parâmetros!$D$30*Modelo_3_Ø24mm!AC40)/Parâmetros!$H$3</f>
        <v>15176.951524869659</v>
      </c>
      <c r="AE40" s="22">
        <v>139959.92237700001</v>
      </c>
      <c r="AF40" s="24">
        <f t="shared" si="6"/>
        <v>1166332.6864750001</v>
      </c>
      <c r="AG40" s="29">
        <f>((AE40*Parâmetros!$D$30)/(2*Parâmetros!$B$11*Parâmetros!$G$3*Modelo_3_Ø24mm!AC40^2))</f>
        <v>0.52298584871401432</v>
      </c>
      <c r="AH40" s="29"/>
      <c r="AI40" s="29">
        <f>((AF40)*(((Parâmetros!$D$26^2)*Parâmetros!$D$30)/(2*Parâmetros!$G$3*Modelo_3_Ø24mm!AC40^2)))</f>
        <v>8.3510464000389598E-2</v>
      </c>
      <c r="AK40" s="22">
        <v>0.44</v>
      </c>
      <c r="AL40" s="23">
        <f>AK40/Parâmetros!$G$3</f>
        <v>4.4088176352705409E-4</v>
      </c>
      <c r="AM40" s="23"/>
      <c r="AN40" s="23">
        <f>AL40/Parâmetros!$B$33</f>
        <v>0.97456266645003831</v>
      </c>
      <c r="AO40" s="23">
        <f>AN40/Parâmetros!$E$6</f>
        <v>2.3415729611966323</v>
      </c>
      <c r="AP40" s="23">
        <f>(Parâmetros!$G$3*Parâmetros!$E$30*Modelo_3_Ø24mm!AO40)/Parâmetros!$H$3</f>
        <v>18286.669987979491</v>
      </c>
      <c r="AQ40" s="23">
        <v>106758.80185999999</v>
      </c>
      <c r="AR40" s="24">
        <f t="shared" si="5"/>
        <v>889656.68216666661</v>
      </c>
      <c r="AS40" s="29">
        <f>((AQ40*Parâmetros!$E$30)/(2*Parâmetros!$B$11*Parâmetros!$G$3*Modelo_3_Ø24mm!AO40^2))</f>
        <v>0.54308749777813936</v>
      </c>
      <c r="AT40" s="29"/>
      <c r="AU40" s="29">
        <f>((AR40)*(((Parâmetros!$E$26^2)*Parâmetros!$E$30)/(2*Parâmetros!$G$3*Modelo_3_Ø24mm!AO40^2)))</f>
        <v>9.4074941498623874E-2</v>
      </c>
    </row>
    <row r="41" spans="1:47" x14ac:dyDescent="0.25">
      <c r="A41" s="22">
        <v>0.46</v>
      </c>
      <c r="B41" s="23">
        <f>A41/Parâmetros!$G$3</f>
        <v>4.6092184368737478E-4</v>
      </c>
      <c r="C41" s="23"/>
      <c r="D41" s="23">
        <f>B41/Parâmetros!$B$33</f>
        <v>1.0188609694704946</v>
      </c>
      <c r="E41" s="23">
        <f>D41/Parâmetros!$B$6</f>
        <v>3.0633222172895209</v>
      </c>
      <c r="F41" s="23">
        <f>(Parâmetros!$G$3*Parâmetros!$B$30*Modelo_3_Ø24mm!E41)/Parâmetros!$H$3</f>
        <v>10230.84223061533</v>
      </c>
      <c r="G41" s="23">
        <v>391372.02495699999</v>
      </c>
      <c r="H41" s="24">
        <f t="shared" si="4"/>
        <v>3261433.5413083332</v>
      </c>
      <c r="I41" s="29">
        <f>((G41*Parâmetros!$B$30)/(2*Parâmetros!$B$11*Parâmetros!$G$3*Modelo_3_Ø24mm!E41^2))</f>
        <v>0.49748237026358683</v>
      </c>
      <c r="J41" s="29"/>
      <c r="K41" s="29">
        <f>((H41)*(((Parâmetros!$B$26^2)*Parâmetros!$B$30)/(2*Parâmetros!$G$3*Modelo_3_Ø24mm!E41^2)))</f>
        <v>5.5032872849899897E-2</v>
      </c>
      <c r="M41" s="22">
        <v>0.46</v>
      </c>
      <c r="N41" s="23">
        <f>M41/Parâmetros!$G$3</f>
        <v>4.6092184368737478E-4</v>
      </c>
      <c r="O41" s="23"/>
      <c r="P41" s="23">
        <f>N41/Parâmetros!$B$33</f>
        <v>1.0188609694704946</v>
      </c>
      <c r="Q41" s="23">
        <f>P41/Parâmetros!$C$6</f>
        <v>2.720590038639505</v>
      </c>
      <c r="R41" s="23">
        <f>(Parâmetros!$G$3*Parâmetros!$C$30*Modelo_3_Ø24mm!Q41)/Parâmetros!$H$3</f>
        <v>12805.349060852086</v>
      </c>
      <c r="S41" s="23">
        <v>216850.57317399999</v>
      </c>
      <c r="T41" s="24">
        <f t="shared" si="1"/>
        <v>1807088.1097833333</v>
      </c>
      <c r="U41" s="29">
        <f>((S41*Parâmetros!$C$30)/(2*Parâmetros!$B$11*Parâmetros!$G$3*Modelo_3_Ø24mm!Q41^2))</f>
        <v>0.49251249764539107</v>
      </c>
      <c r="V41" s="29"/>
      <c r="W41" s="29">
        <f>((T41)*(((Parâmetros!$C$26^2)*Parâmetros!$C$30)/(2*Parâmetros!$G$3*Modelo_3_Ø24mm!Q41^2)))</f>
        <v>6.9075000922890498E-2</v>
      </c>
      <c r="Y41" s="22">
        <v>0.46</v>
      </c>
      <c r="Z41" s="23">
        <f>Y41/Parâmetros!$G$3</f>
        <v>4.6092184368737478E-4</v>
      </c>
      <c r="AA41" s="23"/>
      <c r="AB41" s="23">
        <f>Z41/Parâmetros!$B$33</f>
        <v>1.0188609694704946</v>
      </c>
      <c r="AC41" s="23">
        <f>AB41/Parâmetros!$D$6</f>
        <v>2.5497021258020385</v>
      </c>
      <c r="AD41" s="23">
        <f>(Parâmetros!$G$3*Parâmetros!$D$30*Modelo_3_Ø24mm!AC41)/Parâmetros!$H$3</f>
        <v>15866.812957818282</v>
      </c>
      <c r="AE41" s="22">
        <v>152061.58743599997</v>
      </c>
      <c r="AF41" s="24">
        <f t="shared" si="6"/>
        <v>1267179.8952999997</v>
      </c>
      <c r="AG41" s="29">
        <f>((AE41*Parâmetros!$D$30)/(2*Parâmetros!$B$11*Parâmetros!$G$3*Modelo_3_Ø24mm!AC41^2))</f>
        <v>0.51987083528654832</v>
      </c>
      <c r="AH41" s="29"/>
      <c r="AI41" s="29">
        <f>((AF41)*(((Parâmetros!$D$26^2)*Parâmetros!$D$30)/(2*Parâmetros!$G$3*Modelo_3_Ø24mm!AC41^2)))</f>
        <v>8.301305815788966E-2</v>
      </c>
      <c r="AK41" s="22">
        <v>0.46</v>
      </c>
      <c r="AL41" s="23">
        <f>AK41/Parâmetros!$G$3</f>
        <v>4.6092184368737478E-4</v>
      </c>
      <c r="AM41" s="23"/>
      <c r="AN41" s="23">
        <f>AL41/Parâmetros!$B$33</f>
        <v>1.0188609694704946</v>
      </c>
      <c r="AO41" s="23">
        <f>AN41/Parâmetros!$E$6</f>
        <v>2.4480080957964789</v>
      </c>
      <c r="AP41" s="23">
        <f>(Parâmetros!$G$3*Parâmetros!$E$30*Modelo_3_Ø24mm!AO41)/Parâmetros!$H$3</f>
        <v>19117.882260160375</v>
      </c>
      <c r="AQ41" s="23">
        <v>116057.081254</v>
      </c>
      <c r="AR41" s="24">
        <f t="shared" si="5"/>
        <v>967142.34378333343</v>
      </c>
      <c r="AS41" s="29">
        <f>((AQ41*Parâmetros!$E$30)/(2*Parâmetros!$B$11*Parâmetros!$G$3*Modelo_3_Ø24mm!AO41^2))</f>
        <v>0.54016625275352004</v>
      </c>
      <c r="AT41" s="29"/>
      <c r="AU41" s="29">
        <f>((AR41)*(((Parâmetros!$E$26^2)*Parâmetros!$E$30)/(2*Parâmetros!$G$3*Modelo_3_Ø24mm!AO41^2)))</f>
        <v>9.3568916307621444E-2</v>
      </c>
    </row>
    <row r="42" spans="1:47" x14ac:dyDescent="0.25">
      <c r="A42" s="22">
        <v>0.48</v>
      </c>
      <c r="B42" s="23">
        <f>A42/Parâmetros!$G$3</f>
        <v>4.8096192384769536E-4</v>
      </c>
      <c r="C42" s="23"/>
      <c r="D42" s="23">
        <f>B42/Parâmetros!$B$33</f>
        <v>1.0631592724909509</v>
      </c>
      <c r="E42" s="23">
        <f>D42/Parâmetros!$B$6</f>
        <v>3.1965101397803695</v>
      </c>
      <c r="F42" s="23">
        <f>(Parâmetros!$G$3*Parâmetros!$B$30*Modelo_3_Ø24mm!E42)/Parâmetros!$H$3</f>
        <v>10675.661458033384</v>
      </c>
      <c r="G42" s="23">
        <v>423187.71281700005</v>
      </c>
      <c r="H42" s="24">
        <f t="shared" si="4"/>
        <v>3526564.2734750006</v>
      </c>
      <c r="I42" s="29">
        <f>((G42*Parâmetros!$B$30)/(2*Parâmetros!$B$11*Parâmetros!$G$3*Modelo_3_Ø24mm!E42^2))</f>
        <v>0.49403094578275797</v>
      </c>
      <c r="J42" s="29"/>
      <c r="K42" s="29">
        <f>((H42)*(((Parâmetros!$B$26^2)*Parâmetros!$B$30)/(2*Parâmetros!$G$3*Modelo_3_Ø24mm!E42^2)))</f>
        <v>5.465106674789906E-2</v>
      </c>
      <c r="M42" s="22">
        <v>0.48</v>
      </c>
      <c r="N42" s="23">
        <f>M42/Parâmetros!$G$3</f>
        <v>4.8096192384769536E-4</v>
      </c>
      <c r="O42" s="23"/>
      <c r="P42" s="23">
        <f>N42/Parâmetros!$B$33</f>
        <v>1.0631592724909509</v>
      </c>
      <c r="Q42" s="23">
        <f>P42/Parâmetros!$C$6</f>
        <v>2.8388765620586138</v>
      </c>
      <c r="R42" s="23">
        <f>(Parâmetros!$G$3*Parâmetros!$C$30*Modelo_3_Ø24mm!Q42)/Parâmetros!$H$3</f>
        <v>13362.103367845655</v>
      </c>
      <c r="S42" s="23">
        <v>234641.97553199998</v>
      </c>
      <c r="T42" s="24">
        <f t="shared" si="1"/>
        <v>1955349.7960999999</v>
      </c>
      <c r="U42" s="29">
        <f>((S42*Parâmetros!$C$30)/(2*Parâmetros!$B$11*Parâmetros!$G$3*Modelo_3_Ø24mm!Q42^2))</f>
        <v>0.48943562323694828</v>
      </c>
      <c r="V42" s="29"/>
      <c r="W42" s="29">
        <f>((T42)*(((Parâmetros!$C$26^2)*Parâmetros!$C$30)/(2*Parâmetros!$G$3*Modelo_3_Ø24mm!Q42^2)))</f>
        <v>6.8643468517887801E-2</v>
      </c>
      <c r="Y42" s="22">
        <v>0.48</v>
      </c>
      <c r="Z42" s="23">
        <f>Y42/Parâmetros!$G$3</f>
        <v>4.8096192384769536E-4</v>
      </c>
      <c r="AA42" s="23"/>
      <c r="AB42" s="23">
        <f>Z42/Parâmetros!$B$33</f>
        <v>1.0631592724909509</v>
      </c>
      <c r="AC42" s="23">
        <f>AB42/Parâmetros!$D$6</f>
        <v>2.6605587399673443</v>
      </c>
      <c r="AD42" s="23">
        <f>(Parâmetros!$G$3*Parâmetros!$D$30*Modelo_3_Ø24mm!AC42)/Parâmetros!$H$3</f>
        <v>16556.674390766901</v>
      </c>
      <c r="AE42" s="22">
        <v>164651.016859</v>
      </c>
      <c r="AF42" s="24">
        <f t="shared" si="6"/>
        <v>1372091.8071583332</v>
      </c>
      <c r="AG42" s="29">
        <f>((AE42*Parâmetros!$D$30)/(2*Parâmetros!$B$11*Parâmetros!$G$3*Modelo_3_Ø24mm!AC42^2))</f>
        <v>0.516979759379666</v>
      </c>
      <c r="AH42" s="29"/>
      <c r="AI42" s="29">
        <f>((AF42)*(((Parâmetros!$D$26^2)*Parâmetros!$D$30)/(2*Parâmetros!$G$3*Modelo_3_Ø24mm!AC42^2)))</f>
        <v>8.2551410694506555E-2</v>
      </c>
      <c r="AK42" s="22">
        <v>0.48</v>
      </c>
      <c r="AL42" s="23">
        <f>AK42/Parâmetros!$G$3</f>
        <v>4.8096192384769536E-4</v>
      </c>
      <c r="AM42" s="23"/>
      <c r="AN42" s="23">
        <f>AL42/Parâmetros!$B$33</f>
        <v>1.0631592724909509</v>
      </c>
      <c r="AO42" s="23">
        <f>AN42/Parâmetros!$E$6</f>
        <v>2.554443230396326</v>
      </c>
      <c r="AP42" s="23">
        <f>(Parâmetros!$G$3*Parâmetros!$E$30*Modelo_3_Ø24mm!AO42)/Parâmetros!$H$3</f>
        <v>19949.09453234126</v>
      </c>
      <c r="AQ42" s="23">
        <v>125700.30816299999</v>
      </c>
      <c r="AR42" s="24">
        <f t="shared" si="5"/>
        <v>1047502.568025</v>
      </c>
      <c r="AS42" s="29">
        <f>((AQ42*Parâmetros!$E$30)/(2*Parâmetros!$B$11*Parâmetros!$G$3*Modelo_3_Ø24mm!AO42^2))</f>
        <v>0.53731050882528752</v>
      </c>
      <c r="AT42" s="29"/>
      <c r="AU42" s="29">
        <f>((AR42)*(((Parâmetros!$E$26^2)*Parâmetros!$E$30)/(2*Parâmetros!$G$3*Modelo_3_Ø24mm!AO42^2)))</f>
        <v>9.3074237376357838E-2</v>
      </c>
    </row>
    <row r="43" spans="1:47" x14ac:dyDescent="0.25">
      <c r="A43" s="22">
        <v>0.5</v>
      </c>
      <c r="B43" s="23">
        <f>A43/Parâmetros!$G$3</f>
        <v>5.0100200400801599E-4</v>
      </c>
      <c r="C43" s="23"/>
      <c r="D43" s="23">
        <f>B43/Parâmetros!$B$33</f>
        <v>1.1074575755114071</v>
      </c>
      <c r="E43" s="23">
        <f>D43/Parâmetros!$B$6</f>
        <v>3.329698062271218</v>
      </c>
      <c r="F43" s="23">
        <f>(Parâmetros!$G$3*Parâmetros!$B$30*Modelo_3_Ø24mm!E43)/Parâmetros!$H$3</f>
        <v>11120.480685451443</v>
      </c>
      <c r="G43" s="23">
        <v>456111.29427800002</v>
      </c>
      <c r="H43" s="24">
        <f t="shared" si="4"/>
        <v>3800927.452316667</v>
      </c>
      <c r="I43" s="29">
        <f>((G43*Parâmetros!$B$30)/(2*Parâmetros!$B$11*Parâmetros!$G$3*Modelo_3_Ø24mm!E43^2))</f>
        <v>0.49072072091838453</v>
      </c>
      <c r="J43" s="29"/>
      <c r="K43" s="29">
        <f>((H43)*(((Parâmetros!$B$26^2)*Parâmetros!$B$30)/(2*Parâmetros!$G$3*Modelo_3_Ø24mm!E43^2)))</f>
        <v>5.4284880537181432E-2</v>
      </c>
      <c r="M43" s="22">
        <v>0.5</v>
      </c>
      <c r="N43" s="23">
        <f>M43/Parâmetros!$G$3</f>
        <v>5.0100200400801599E-4</v>
      </c>
      <c r="O43" s="23"/>
      <c r="P43" s="23">
        <f>N43/Parâmetros!$B$33</f>
        <v>1.1074575755114071</v>
      </c>
      <c r="Q43" s="23">
        <f>P43/Parâmetros!$C$6</f>
        <v>2.9571630854777227</v>
      </c>
      <c r="R43" s="23">
        <f>(Parâmetros!$G$3*Parâmetros!$C$30*Modelo_3_Ø24mm!Q43)/Parâmetros!$H$3</f>
        <v>13918.857674839222</v>
      </c>
      <c r="S43" s="23">
        <v>253063.658123</v>
      </c>
      <c r="T43" s="24">
        <f t="shared" si="1"/>
        <v>2108863.8176916665</v>
      </c>
      <c r="U43" s="29">
        <f>((S43*Parâmetros!$C$30)/(2*Parâmetros!$B$11*Parâmetros!$G$3*Modelo_3_Ø24mm!Q43^2))</f>
        <v>0.48647678159653224</v>
      </c>
      <c r="V43" s="29"/>
      <c r="W43" s="29">
        <f>((T43)*(((Parâmetros!$C$26^2)*Parâmetros!$C$30)/(2*Parâmetros!$G$3*Modelo_3_Ø24mm!Q43^2)))</f>
        <v>6.8228490238109035E-2</v>
      </c>
      <c r="Y43" s="22">
        <v>0.5</v>
      </c>
      <c r="Z43" s="23">
        <f>Y43/Parâmetros!$G$3</f>
        <v>5.0100200400801599E-4</v>
      </c>
      <c r="AA43" s="23"/>
      <c r="AB43" s="23">
        <f>Z43/Parâmetros!$B$33</f>
        <v>1.1074575755114071</v>
      </c>
      <c r="AC43" s="23">
        <f>AB43/Parâmetros!$D$6</f>
        <v>2.7714153541326505</v>
      </c>
      <c r="AD43" s="23">
        <f>(Parâmetros!$G$3*Parâmetros!$D$30*Modelo_3_Ø24mm!AC43)/Parâmetros!$H$3</f>
        <v>17246.535823715523</v>
      </c>
      <c r="AE43" s="22">
        <v>177719.87511800003</v>
      </c>
      <c r="AF43" s="24">
        <f t="shared" si="6"/>
        <v>1480998.9593166669</v>
      </c>
      <c r="AG43" s="29">
        <f>((AE43*Parâmetros!$D$30)/(2*Parâmetros!$B$11*Parâmetros!$G$3*Modelo_3_Ø24mm!AC43^2))</f>
        <v>0.51426573460643221</v>
      </c>
      <c r="AH43" s="29"/>
      <c r="AI43" s="29">
        <f>((AF43)*(((Parâmetros!$D$26^2)*Parâmetros!$D$30)/(2*Parâmetros!$G$3*Modelo_3_Ø24mm!AC43^2)))</f>
        <v>8.2118034784472632E-2</v>
      </c>
      <c r="AK43" s="22">
        <v>0.5</v>
      </c>
      <c r="AL43" s="23">
        <f>AK43/Parâmetros!$G$3</f>
        <v>5.0100200400801599E-4</v>
      </c>
      <c r="AM43" s="23"/>
      <c r="AN43" s="23">
        <f>AL43/Parâmetros!$B$33</f>
        <v>1.1074575755114071</v>
      </c>
      <c r="AO43" s="23">
        <f>AN43/Parâmetros!$E$6</f>
        <v>2.6608783649961727</v>
      </c>
      <c r="AP43" s="23">
        <f>(Parâmetros!$G$3*Parâmetros!$E$30*Modelo_3_Ø24mm!AO43)/Parâmetros!$H$3</f>
        <v>20780.306804522144</v>
      </c>
      <c r="AQ43" s="23">
        <v>135691.97591899999</v>
      </c>
      <c r="AR43" s="24">
        <f t="shared" si="5"/>
        <v>1130766.4659916665</v>
      </c>
      <c r="AS43" s="29">
        <f>((AQ43*Parâmetros!$E$30)/(2*Parâmetros!$B$11*Parâmetros!$G$3*Modelo_3_Ø24mm!AO43^2))</f>
        <v>0.5345466657635477</v>
      </c>
      <c r="AT43" s="29"/>
      <c r="AU43" s="29">
        <f>((AR43)*(((Parâmetros!$E$26^2)*Parâmetros!$E$30)/(2*Parâmetros!$G$3*Modelo_3_Ø24mm!AO43^2)))</f>
        <v>9.2595477737426185E-2</v>
      </c>
    </row>
    <row r="44" spans="1:47" x14ac:dyDescent="0.25">
      <c r="A44" s="22">
        <v>0.52</v>
      </c>
      <c r="B44" s="23">
        <f>A44/Parâmetros!$G$3</f>
        <v>5.2104208416833668E-4</v>
      </c>
      <c r="C44" s="23"/>
      <c r="D44" s="23">
        <f>B44/Parâmetros!$B$33</f>
        <v>1.1517558785318636</v>
      </c>
      <c r="E44" s="23">
        <f>D44/Parâmetros!$B$6</f>
        <v>3.462885984762067</v>
      </c>
      <c r="F44" s="23">
        <f>(Parâmetros!$G$3*Parâmetros!$B$30*Modelo_3_Ø24mm!E44)/Parâmetros!$H$3</f>
        <v>11565.299912869501</v>
      </c>
      <c r="G44" s="23">
        <v>490131.04926</v>
      </c>
      <c r="H44" s="24">
        <f t="shared" si="4"/>
        <v>4084425.4105000002</v>
      </c>
      <c r="I44" s="29">
        <f>((G44*Parâmetros!$B$30)/(2*Parâmetros!$B$11*Parâmetros!$G$3*Modelo_3_Ø24mm!E44^2))</f>
        <v>0.48753871362248574</v>
      </c>
      <c r="J44" s="29"/>
      <c r="K44" s="29">
        <f>((H44)*(((Parâmetros!$B$26^2)*Parâmetros!$B$30)/(2*Parâmetros!$G$3*Modelo_3_Ø24mm!E44^2)))</f>
        <v>5.3932878107768971E-2</v>
      </c>
      <c r="M44" s="22">
        <v>0.52</v>
      </c>
      <c r="N44" s="23">
        <f>M44/Parâmetros!$G$3</f>
        <v>5.2104208416833668E-4</v>
      </c>
      <c r="O44" s="23"/>
      <c r="P44" s="23">
        <f>N44/Parâmetros!$B$33</f>
        <v>1.1517558785318636</v>
      </c>
      <c r="Q44" s="23">
        <f>P44/Parâmetros!$C$6</f>
        <v>3.0754496088968319</v>
      </c>
      <c r="R44" s="23">
        <f>(Parâmetros!$G$3*Parâmetros!$C$30*Modelo_3_Ø24mm!Q44)/Parâmetros!$H$3</f>
        <v>14475.611981832793</v>
      </c>
      <c r="S44" s="23">
        <v>272100.95523899997</v>
      </c>
      <c r="T44" s="24">
        <f t="shared" si="1"/>
        <v>2267507.9603249999</v>
      </c>
      <c r="U44" s="29">
        <f>((S44*Parâmetros!$C$30)/(2*Parâmetros!$B$11*Parâmetros!$G$3*Modelo_3_Ø24mm!Q44^2))</f>
        <v>0.4836105020854039</v>
      </c>
      <c r="V44" s="29"/>
      <c r="W44" s="29">
        <f>((T44)*(((Parâmetros!$C$26^2)*Parâmetros!$C$30)/(2*Parâmetros!$G$3*Modelo_3_Ø24mm!Q44^2)))</f>
        <v>6.7826493820103403E-2</v>
      </c>
      <c r="Y44" s="22">
        <v>0.52</v>
      </c>
      <c r="Z44" s="23">
        <f>Y44/Parâmetros!$G$3</f>
        <v>5.2104208416833668E-4</v>
      </c>
      <c r="AA44" s="23"/>
      <c r="AB44" s="23">
        <f>Z44/Parâmetros!$B$33</f>
        <v>1.1517558785318636</v>
      </c>
      <c r="AC44" s="23">
        <f>AB44/Parâmetros!$D$6</f>
        <v>2.8822719682979567</v>
      </c>
      <c r="AD44" s="23">
        <f>(Parâmetros!$G$3*Parâmetros!$D$30*Modelo_3_Ø24mm!AC44)/Parâmetros!$H$3</f>
        <v>17936.397256664146</v>
      </c>
      <c r="AE44" s="22">
        <v>191230.552456</v>
      </c>
      <c r="AF44" s="24">
        <f t="shared" si="6"/>
        <v>1593587.9371333334</v>
      </c>
      <c r="AG44" s="29">
        <f>((AE44*Parâmetros!$D$30)/(2*Parâmetros!$B$11*Parâmetros!$G$3*Modelo_3_Ø24mm!AC44^2))</f>
        <v>0.51161372891925572</v>
      </c>
      <c r="AH44" s="29"/>
      <c r="AI44" s="29">
        <f>((AF44)*(((Parâmetros!$D$26^2)*Parâmetros!$D$30)/(2*Parâmetros!$G$3*Modelo_3_Ø24mm!AC44^2)))</f>
        <v>8.1694562092023387E-2</v>
      </c>
      <c r="AK44" s="22">
        <v>0.52</v>
      </c>
      <c r="AL44" s="23">
        <f>AK44/Parâmetros!$G$3</f>
        <v>5.2104208416833668E-4</v>
      </c>
      <c r="AM44" s="23"/>
      <c r="AN44" s="23">
        <f>AL44/Parâmetros!$B$33</f>
        <v>1.1517558785318636</v>
      </c>
      <c r="AO44" s="23">
        <f>AN44/Parâmetros!$E$6</f>
        <v>2.7673134995960198</v>
      </c>
      <c r="AP44" s="23">
        <f>(Parâmetros!$G$3*Parâmetros!$E$30*Modelo_3_Ø24mm!AO44)/Parâmetros!$H$3</f>
        <v>21611.519076703033</v>
      </c>
      <c r="AQ44" s="23">
        <v>146029.02126899999</v>
      </c>
      <c r="AR44" s="24">
        <f t="shared" si="5"/>
        <v>1216908.510575</v>
      </c>
      <c r="AS44" s="29">
        <f>((AQ44*Parâmetros!$E$30)/(2*Parâmetros!$B$11*Parâmetros!$G$3*Modelo_3_Ø24mm!AO44^2))</f>
        <v>0.53186811335421202</v>
      </c>
      <c r="AT44" s="29"/>
      <c r="AU44" s="29">
        <f>((AR44)*(((Parâmetros!$E$26^2)*Parâmetros!$E$30)/(2*Parâmetros!$G$3*Modelo_3_Ø24mm!AO44^2)))</f>
        <v>9.2131492353413169E-2</v>
      </c>
    </row>
    <row r="45" spans="1:47" x14ac:dyDescent="0.25">
      <c r="A45" s="22">
        <v>0.54</v>
      </c>
      <c r="B45" s="23">
        <f>A45/Parâmetros!$G$3</f>
        <v>5.4108216432865737E-4</v>
      </c>
      <c r="C45" s="23"/>
      <c r="D45" s="23">
        <f>B45/Parâmetros!$B$33</f>
        <v>1.1960541815523198</v>
      </c>
      <c r="E45" s="23">
        <f>D45/Parâmetros!$B$6</f>
        <v>3.5960739072529155</v>
      </c>
      <c r="F45" s="23">
        <f>(Parâmetros!$G$3*Parâmetros!$B$30*Modelo_3_Ø24mm!E45)/Parâmetros!$H$3</f>
        <v>12010.119140287559</v>
      </c>
      <c r="G45" s="23">
        <v>525249.35046900006</v>
      </c>
      <c r="H45" s="24">
        <f t="shared" si="4"/>
        <v>4377077.9205750003</v>
      </c>
      <c r="I45" s="29">
        <f>((G45*Parâmetros!$B$30)/(2*Parâmetros!$B$11*Parâmetros!$G$3*Modelo_3_Ø24mm!E45^2))</f>
        <v>0.48448639196318366</v>
      </c>
      <c r="J45" s="29"/>
      <c r="K45" s="29">
        <f>((H45)*(((Parâmetros!$B$26^2)*Parâmetros!$B$30)/(2*Parâmetros!$G$3*Modelo_3_Ø24mm!E45^2)))</f>
        <v>5.3595221861409185E-2</v>
      </c>
      <c r="M45" s="22">
        <v>0.54</v>
      </c>
      <c r="N45" s="23">
        <f>M45/Parâmetros!$G$3</f>
        <v>5.4108216432865737E-4</v>
      </c>
      <c r="O45" s="23"/>
      <c r="P45" s="23">
        <f>N45/Parâmetros!$B$33</f>
        <v>1.1960541815523198</v>
      </c>
      <c r="Q45" s="23">
        <f>P45/Parâmetros!$C$6</f>
        <v>3.1937361323159408</v>
      </c>
      <c r="R45" s="23">
        <f>(Parâmetros!$G$3*Parâmetros!$C$30*Modelo_3_Ø24mm!Q45)/Parâmetros!$H$3</f>
        <v>15032.366288826363</v>
      </c>
      <c r="S45" s="23">
        <v>291743.74401799997</v>
      </c>
      <c r="T45" s="24">
        <f t="shared" si="1"/>
        <v>2431197.8668166664</v>
      </c>
      <c r="U45" s="29">
        <f>((S45*Parâmetros!$C$30)/(2*Parâmetros!$B$11*Parâmetros!$G$3*Modelo_3_Ø24mm!Q45^2))</f>
        <v>0.48082426532423861</v>
      </c>
      <c r="V45" s="29"/>
      <c r="W45" s="29">
        <f>((T45)*(((Parâmetros!$C$26^2)*Parâmetros!$C$30)/(2*Parâmetros!$G$3*Modelo_3_Ø24mm!Q45^2)))</f>
        <v>6.7435723417790791E-2</v>
      </c>
      <c r="Y45" s="22">
        <v>0.54</v>
      </c>
      <c r="Z45" s="23">
        <f>Y45/Parâmetros!$G$3</f>
        <v>5.4108216432865737E-4</v>
      </c>
      <c r="AA45" s="23"/>
      <c r="AB45" s="23">
        <f>Z45/Parâmetros!$B$33</f>
        <v>1.1960541815523198</v>
      </c>
      <c r="AC45" s="23">
        <f>AB45/Parâmetros!$D$6</f>
        <v>2.9931285824632625</v>
      </c>
      <c r="AD45" s="23">
        <f>(Parâmetros!$G$3*Parâmetros!$D$30*Modelo_3_Ø24mm!AC45)/Parâmetros!$H$3</f>
        <v>18626.258689612765</v>
      </c>
      <c r="AE45" s="22">
        <v>205221.89657299998</v>
      </c>
      <c r="AF45" s="24">
        <f t="shared" ref="AF45:AF68" si="7">AE45/0.12</f>
        <v>1710182.4714416666</v>
      </c>
      <c r="AG45" s="29">
        <f>((AE45*Parâmetros!$D$30)/(2*Parâmetros!$B$11*Parâmetros!$G$3*Modelo_3_Ø24mm!AC45^2))</f>
        <v>0.50912892928320397</v>
      </c>
      <c r="AH45" s="29"/>
      <c r="AI45" s="29">
        <f>((AF45)*(((Parâmetros!$D$26^2)*Parâmetros!$D$30)/(2*Parâmetros!$G$3*Modelo_3_Ø24mm!AC45^2)))</f>
        <v>8.1297788888570671E-2</v>
      </c>
      <c r="AK45" s="22">
        <v>0.54</v>
      </c>
      <c r="AL45" s="23">
        <f>AK45/Parâmetros!$G$3</f>
        <v>5.4108216432865737E-4</v>
      </c>
      <c r="AM45" s="23"/>
      <c r="AN45" s="23">
        <f>AL45/Parâmetros!$B$33</f>
        <v>1.1960541815523198</v>
      </c>
      <c r="AO45" s="23">
        <f>AN45/Parâmetros!$E$6</f>
        <v>2.8737486341958669</v>
      </c>
      <c r="AP45" s="23">
        <f>(Parâmetros!$G$3*Parâmetros!$E$30*Modelo_3_Ø24mm!AO45)/Parâmetros!$H$3</f>
        <v>22442.731348883921</v>
      </c>
      <c r="AQ45" s="23">
        <v>156692.607062</v>
      </c>
      <c r="AR45" s="24">
        <f t="shared" si="5"/>
        <v>1305771.7255166667</v>
      </c>
      <c r="AS45" s="29">
        <f>((AQ45*Parâmetros!$E$30)/(2*Parâmetros!$B$11*Parâmetros!$G$3*Modelo_3_Ø24mm!AO45^2))</f>
        <v>0.52921537598287016</v>
      </c>
      <c r="AT45" s="29"/>
      <c r="AU45" s="29">
        <f>((AR45)*(((Parâmetros!$E$26^2)*Parâmetros!$E$30)/(2*Parâmetros!$G$3*Modelo_3_Ø24mm!AO45^2)))</f>
        <v>9.1671978713270152E-2</v>
      </c>
    </row>
    <row r="46" spans="1:47" x14ac:dyDescent="0.25">
      <c r="A46" s="22">
        <v>0.56000000000000005</v>
      </c>
      <c r="B46" s="23">
        <f>A46/Parâmetros!$G$3</f>
        <v>5.6112224448897805E-4</v>
      </c>
      <c r="C46" s="23"/>
      <c r="D46" s="23">
        <f>B46/Parâmetros!$B$33</f>
        <v>1.2403524845727762</v>
      </c>
      <c r="E46" s="23">
        <f>D46/Parâmetros!$B$6</f>
        <v>3.729261829743765</v>
      </c>
      <c r="F46" s="23">
        <f>(Parâmetros!$G$3*Parâmetros!$B$30*Modelo_3_Ø24mm!E46)/Parâmetros!$H$3</f>
        <v>12454.938367705619</v>
      </c>
      <c r="G46" s="23">
        <v>561436.16196499998</v>
      </c>
      <c r="H46" s="24">
        <f t="shared" si="4"/>
        <v>4678634.6830416666</v>
      </c>
      <c r="I46" s="29">
        <f>((G46*Parâmetros!$B$30)/(2*Parâmetros!$B$11*Parâmetros!$G$3*Modelo_3_Ø24mm!E46^2))</f>
        <v>0.48153505314591472</v>
      </c>
      <c r="J46" s="29"/>
      <c r="K46" s="29">
        <f>((H46)*(((Parâmetros!$B$26^2)*Parâmetros!$B$30)/(2*Parâmetros!$G$3*Modelo_3_Ø24mm!E46^2)))</f>
        <v>5.3268736615747776E-2</v>
      </c>
      <c r="M46" s="22">
        <v>0.56000000000000005</v>
      </c>
      <c r="N46" s="23">
        <f>M46/Parâmetros!$G$3</f>
        <v>5.6112224448897805E-4</v>
      </c>
      <c r="O46" s="23"/>
      <c r="P46" s="23">
        <f>N46/Parâmetros!$B$33</f>
        <v>1.2403524845727762</v>
      </c>
      <c r="Q46" s="23">
        <f>P46/Parâmetros!$C$6</f>
        <v>3.3120226557350501</v>
      </c>
      <c r="R46" s="23">
        <f>(Parâmetros!$G$3*Parâmetros!$C$30*Modelo_3_Ø24mm!Q46)/Parâmetros!$H$3</f>
        <v>15589.120595819935</v>
      </c>
      <c r="S46" s="23">
        <v>312006.44857299997</v>
      </c>
      <c r="T46" s="24">
        <f t="shared" si="1"/>
        <v>2600053.7381083332</v>
      </c>
      <c r="U46" s="29">
        <f>((S46*Parâmetros!$C$30)/(2*Parâmetros!$B$11*Parâmetros!$G$3*Modelo_3_Ø24mm!Q46^2))</f>
        <v>0.47814526613356545</v>
      </c>
      <c r="V46" s="29"/>
      <c r="W46" s="29">
        <f>((T46)*(((Parâmetros!$C$26^2)*Parâmetros!$C$30)/(2*Parâmetros!$G$3*Modelo_3_Ø24mm!Q46^2)))</f>
        <v>6.705999311154906E-2</v>
      </c>
      <c r="Y46" s="22">
        <v>0.56000000000000005</v>
      </c>
      <c r="Z46" s="23">
        <f>Y46/Parâmetros!$G$3</f>
        <v>5.6112224448897805E-4</v>
      </c>
      <c r="AA46" s="23"/>
      <c r="AB46" s="23">
        <f>Z46/Parâmetros!$B$33</f>
        <v>1.2403524845727762</v>
      </c>
      <c r="AC46" s="23">
        <f>AB46/Parâmetros!$D$6</f>
        <v>3.1039851966285692</v>
      </c>
      <c r="AD46" s="23">
        <f>(Parâmetros!$G$3*Parâmetros!$D$30*Modelo_3_Ø24mm!AC46)/Parâmetros!$H$3</f>
        <v>19316.120122561388</v>
      </c>
      <c r="AE46" s="22">
        <v>219668.62372899998</v>
      </c>
      <c r="AF46" s="24">
        <f t="shared" si="7"/>
        <v>1830571.8644083333</v>
      </c>
      <c r="AG46" s="29">
        <f>((AE46*Parâmetros!$D$30)/(2*Parâmetros!$B$11*Parâmetros!$G$3*Modelo_3_Ø24mm!AC46^2))</f>
        <v>0.50673811632752341</v>
      </c>
      <c r="AH46" s="29"/>
      <c r="AI46" s="29">
        <f>((AF46)*(((Parâmetros!$D$26^2)*Parâmetros!$D$30)/(2*Parâmetros!$G$3*Modelo_3_Ø24mm!AC46^2)))</f>
        <v>8.0916023493277547E-2</v>
      </c>
      <c r="AK46" s="22">
        <v>0.56000000000000005</v>
      </c>
      <c r="AL46" s="23">
        <f>AK46/Parâmetros!$G$3</f>
        <v>5.6112224448897805E-4</v>
      </c>
      <c r="AM46" s="23"/>
      <c r="AN46" s="23">
        <f>AL46/Parâmetros!$B$33</f>
        <v>1.2403524845727762</v>
      </c>
      <c r="AO46" s="23">
        <f>AN46/Parâmetros!$E$6</f>
        <v>2.980183768795714</v>
      </c>
      <c r="AP46" s="23">
        <f>(Parâmetros!$G$3*Parâmetros!$E$30*Modelo_3_Ø24mm!AO46)/Parâmetros!$H$3</f>
        <v>23273.943621064809</v>
      </c>
      <c r="AQ46" s="23">
        <v>167682.72367599999</v>
      </c>
      <c r="AR46" s="24">
        <f t="shared" si="5"/>
        <v>1397356.0306333334</v>
      </c>
      <c r="AS46" s="29">
        <f>((AQ46*Parâmetros!$E$30)/(2*Parâmetros!$B$11*Parâmetros!$G$3*Modelo_3_Ø24mm!AO46^2))</f>
        <v>0.52660348954562575</v>
      </c>
      <c r="AT46" s="29"/>
      <c r="AU46" s="29">
        <f>((AR46)*(((Parâmetros!$E$26^2)*Parâmetros!$E$30)/(2*Parâmetros!$G$3*Modelo_3_Ø24mm!AO46^2)))</f>
        <v>9.121954137160776E-2</v>
      </c>
    </row>
    <row r="47" spans="1:47" x14ac:dyDescent="0.25">
      <c r="A47" s="22">
        <v>0.57999999999999996</v>
      </c>
      <c r="B47" s="23">
        <f>A47/Parâmetros!$G$3</f>
        <v>5.8116232464929852E-4</v>
      </c>
      <c r="C47" s="23"/>
      <c r="D47" s="23">
        <f>B47/Parâmetros!$B$33</f>
        <v>1.284650787593232</v>
      </c>
      <c r="E47" s="23">
        <f>D47/Parâmetros!$B$6</f>
        <v>3.8624497522346122</v>
      </c>
      <c r="F47" s="23">
        <f>(Parâmetros!$G$3*Parâmetros!$B$30*Modelo_3_Ø24mm!E47)/Parâmetros!$H$3</f>
        <v>12899.75759512367</v>
      </c>
      <c r="G47" s="23">
        <v>598709.64333499898</v>
      </c>
      <c r="H47" s="24">
        <f t="shared" si="4"/>
        <v>4989247.0277916584</v>
      </c>
      <c r="I47" s="29">
        <f>((G47*Parâmetros!$B$30)/(2*Parâmetros!$B$11*Parâmetros!$G$3*Modelo_3_Ø24mm!E47^2))</f>
        <v>0.47870046032981362</v>
      </c>
      <c r="J47" s="29"/>
      <c r="K47" s="29">
        <f>((H47)*(((Parâmetros!$B$26^2)*Parâmetros!$B$30)/(2*Parâmetros!$G$3*Modelo_3_Ø24mm!E47^2)))</f>
        <v>5.2955166134954497E-2</v>
      </c>
      <c r="M47" s="22">
        <v>0.57999999999999996</v>
      </c>
      <c r="N47" s="23">
        <f>M47/Parâmetros!$G$3</f>
        <v>5.8116232464929852E-4</v>
      </c>
      <c r="O47" s="23"/>
      <c r="P47" s="23">
        <f>N47/Parâmetros!$B$33</f>
        <v>1.284650787593232</v>
      </c>
      <c r="Q47" s="23">
        <f>P47/Parâmetros!$C$6</f>
        <v>3.4303091791541576</v>
      </c>
      <c r="R47" s="23">
        <f>(Parâmetros!$G$3*Parâmetros!$C$30*Modelo_3_Ø24mm!Q47)/Parâmetros!$H$3</f>
        <v>16145.874902813497</v>
      </c>
      <c r="S47" s="23">
        <v>332874.25714499998</v>
      </c>
      <c r="T47" s="24">
        <f t="shared" si="1"/>
        <v>2773952.1428749999</v>
      </c>
      <c r="U47" s="29">
        <f>((S47*Parâmetros!$C$30)/(2*Parâmetros!$B$11*Parâmetros!$G$3*Modelo_3_Ø24mm!Q47^2))</f>
        <v>0.47555041763540778</v>
      </c>
      <c r="V47" s="29"/>
      <c r="W47" s="29">
        <f>((T47)*(((Parâmetros!$C$26^2)*Parâmetros!$C$30)/(2*Parâmetros!$G$3*Modelo_3_Ø24mm!Q47^2)))</f>
        <v>6.6696064960970344E-2</v>
      </c>
      <c r="Y47" s="22">
        <v>0.57999999999999996</v>
      </c>
      <c r="Z47" s="23">
        <f>Y47/Parâmetros!$G$3</f>
        <v>5.8116232464929852E-4</v>
      </c>
      <c r="AA47" s="23"/>
      <c r="AB47" s="23">
        <f>Z47/Parâmetros!$B$33</f>
        <v>1.284650787593232</v>
      </c>
      <c r="AC47" s="23">
        <f>AB47/Parâmetros!$D$6</f>
        <v>3.2148418107938737</v>
      </c>
      <c r="AD47" s="23">
        <f>(Parâmetros!$G$3*Parâmetros!$D$30*Modelo_3_Ø24mm!AC47)/Parâmetros!$H$3</f>
        <v>20005.981555510003</v>
      </c>
      <c r="AE47" s="22">
        <v>234534.58231299999</v>
      </c>
      <c r="AF47" s="24">
        <f t="shared" si="7"/>
        <v>1954454.8526083333</v>
      </c>
      <c r="AG47" s="29">
        <f>((AE47*Parâmetros!$D$30)/(2*Parâmetros!$B$11*Parâmetros!$G$3*Modelo_3_Ø24mm!AC47^2))</f>
        <v>0.50436216391173128</v>
      </c>
      <c r="AH47" s="29"/>
      <c r="AI47" s="29">
        <f>((AF47)*(((Parâmetros!$D$26^2)*Parâmetros!$D$30)/(2*Parâmetros!$G$3*Modelo_3_Ø24mm!AC47^2)))</f>
        <v>8.0536631031371486E-2</v>
      </c>
      <c r="AK47" s="22">
        <v>0.57999999999999996</v>
      </c>
      <c r="AL47" s="23">
        <f>AK47/Parâmetros!$G$3</f>
        <v>5.8116232464929852E-4</v>
      </c>
      <c r="AM47" s="23"/>
      <c r="AN47" s="23">
        <f>AL47/Parâmetros!$B$33</f>
        <v>1.284650787593232</v>
      </c>
      <c r="AO47" s="23">
        <f>AN47/Parâmetros!$E$6</f>
        <v>3.0866189033955598</v>
      </c>
      <c r="AP47" s="23">
        <f>(Parâmetros!$G$3*Parâmetros!$E$30*Modelo_3_Ø24mm!AO47)/Parâmetros!$H$3</f>
        <v>24105.155893245686</v>
      </c>
      <c r="AQ47" s="23">
        <v>178996.90880499998</v>
      </c>
      <c r="AR47" s="24">
        <f t="shared" si="5"/>
        <v>1491640.9067083332</v>
      </c>
      <c r="AS47" s="29">
        <f>((AQ47*Parâmetros!$E$30)/(2*Parâmetros!$B$11*Parâmetros!$G$3*Modelo_3_Ø24mm!AO47^2))</f>
        <v>0.52403586473225794</v>
      </c>
      <c r="AT47" s="29"/>
      <c r="AU47" s="29">
        <f>((AR47)*(((Parâmetros!$E$26^2)*Parâmetros!$E$30)/(2*Parâmetros!$G$3*Modelo_3_Ø24mm!AO47^2)))</f>
        <v>9.0774771136431648E-2</v>
      </c>
    </row>
    <row r="48" spans="1:47" x14ac:dyDescent="0.25">
      <c r="A48" s="22">
        <v>0.6</v>
      </c>
      <c r="B48" s="23">
        <f>A48/Parâmetros!$G$3</f>
        <v>6.0120240480961921E-4</v>
      </c>
      <c r="C48" s="23"/>
      <c r="D48" s="23">
        <f>B48/Parâmetros!$B$33</f>
        <v>1.3289490906136885</v>
      </c>
      <c r="E48" s="23">
        <f>D48/Parâmetros!$B$6</f>
        <v>3.9956376747254616</v>
      </c>
      <c r="F48" s="23">
        <f>(Parâmetros!$G$3*Parâmetros!$B$30*Modelo_3_Ø24mm!E48)/Parâmetros!$H$3</f>
        <v>13344.576822541731</v>
      </c>
      <c r="G48" s="23">
        <v>637057.69904799992</v>
      </c>
      <c r="H48" s="24">
        <f t="shared" si="4"/>
        <v>5308814.1587333325</v>
      </c>
      <c r="I48" s="29">
        <f>((G48*Parâmetros!$B$30)/(2*Parâmetros!$B$11*Parâmetros!$G$3*Modelo_3_Ø24mm!E48^2))</f>
        <v>0.47597029202400309</v>
      </c>
      <c r="J48" s="29"/>
      <c r="K48" s="29">
        <f>((H48)*(((Parâmetros!$B$26^2)*Parâmetros!$B$30)/(2*Parâmetros!$G$3*Modelo_3_Ø24mm!E48^2)))</f>
        <v>5.2653147381701196E-2</v>
      </c>
      <c r="M48" s="22">
        <v>0.6</v>
      </c>
      <c r="N48" s="23">
        <f>M48/Parâmetros!$G$3</f>
        <v>6.0120240480961921E-4</v>
      </c>
      <c r="O48" s="23"/>
      <c r="P48" s="23">
        <f>N48/Parâmetros!$B$33</f>
        <v>1.3289490906136885</v>
      </c>
      <c r="Q48" s="23">
        <f>P48/Parâmetros!$C$6</f>
        <v>3.5485957025732668</v>
      </c>
      <c r="R48" s="23">
        <f>(Parâmetros!$G$3*Parâmetros!$C$30*Modelo_3_Ø24mm!Q48)/Parâmetros!$H$3</f>
        <v>16702.629209807066</v>
      </c>
      <c r="S48" s="23">
        <v>354340.536915</v>
      </c>
      <c r="T48" s="24">
        <f t="shared" si="1"/>
        <v>2952837.8076250004</v>
      </c>
      <c r="U48" s="29">
        <f>((S48*Parâmetros!$C$30)/(2*Parâmetros!$B$11*Parâmetros!$G$3*Modelo_3_Ø24mm!Q48^2))</f>
        <v>0.47303217560769334</v>
      </c>
      <c r="V48" s="29"/>
      <c r="W48" s="29">
        <f>((T48)*(((Parâmetros!$C$26^2)*Parâmetros!$C$30)/(2*Parâmetros!$G$3*Modelo_3_Ø24mm!Q48^2)))</f>
        <v>6.6342880887022893E-2</v>
      </c>
      <c r="Y48" s="22">
        <v>0.6</v>
      </c>
      <c r="Z48" s="23">
        <f>Y48/Parâmetros!$G$3</f>
        <v>6.0120240480961921E-4</v>
      </c>
      <c r="AA48" s="23"/>
      <c r="AB48" s="23">
        <f>Z48/Parâmetros!$B$33</f>
        <v>1.3289490906136885</v>
      </c>
      <c r="AC48" s="23">
        <f>AB48/Parâmetros!$D$6</f>
        <v>3.3256984249591803</v>
      </c>
      <c r="AD48" s="23">
        <f>(Parâmetros!$G$3*Parâmetros!$D$30*Modelo_3_Ø24mm!AC48)/Parâmetros!$H$3</f>
        <v>20695.842988458626</v>
      </c>
      <c r="AE48" s="22">
        <v>249868.269367</v>
      </c>
      <c r="AF48" s="24">
        <f t="shared" si="7"/>
        <v>2082235.5780583334</v>
      </c>
      <c r="AG48" s="29">
        <f>((AE48*Parâmetros!$D$30)/(2*Parâmetros!$B$11*Parâmetros!$G$3*Modelo_3_Ø24mm!AC48^2))</f>
        <v>0.50211154326569074</v>
      </c>
      <c r="AH48" s="29"/>
      <c r="AI48" s="29">
        <f>((AF48)*(((Parâmetros!$D$26^2)*Parâmetros!$D$30)/(2*Parâmetros!$G$3*Modelo_3_Ø24mm!AC48^2)))</f>
        <v>8.0177251566512425E-2</v>
      </c>
      <c r="AK48" s="22">
        <v>0.6</v>
      </c>
      <c r="AL48" s="23">
        <f>AK48/Parâmetros!$G$3</f>
        <v>6.0120240480961921E-4</v>
      </c>
      <c r="AM48" s="23"/>
      <c r="AN48" s="23">
        <f>AL48/Parâmetros!$B$33</f>
        <v>1.3289490906136885</v>
      </c>
      <c r="AO48" s="23">
        <f>AN48/Parâmetros!$E$6</f>
        <v>3.1930540379954073</v>
      </c>
      <c r="AP48" s="23">
        <f>(Parâmetros!$G$3*Parâmetros!$E$30*Modelo_3_Ø24mm!AO48)/Parâmetros!$H$3</f>
        <v>24936.368165426575</v>
      </c>
      <c r="AQ48" s="23">
        <v>190647.14269400001</v>
      </c>
      <c r="AR48" s="24">
        <f t="shared" si="5"/>
        <v>1588726.1891166668</v>
      </c>
      <c r="AS48" s="29">
        <f>((AQ48*Parâmetros!$E$30)/(2*Parâmetros!$B$11*Parâmetros!$G$3*Modelo_3_Ø24mm!AO48^2))</f>
        <v>0.52155398372665029</v>
      </c>
      <c r="AT48" s="29"/>
      <c r="AU48" s="29">
        <f>((AR48)*(((Parâmetros!$E$26^2)*Parâmetros!$E$30)/(2*Parâmetros!$G$3*Modelo_3_Ø24mm!AO48^2)))</f>
        <v>9.0344853652850651E-2</v>
      </c>
    </row>
    <row r="49" spans="1:47" x14ac:dyDescent="0.25">
      <c r="A49" s="22">
        <v>0.62</v>
      </c>
      <c r="B49" s="23">
        <f>A49/Parâmetros!$G$3</f>
        <v>6.212424849699399E-4</v>
      </c>
      <c r="C49" s="23"/>
      <c r="D49" s="23">
        <f>B49/Parâmetros!$B$33</f>
        <v>1.3732473936341449</v>
      </c>
      <c r="E49" s="23">
        <f>D49/Parâmetros!$B$6</f>
        <v>4.128825597216311</v>
      </c>
      <c r="F49" s="23">
        <f>(Parâmetros!$G$3*Parâmetros!$B$30*Modelo_3_Ø24mm!E49)/Parâmetros!$H$3</f>
        <v>13789.396049959791</v>
      </c>
      <c r="G49" s="23">
        <v>676489.23418599996</v>
      </c>
      <c r="H49" s="24">
        <f t="shared" si="4"/>
        <v>5637410.2848833334</v>
      </c>
      <c r="I49" s="29">
        <f>((G49*Parâmetros!$B$30)/(2*Parâmetros!$B$11*Parâmetros!$G$3*Modelo_3_Ø24mm!E49^2))</f>
        <v>0.47334859179522082</v>
      </c>
      <c r="J49" s="29"/>
      <c r="K49" s="29">
        <f>((H49)*(((Parâmetros!$B$26^2)*Parâmetros!$B$30)/(2*Parâmetros!$G$3*Modelo_3_Ø24mm!E49^2)))</f>
        <v>5.2363127666500676E-2</v>
      </c>
      <c r="M49" s="22">
        <v>0.62</v>
      </c>
      <c r="N49" s="23">
        <f>M49/Parâmetros!$G$3</f>
        <v>6.212424849699399E-4</v>
      </c>
      <c r="O49" s="23"/>
      <c r="P49" s="23">
        <f>N49/Parâmetros!$B$33</f>
        <v>1.3732473936341449</v>
      </c>
      <c r="Q49" s="23">
        <f>P49/Parâmetros!$C$6</f>
        <v>3.6668822259923766</v>
      </c>
      <c r="R49" s="23">
        <f>(Parâmetros!$G$3*Parâmetros!$C$30*Modelo_3_Ø24mm!Q49)/Parâmetros!$H$3</f>
        <v>17259.383516800641</v>
      </c>
      <c r="S49" s="23">
        <v>376396.85006599996</v>
      </c>
      <c r="T49" s="24">
        <f t="shared" si="1"/>
        <v>3136640.4172166665</v>
      </c>
      <c r="U49" s="29">
        <f>((S49*Parâmetros!$C$30)/(2*Parâmetros!$B$11*Parâmetros!$G$3*Modelo_3_Ø24mm!Q49^2))</f>
        <v>0.47058160387602549</v>
      </c>
      <c r="V49" s="29"/>
      <c r="W49" s="29">
        <f>((T49)*(((Parâmetros!$C$26^2)*Parâmetros!$C$30)/(2*Parâmetros!$G$3*Modelo_3_Ø24mm!Q49^2)))</f>
        <v>6.5999187589013533E-2</v>
      </c>
      <c r="Y49" s="22">
        <v>0.62</v>
      </c>
      <c r="Z49" s="23">
        <f>Y49/Parâmetros!$G$3</f>
        <v>6.212424849699399E-4</v>
      </c>
      <c r="AA49" s="23"/>
      <c r="AB49" s="23">
        <f>Z49/Parâmetros!$B$33</f>
        <v>1.3732473936341449</v>
      </c>
      <c r="AC49" s="23">
        <f>AB49/Parâmetros!$D$6</f>
        <v>3.4365550391244866</v>
      </c>
      <c r="AD49" s="23">
        <f>(Parâmetros!$G$3*Parâmetros!$D$30*Modelo_3_Ø24mm!AC49)/Parâmetros!$H$3</f>
        <v>21385.704421407245</v>
      </c>
      <c r="AE49" s="22">
        <v>265629.38300699997</v>
      </c>
      <c r="AF49" s="24">
        <f t="shared" si="7"/>
        <v>2213578.1917249998</v>
      </c>
      <c r="AG49" s="29">
        <f>((AE49*Parâmetros!$D$30)/(2*Parâmetros!$B$11*Parâmetros!$G$3*Modelo_3_Ø24mm!AC49^2))</f>
        <v>0.49990137597733247</v>
      </c>
      <c r="AH49" s="29"/>
      <c r="AI49" s="29">
        <f>((AF49)*(((Parâmetros!$D$26^2)*Parâmetros!$D$30)/(2*Parâmetros!$G$3*Modelo_3_Ø24mm!AC49^2)))</f>
        <v>7.982433170028061E-2</v>
      </c>
      <c r="AK49" s="22">
        <v>0.62</v>
      </c>
      <c r="AL49" s="23">
        <f>AK49/Parâmetros!$G$3</f>
        <v>6.212424849699399E-4</v>
      </c>
      <c r="AM49" s="23"/>
      <c r="AN49" s="23">
        <f>AL49/Parâmetros!$B$33</f>
        <v>1.3732473936341449</v>
      </c>
      <c r="AO49" s="23">
        <f>AN49/Parâmetros!$E$6</f>
        <v>3.2994891725952544</v>
      </c>
      <c r="AP49" s="23">
        <f>(Parâmetros!$G$3*Parâmetros!$E$30*Modelo_3_Ø24mm!AO49)/Parâmetros!$H$3</f>
        <v>25767.580437607463</v>
      </c>
      <c r="AQ49" s="23">
        <v>202621.570935</v>
      </c>
      <c r="AR49" s="24">
        <f t="shared" si="5"/>
        <v>1688513.091125</v>
      </c>
      <c r="AS49" s="29">
        <f>((AQ49*Parâmetros!$E$30)/(2*Parâmetros!$B$11*Parâmetros!$G$3*Modelo_3_Ø24mm!AO49^2))</f>
        <v>0.51912717795977947</v>
      </c>
      <c r="AT49" s="29"/>
      <c r="AU49" s="29">
        <f>((AR49)*(((Parâmetros!$E$26^2)*Parâmetros!$E$30)/(2*Parâmetros!$G$3*Modelo_3_Ø24mm!AO49^2)))</f>
        <v>8.9924476436507209E-2</v>
      </c>
    </row>
    <row r="50" spans="1:47" x14ac:dyDescent="0.25">
      <c r="A50" s="22">
        <v>0.64</v>
      </c>
      <c r="B50" s="23">
        <f>A50/Parâmetros!$G$3</f>
        <v>6.4128256513026059E-4</v>
      </c>
      <c r="C50" s="23"/>
      <c r="D50" s="23">
        <f>B50/Parâmetros!$B$33</f>
        <v>1.4175456966546014</v>
      </c>
      <c r="E50" s="23">
        <f>D50/Parâmetros!$B$6</f>
        <v>4.2620135197071596</v>
      </c>
      <c r="F50" s="23">
        <f>(Parâmetros!$G$3*Parâmetros!$B$30*Modelo_3_Ø24mm!E50)/Parâmetros!$H$3</f>
        <v>14234.215277377849</v>
      </c>
      <c r="G50" s="23">
        <v>716992.58277599991</v>
      </c>
      <c r="H50" s="24">
        <f t="shared" si="4"/>
        <v>5974938.1897999998</v>
      </c>
      <c r="I50" s="29">
        <f>((G50*Parâmetros!$B$30)/(2*Parâmetros!$B$11*Parâmetros!$G$3*Modelo_3_Ø24mm!E50^2))</f>
        <v>0.47082367610455311</v>
      </c>
      <c r="J50" s="29"/>
      <c r="K50" s="29">
        <f>((H50)*(((Parâmetros!$B$26^2)*Parâmetros!$B$30)/(2*Parâmetros!$G$3*Modelo_3_Ø24mm!E50^2)))</f>
        <v>5.208381452403172E-2</v>
      </c>
      <c r="M50" s="22">
        <v>0.64</v>
      </c>
      <c r="N50" s="23">
        <f>M50/Parâmetros!$G$3</f>
        <v>6.4128256513026059E-4</v>
      </c>
      <c r="O50" s="23"/>
      <c r="P50" s="23">
        <f>N50/Parâmetros!$B$33</f>
        <v>1.4175456966546014</v>
      </c>
      <c r="Q50" s="23">
        <f>P50/Parâmetros!$C$6</f>
        <v>3.7851687494114858</v>
      </c>
      <c r="R50" s="23">
        <f>(Parâmetros!$G$3*Parâmetros!$C$30*Modelo_3_Ø24mm!Q50)/Parâmetros!$H$3</f>
        <v>17816.137823794212</v>
      </c>
      <c r="S50" s="23">
        <v>399043.872859</v>
      </c>
      <c r="T50" s="24">
        <f t="shared" si="1"/>
        <v>3325365.6071583335</v>
      </c>
      <c r="U50" s="29">
        <f>((S50*Parâmetros!$C$30)/(2*Parâmetros!$B$11*Parâmetros!$G$3*Modelo_3_Ø24mm!Q50^2))</f>
        <v>0.4682017613002048</v>
      </c>
      <c r="V50" s="29"/>
      <c r="W50" s="29">
        <f>((T50)*(((Parâmetros!$C$26^2)*Parâmetros!$C$30)/(2*Parâmetros!$G$3*Modelo_3_Ø24mm!Q50^2)))</f>
        <v>6.5665414072794054E-2</v>
      </c>
      <c r="Y50" s="22">
        <v>0.64</v>
      </c>
      <c r="Z50" s="23">
        <f>Y50/Parâmetros!$G$3</f>
        <v>6.4128256513026059E-4</v>
      </c>
      <c r="AA50" s="23"/>
      <c r="AB50" s="23">
        <f>Z50/Parâmetros!$B$33</f>
        <v>1.4175456966546014</v>
      </c>
      <c r="AC50" s="23">
        <f>AB50/Parâmetros!$D$6</f>
        <v>3.5474116532897932</v>
      </c>
      <c r="AD50" s="23">
        <f>(Parâmetros!$G$3*Parâmetros!$D$30*Modelo_3_Ø24mm!AC50)/Parâmetros!$H$3</f>
        <v>22075.565854355871</v>
      </c>
      <c r="AE50" s="22">
        <v>281850.01364999998</v>
      </c>
      <c r="AF50" s="24">
        <f t="shared" si="7"/>
        <v>2348750.11375</v>
      </c>
      <c r="AG50" s="29">
        <f>((AE50*Parâmetros!$D$30)/(2*Parâmetros!$B$11*Parâmetros!$G$3*Modelo_3_Ø24mm!AC50^2))</f>
        <v>0.49779405980848573</v>
      </c>
      <c r="AH50" s="29"/>
      <c r="AI50" s="29">
        <f>((AF50)*(((Parâmetros!$D$26^2)*Parâmetros!$D$30)/(2*Parâmetros!$G$3*Modelo_3_Ø24mm!AC50^2)))</f>
        <v>7.9487835117268563E-2</v>
      </c>
      <c r="AK50" s="22">
        <v>0.64</v>
      </c>
      <c r="AL50" s="23">
        <f>AK50/Parâmetros!$G$3</f>
        <v>6.4128256513026059E-4</v>
      </c>
      <c r="AM50" s="23"/>
      <c r="AN50" s="23">
        <f>AL50/Parâmetros!$B$33</f>
        <v>1.4175456966546014</v>
      </c>
      <c r="AO50" s="23">
        <f>AN50/Parâmetros!$E$6</f>
        <v>3.4059243071951015</v>
      </c>
      <c r="AP50" s="23">
        <f>(Parâmetros!$G$3*Parâmetros!$E$30*Modelo_3_Ø24mm!AO50)/Parâmetros!$H$3</f>
        <v>26598.792709788351</v>
      </c>
      <c r="AQ50" s="23">
        <v>214907.53445199999</v>
      </c>
      <c r="AR50" s="24">
        <f t="shared" ref="AR50:AR68" si="8">AQ50/0.12</f>
        <v>1790896.1204333333</v>
      </c>
      <c r="AS50" s="29">
        <f>((AQ50*Parâmetros!$E$30)/(2*Parâmetros!$B$11*Parâmetros!$G$3*Modelo_3_Ø24mm!AO50^2))</f>
        <v>0.51672938663041046</v>
      </c>
      <c r="AT50" s="29"/>
      <c r="AU50" s="29">
        <f>((AR50)*(((Parâmetros!$E$26^2)*Parâmetros!$E$30)/(2*Parâmetros!$G$3*Modelo_3_Ø24mm!AO50^2)))</f>
        <v>8.9509125171823065E-2</v>
      </c>
    </row>
    <row r="51" spans="1:47" x14ac:dyDescent="0.25">
      <c r="A51" s="22">
        <v>0.66</v>
      </c>
      <c r="B51" s="23">
        <f>A51/Parâmetros!$G$3</f>
        <v>6.6132264529058116E-4</v>
      </c>
      <c r="C51" s="23"/>
      <c r="D51" s="23">
        <f>B51/Parâmetros!$B$33</f>
        <v>1.4618439996750574</v>
      </c>
      <c r="E51" s="23">
        <f>D51/Parâmetros!$B$6</f>
        <v>4.3952014421980081</v>
      </c>
      <c r="F51" s="23">
        <f>(Parâmetros!$G$3*Parâmetros!$B$30*Modelo_3_Ø24mm!E51)/Parâmetros!$H$3</f>
        <v>14679.034504795905</v>
      </c>
      <c r="G51" s="23">
        <v>758568.32983800001</v>
      </c>
      <c r="H51" s="24">
        <f t="shared" si="4"/>
        <v>6321402.7486500004</v>
      </c>
      <c r="I51" s="29">
        <f>((G51*Parâmetros!$B$30)/(2*Parâmetros!$B$11*Parâmetros!$G$3*Modelo_3_Ø24mm!E51^2))</f>
        <v>0.46839302024885471</v>
      </c>
      <c r="J51" s="29"/>
      <c r="K51" s="29">
        <f>((H51)*(((Parâmetros!$B$26^2)*Parâmetros!$B$30)/(2*Parâmetros!$G$3*Modelo_3_Ø24mm!E51^2)))</f>
        <v>5.1814928664664181E-2</v>
      </c>
      <c r="M51" s="22">
        <v>0.66</v>
      </c>
      <c r="N51" s="23">
        <f>M51/Parâmetros!$G$3</f>
        <v>6.6132264529058116E-4</v>
      </c>
      <c r="O51" s="23"/>
      <c r="P51" s="23">
        <f>N51/Parâmetros!$B$33</f>
        <v>1.4618439996750574</v>
      </c>
      <c r="Q51" s="23">
        <f>P51/Parâmetros!$C$6</f>
        <v>3.9034552728305938</v>
      </c>
      <c r="R51" s="23">
        <f>(Parâmetros!$G$3*Parâmetros!$C$30*Modelo_3_Ø24mm!Q51)/Parâmetros!$H$3</f>
        <v>18372.892130787775</v>
      </c>
      <c r="S51" s="23">
        <v>422265.93632600002</v>
      </c>
      <c r="T51" s="24">
        <f t="shared" si="1"/>
        <v>3518882.8027166668</v>
      </c>
      <c r="U51" s="29">
        <f>((S51*Parâmetros!$C$30)/(2*Parâmetros!$B$11*Parâmetros!$G$3*Modelo_3_Ø24mm!Q51^2))</f>
        <v>0.46587619744412734</v>
      </c>
      <c r="V51" s="29"/>
      <c r="W51" s="29">
        <f>((T51)*(((Parâmetros!$C$26^2)*Parâmetros!$C$30)/(2*Parâmetros!$G$3*Modelo_3_Ø24mm!Q51^2)))</f>
        <v>6.5339253160588209E-2</v>
      </c>
      <c r="Y51" s="22">
        <v>0.66</v>
      </c>
      <c r="Z51" s="23">
        <f>Y51/Parâmetros!$G$3</f>
        <v>6.6132264529058116E-4</v>
      </c>
      <c r="AA51" s="23"/>
      <c r="AB51" s="23">
        <f>Z51/Parâmetros!$B$33</f>
        <v>1.4618439996750574</v>
      </c>
      <c r="AC51" s="23">
        <f>AB51/Parâmetros!$D$6</f>
        <v>3.6582682674550986</v>
      </c>
      <c r="AD51" s="23">
        <f>(Parâmetros!$G$3*Parâmetros!$D$30*Modelo_3_Ø24mm!AC51)/Parâmetros!$H$3</f>
        <v>22765.42728730449</v>
      </c>
      <c r="AE51" s="22">
        <v>298476.48059499997</v>
      </c>
      <c r="AF51" s="24">
        <f t="shared" si="7"/>
        <v>2487304.004958333</v>
      </c>
      <c r="AG51" s="29">
        <f>((AE51*Parâmetros!$D$30)/(2*Parâmetros!$B$11*Parâmetros!$G$3*Modelo_3_Ø24mm!AC51^2))</f>
        <v>0.49569420500780681</v>
      </c>
      <c r="AH51" s="29"/>
      <c r="AI51" s="29">
        <f>((AF51)*(((Parâmetros!$D$26^2)*Parâmetros!$D$30)/(2*Parâmetros!$G$3*Modelo_3_Ø24mm!AC51^2)))</f>
        <v>7.915252996671937E-2</v>
      </c>
      <c r="AK51" s="22">
        <v>0.66</v>
      </c>
      <c r="AL51" s="23">
        <f>AK51/Parâmetros!$G$3</f>
        <v>6.6132264529058116E-4</v>
      </c>
      <c r="AM51" s="23"/>
      <c r="AN51" s="23">
        <f>AL51/Parâmetros!$B$33</f>
        <v>1.4618439996750574</v>
      </c>
      <c r="AO51" s="23">
        <f>AN51/Parâmetros!$E$6</f>
        <v>3.5123594417949482</v>
      </c>
      <c r="AP51" s="23">
        <f>(Parâmetros!$G$3*Parâmetros!$E$30*Modelo_3_Ø24mm!AO51)/Parâmetros!$H$3</f>
        <v>27430.004981969236</v>
      </c>
      <c r="AQ51" s="23">
        <v>227493.95795400001</v>
      </c>
      <c r="AR51" s="24">
        <f t="shared" si="8"/>
        <v>1895782.9829500001</v>
      </c>
      <c r="AS51" s="29">
        <f>((AQ51*Parâmetros!$E$30)/(2*Parâmetros!$B$11*Parâmetros!$G$3*Modelo_3_Ø24mm!AO51^2))</f>
        <v>0.5143437448918271</v>
      </c>
      <c r="AT51" s="29"/>
      <c r="AU51" s="29">
        <f>((AR51)*(((Parâmetros!$E$26^2)*Parâmetros!$E$30)/(2*Parâmetros!$G$3*Modelo_3_Ø24mm!AO51^2)))</f>
        <v>8.9095878488899827E-2</v>
      </c>
    </row>
    <row r="52" spans="1:47" x14ac:dyDescent="0.25">
      <c r="A52" s="22">
        <v>0.68</v>
      </c>
      <c r="B52" s="23">
        <f>A52/Parâmetros!$G$3</f>
        <v>6.8136272545090185E-4</v>
      </c>
      <c r="C52" s="23"/>
      <c r="D52" s="23">
        <f>B52/Parâmetros!$B$33</f>
        <v>1.5061423026955139</v>
      </c>
      <c r="E52" s="23">
        <f>D52/Parâmetros!$B$6</f>
        <v>4.5283893646888567</v>
      </c>
      <c r="F52" s="23">
        <f>(Parâmetros!$G$3*Parâmetros!$B$30*Modelo_3_Ø24mm!E52)/Parâmetros!$H$3</f>
        <v>15123.853732213962</v>
      </c>
      <c r="G52" s="23">
        <v>801215.39034499996</v>
      </c>
      <c r="H52" s="24">
        <f t="shared" si="4"/>
        <v>6676794.9195416663</v>
      </c>
      <c r="I52" s="29">
        <f>((G52*Parâmetros!$B$30)/(2*Parâmetros!$B$11*Parâmetros!$G$3*Modelo_3_Ø24mm!E52^2))</f>
        <v>0.46605270871642823</v>
      </c>
      <c r="J52" s="29"/>
      <c r="K52" s="29">
        <f>((H52)*(((Parâmetros!$B$26^2)*Parâmetros!$B$30)/(2*Parâmetros!$G$3*Modelo_3_Ø24mm!E52^2)))</f>
        <v>5.1556036943687343E-2</v>
      </c>
      <c r="M52" s="22">
        <v>0.68</v>
      </c>
      <c r="N52" s="23">
        <f>M52/Parâmetros!$G$3</f>
        <v>6.8136272545090185E-4</v>
      </c>
      <c r="O52" s="23"/>
      <c r="P52" s="23">
        <f>N52/Parâmetros!$B$33</f>
        <v>1.5061423026955139</v>
      </c>
      <c r="Q52" s="23">
        <f>P52/Parâmetros!$C$6</f>
        <v>4.0217417962497031</v>
      </c>
      <c r="R52" s="23">
        <f>(Parâmetros!$G$3*Parâmetros!$C$30*Modelo_3_Ø24mm!Q52)/Parâmetros!$H$3</f>
        <v>18929.646437781346</v>
      </c>
      <c r="S52" s="23">
        <v>446086.636352</v>
      </c>
      <c r="T52" s="24">
        <f t="shared" si="1"/>
        <v>3717388.6362666669</v>
      </c>
      <c r="U52" s="29">
        <f>((S52*Parâmetros!$C$30)/(2*Parâmetros!$B$11*Parâmetros!$G$3*Modelo_3_Ø24mm!Q52^2))</f>
        <v>0.46363235066678116</v>
      </c>
      <c r="V52" s="29"/>
      <c r="W52" s="29">
        <f>((T52)*(((Parâmetros!$C$26^2)*Parâmetros!$C$30)/(2*Parâmetros!$G$3*Modelo_3_Ø24mm!Q52^2)))</f>
        <v>6.5024553089103709E-2</v>
      </c>
      <c r="Y52" s="22">
        <v>0.68</v>
      </c>
      <c r="Z52" s="23">
        <f>Y52/Parâmetros!$G$3</f>
        <v>6.8136272545090185E-4</v>
      </c>
      <c r="AA52" s="23"/>
      <c r="AB52" s="23">
        <f>Z52/Parâmetros!$B$33</f>
        <v>1.5061423026955139</v>
      </c>
      <c r="AC52" s="23">
        <f>AB52/Parâmetros!$D$6</f>
        <v>3.7691248816204048</v>
      </c>
      <c r="AD52" s="23">
        <f>(Parâmetros!$G$3*Parâmetros!$D$30*Modelo_3_Ø24mm!AC52)/Parâmetros!$H$3</f>
        <v>23455.288720253113</v>
      </c>
      <c r="AE52" s="22">
        <v>315582.85923599999</v>
      </c>
      <c r="AF52" s="24">
        <f t="shared" si="7"/>
        <v>2629857.1603000001</v>
      </c>
      <c r="AG52" s="29">
        <f>((AE52*Parâmetros!$D$30)/(2*Parâmetros!$B$11*Parâmetros!$G$3*Modelo_3_Ø24mm!AC52^2))</f>
        <v>0.4937273423287023</v>
      </c>
      <c r="AH52" s="29"/>
      <c r="AI52" s="29">
        <f>((AF52)*(((Parâmetros!$D$26^2)*Parâmetros!$D$30)/(2*Parâmetros!$G$3*Modelo_3_Ø24mm!AC52^2)))</f>
        <v>7.8838461019421976E-2</v>
      </c>
      <c r="AK52" s="22">
        <v>0.68</v>
      </c>
      <c r="AL52" s="23">
        <f>AK52/Parâmetros!$G$3</f>
        <v>6.8136272545090185E-4</v>
      </c>
      <c r="AM52" s="23"/>
      <c r="AN52" s="23">
        <f>AL52/Parâmetros!$B$33</f>
        <v>1.5061423026955139</v>
      </c>
      <c r="AO52" s="23">
        <f>AN52/Parâmetros!$E$6</f>
        <v>3.6187945763947953</v>
      </c>
      <c r="AP52" s="23">
        <f>(Parâmetros!$G$3*Parâmetros!$E$30*Modelo_3_Ø24mm!AO52)/Parâmetros!$H$3</f>
        <v>28261.21725415012</v>
      </c>
      <c r="AQ52" s="23">
        <v>240412.62222800002</v>
      </c>
      <c r="AR52" s="24">
        <f t="shared" si="8"/>
        <v>2003438.5185666669</v>
      </c>
      <c r="AS52" s="29">
        <f>((AQ52*Parâmetros!$E$30)/(2*Parâmetros!$B$11*Parâmetros!$G$3*Modelo_3_Ø24mm!AO52^2))</f>
        <v>0.51204827454217861</v>
      </c>
      <c r="AT52" s="29"/>
      <c r="AU52" s="29">
        <f>((AR52)*(((Parâmetros!$E$26^2)*Parâmetros!$E$30)/(2*Parâmetros!$G$3*Modelo_3_Ø24mm!AO52^2)))</f>
        <v>8.8698251513986054E-2</v>
      </c>
    </row>
    <row r="53" spans="1:47" x14ac:dyDescent="0.25">
      <c r="A53" s="22">
        <v>0.7</v>
      </c>
      <c r="B53" s="23">
        <f>A53/Parâmetros!$G$3</f>
        <v>7.0140280561122243E-4</v>
      </c>
      <c r="C53" s="23"/>
      <c r="D53" s="23">
        <f>B53/Parâmetros!$B$33</f>
        <v>1.5504406057159701</v>
      </c>
      <c r="E53" s="23">
        <f>D53/Parâmetros!$B$6</f>
        <v>4.6615772871797052</v>
      </c>
      <c r="F53" s="23">
        <f>(Parâmetros!$G$3*Parâmetros!$B$30*Modelo_3_Ø24mm!E53)/Parâmetros!$H$3</f>
        <v>15568.672959632018</v>
      </c>
      <c r="G53" s="23">
        <v>844872.90529400005</v>
      </c>
      <c r="H53" s="24">
        <f t="shared" si="4"/>
        <v>7040607.5441166675</v>
      </c>
      <c r="I53" s="29">
        <f>((G53*Parâmetros!$B$30)/(2*Parâmetros!$B$11*Parâmetros!$G$3*Modelo_3_Ø24mm!E53^2))</f>
        <v>0.46376597380932039</v>
      </c>
      <c r="J53" s="29"/>
      <c r="K53" s="29">
        <f>((H53)*(((Parâmetros!$B$26^2)*Parâmetros!$B$30)/(2*Parâmetros!$G$3*Modelo_3_Ø24mm!E53^2)))</f>
        <v>5.1303072016874729E-2</v>
      </c>
      <c r="M53" s="22">
        <v>0.7</v>
      </c>
      <c r="N53" s="23">
        <f>M53/Parâmetros!$G$3</f>
        <v>7.0140280561122243E-4</v>
      </c>
      <c r="O53" s="23"/>
      <c r="P53" s="23">
        <f>N53/Parâmetros!$B$33</f>
        <v>1.5504406057159701</v>
      </c>
      <c r="Q53" s="23">
        <f>P53/Parâmetros!$C$6</f>
        <v>4.1400283196688124</v>
      </c>
      <c r="R53" s="23">
        <f>(Parâmetros!$G$3*Parâmetros!$C$30*Modelo_3_Ø24mm!Q53)/Parâmetros!$H$3</f>
        <v>19486.400744774917</v>
      </c>
      <c r="S53" s="23">
        <v>470491.89952500002</v>
      </c>
      <c r="T53" s="24">
        <f t="shared" si="1"/>
        <v>3920765.8293750002</v>
      </c>
      <c r="U53" s="29">
        <f>((S53*Parâmetros!$C$30)/(2*Parâmetros!$B$11*Parâmetros!$G$3*Modelo_3_Ø24mm!Q53^2))</f>
        <v>0.46145399989717617</v>
      </c>
      <c r="V53" s="29"/>
      <c r="W53" s="29">
        <f>((T53)*(((Parâmetros!$C$26^2)*Parâmetros!$C$30)/(2*Parâmetros!$G$3*Modelo_3_Ø24mm!Q53^2)))</f>
        <v>6.4719038849078925E-2</v>
      </c>
      <c r="Y53" s="22">
        <v>0.7</v>
      </c>
      <c r="Z53" s="23">
        <f>Y53/Parâmetros!$G$3</f>
        <v>7.0140280561122243E-4</v>
      </c>
      <c r="AA53" s="23"/>
      <c r="AB53" s="23">
        <f>Z53/Parâmetros!$B$33</f>
        <v>1.5504406057159701</v>
      </c>
      <c r="AC53" s="23">
        <f>AB53/Parâmetros!$D$6</f>
        <v>3.8799814957857106</v>
      </c>
      <c r="AD53" s="23">
        <f>(Parâmetros!$G$3*Parâmetros!$D$30*Modelo_3_Ø24mm!AC53)/Parâmetros!$H$3</f>
        <v>24145.150153201732</v>
      </c>
      <c r="AE53" s="22">
        <v>333091.37763599999</v>
      </c>
      <c r="AF53" s="24">
        <f t="shared" si="7"/>
        <v>2775761.4802999999</v>
      </c>
      <c r="AG53" s="29">
        <f>((AE53*Parâmetros!$D$30)/(2*Parâmetros!$B$11*Parâmetros!$G$3*Modelo_3_Ø24mm!AC53^2))</f>
        <v>0.49176646358435266</v>
      </c>
      <c r="AH53" s="29"/>
      <c r="AI53" s="29">
        <f>((AF53)*(((Parâmetros!$D$26^2)*Parâmetros!$D$30)/(2*Parâmetros!$G$3*Modelo_3_Ø24mm!AC53^2)))</f>
        <v>7.8525347587783595E-2</v>
      </c>
      <c r="AK53" s="22">
        <v>0.7</v>
      </c>
      <c r="AL53" s="23">
        <f>AK53/Parâmetros!$G$3</f>
        <v>7.0140280561122243E-4</v>
      </c>
      <c r="AM53" s="23"/>
      <c r="AN53" s="23">
        <f>AL53/Parâmetros!$B$33</f>
        <v>1.5504406057159701</v>
      </c>
      <c r="AO53" s="23">
        <f>AN53/Parâmetros!$E$6</f>
        <v>3.725229710994642</v>
      </c>
      <c r="AP53" s="23">
        <f>(Parâmetros!$G$3*Parâmetros!$E$30*Modelo_3_Ø24mm!AO53)/Parâmetros!$H$3</f>
        <v>29092.429526331005</v>
      </c>
      <c r="AQ53" s="23">
        <v>253642.921974</v>
      </c>
      <c r="AR53" s="24">
        <f t="shared" si="8"/>
        <v>2113691.01645</v>
      </c>
      <c r="AS53" s="29">
        <f>((AQ53*Parâmetros!$E$30)/(2*Parâmetros!$B$11*Parâmetros!$G$3*Modelo_3_Ø24mm!AO53^2))</f>
        <v>0.50979800855102542</v>
      </c>
      <c r="AT53" s="29"/>
      <c r="AU53" s="29">
        <f>((AR53)*(((Parâmetros!$E$26^2)*Parâmetros!$E$30)/(2*Parâmetros!$G$3*Modelo_3_Ø24mm!AO53^2)))</f>
        <v>8.8308454948349477E-2</v>
      </c>
    </row>
    <row r="54" spans="1:47" x14ac:dyDescent="0.25">
      <c r="A54" s="22">
        <v>0.72</v>
      </c>
      <c r="B54" s="23">
        <f>A54/Parâmetros!$G$3</f>
        <v>7.2144288577154301E-4</v>
      </c>
      <c r="C54" s="23"/>
      <c r="D54" s="23">
        <f>B54/Parâmetros!$B$33</f>
        <v>1.5947389087364261</v>
      </c>
      <c r="E54" s="23">
        <f>D54/Parâmetros!$B$6</f>
        <v>4.7947652096705538</v>
      </c>
      <c r="F54" s="23">
        <f>(Parâmetros!$G$3*Parâmetros!$B$30*Modelo_3_Ø24mm!E54)/Parâmetros!$H$3</f>
        <v>16013.492187050077</v>
      </c>
      <c r="G54" s="23">
        <v>889638.48587900004</v>
      </c>
      <c r="H54" s="24">
        <f t="shared" si="4"/>
        <v>7413654.0489916671</v>
      </c>
      <c r="I54" s="29">
        <f>((G54*Parâmetros!$B$30)/(2*Parâmetros!$B$11*Parâmetros!$G$3*Modelo_3_Ø24mm!E54^2))</f>
        <v>0.461585490076311</v>
      </c>
      <c r="J54" s="29"/>
      <c r="K54" s="29">
        <f>((H54)*(((Parâmetros!$B$26^2)*Parâmetros!$B$30)/(2*Parâmetros!$G$3*Modelo_3_Ø24mm!E54^2)))</f>
        <v>5.1061860888194123E-2</v>
      </c>
      <c r="M54" s="22">
        <v>0.72</v>
      </c>
      <c r="N54" s="23">
        <f>M54/Parâmetros!$G$3</f>
        <v>7.2144288577154301E-4</v>
      </c>
      <c r="O54" s="23"/>
      <c r="P54" s="23">
        <f>N54/Parâmetros!$B$33</f>
        <v>1.5947389087364261</v>
      </c>
      <c r="Q54" s="23">
        <f>P54/Parâmetros!$C$6</f>
        <v>4.2583148430879199</v>
      </c>
      <c r="R54" s="23">
        <f>(Parâmetros!$G$3*Parâmetros!$C$30*Modelo_3_Ø24mm!Q54)/Parâmetros!$H$3</f>
        <v>20043.155051768477</v>
      </c>
      <c r="S54" s="23">
        <v>495467.124182</v>
      </c>
      <c r="T54" s="24">
        <f t="shared" si="1"/>
        <v>4128892.7015166669</v>
      </c>
      <c r="U54" s="29">
        <f>((S54*Parâmetros!$C$30)/(2*Parâmetros!$B$11*Parâmetros!$G$3*Modelo_3_Ø24mm!Q54^2))</f>
        <v>0.45932723232229494</v>
      </c>
      <c r="V54" s="29"/>
      <c r="W54" s="29">
        <f>((T54)*(((Parâmetros!$C$26^2)*Parâmetros!$C$30)/(2*Parâmetros!$G$3*Modelo_3_Ø24mm!Q54^2)))</f>
        <v>6.4420759165009944E-2</v>
      </c>
      <c r="Y54" s="22">
        <v>0.72</v>
      </c>
      <c r="Z54" s="23">
        <f>Y54/Parâmetros!$G$3</f>
        <v>7.2144288577154301E-4</v>
      </c>
      <c r="AA54" s="23"/>
      <c r="AB54" s="23">
        <f>Z54/Parâmetros!$B$33</f>
        <v>1.5947389087364261</v>
      </c>
      <c r="AC54" s="23">
        <f>AB54/Parâmetros!$D$6</f>
        <v>3.990838109951016</v>
      </c>
      <c r="AD54" s="23">
        <f>(Parâmetros!$G$3*Parâmetros!$D$30*Modelo_3_Ø24mm!AC54)/Parâmetros!$H$3</f>
        <v>24835.011586150347</v>
      </c>
      <c r="AE54" s="22">
        <v>351041.27182600001</v>
      </c>
      <c r="AF54" s="24">
        <f t="shared" si="7"/>
        <v>2925343.9318833337</v>
      </c>
      <c r="AG54" s="29">
        <f>((AE54*Parâmetros!$D$30)/(2*Parâmetros!$B$11*Parâmetros!$G$3*Modelo_3_Ø24mm!AC54^2))</f>
        <v>0.489874444623011</v>
      </c>
      <c r="AH54" s="29"/>
      <c r="AI54" s="29">
        <f>((AF54)*(((Parâmetros!$D$26^2)*Parâmetros!$D$30)/(2*Parâmetros!$G$3*Modelo_3_Ø24mm!AC54^2)))</f>
        <v>7.8223229697313545E-2</v>
      </c>
      <c r="AK54" s="22">
        <v>0.72</v>
      </c>
      <c r="AL54" s="23">
        <f>AK54/Parâmetros!$G$3</f>
        <v>7.2144288577154301E-4</v>
      </c>
      <c r="AM54" s="23"/>
      <c r="AN54" s="23">
        <f>AL54/Parâmetros!$B$33</f>
        <v>1.5947389087364261</v>
      </c>
      <c r="AO54" s="23">
        <f>AN54/Parâmetros!$E$6</f>
        <v>3.8316648455944882</v>
      </c>
      <c r="AP54" s="23">
        <f>(Parâmetros!$G$3*Parâmetros!$E$30*Modelo_3_Ø24mm!AO54)/Parâmetros!$H$3</f>
        <v>29923.641798511886</v>
      </c>
      <c r="AQ54" s="23">
        <v>267180.47917200002</v>
      </c>
      <c r="AR54" s="24">
        <f t="shared" si="8"/>
        <v>2226503.9931000001</v>
      </c>
      <c r="AS54" s="29">
        <f>((AQ54*Parâmetros!$E$30)/(2*Parâmetros!$B$11*Parâmetros!$G$3*Modelo_3_Ø24mm!AO54^2))</f>
        <v>0.50758782734047325</v>
      </c>
      <c r="AT54" s="29"/>
      <c r="AU54" s="29">
        <f>((AR54)*(((Parâmetros!$E$26^2)*Parâmetros!$E$30)/(2*Parâmetros!$G$3*Modelo_3_Ø24mm!AO54^2)))</f>
        <v>8.7925601966215489E-2</v>
      </c>
    </row>
    <row r="55" spans="1:47" x14ac:dyDescent="0.25">
      <c r="A55" s="22">
        <v>0.74</v>
      </c>
      <c r="B55" s="23">
        <f>A55/Parâmetros!$G$3</f>
        <v>7.414829659318637E-4</v>
      </c>
      <c r="C55" s="23"/>
      <c r="D55" s="23">
        <f>B55/Parâmetros!$B$33</f>
        <v>1.6390372117568826</v>
      </c>
      <c r="E55" s="23">
        <f>D55/Parâmetros!$B$6</f>
        <v>4.9279531321614023</v>
      </c>
      <c r="F55" s="23">
        <f>(Parâmetros!$G$3*Parâmetros!$B$30*Modelo_3_Ø24mm!E55)/Parâmetros!$H$3</f>
        <v>16458.311414468135</v>
      </c>
      <c r="G55" s="23">
        <v>935415.92445299996</v>
      </c>
      <c r="H55" s="24">
        <f t="shared" si="4"/>
        <v>7795132.7037749998</v>
      </c>
      <c r="I55" s="29">
        <f>((G55*Parâmetros!$B$30)/(2*Parâmetros!$B$11*Parâmetros!$G$3*Modelo_3_Ø24mm!E55^2))</f>
        <v>0.45945702743311634</v>
      </c>
      <c r="J55" s="29"/>
      <c r="K55" s="29">
        <f>((H55)*(((Parâmetros!$B$26^2)*Parâmetros!$B$30)/(2*Parâmetros!$G$3*Modelo_3_Ø24mm!E55^2)))</f>
        <v>5.0826404476047034E-2</v>
      </c>
      <c r="M55" s="22">
        <v>0.74</v>
      </c>
      <c r="N55" s="23">
        <f>M55/Parâmetros!$G$3</f>
        <v>7.414829659318637E-4</v>
      </c>
      <c r="O55" s="23"/>
      <c r="P55" s="23">
        <f>N55/Parâmetros!$B$33</f>
        <v>1.6390372117568826</v>
      </c>
      <c r="Q55" s="23">
        <f>P55/Parâmetros!$C$6</f>
        <v>4.3766013665070291</v>
      </c>
      <c r="R55" s="23">
        <f>(Parâmetros!$G$3*Parâmetros!$C$30*Modelo_3_Ø24mm!Q55)/Parâmetros!$H$3</f>
        <v>20599.909358762048</v>
      </c>
      <c r="S55" s="23">
        <v>521001.25957300002</v>
      </c>
      <c r="T55" s="24">
        <f t="shared" si="1"/>
        <v>4341677.1631083339</v>
      </c>
      <c r="U55" s="29">
        <f>((S55*Parâmetros!$C$30)/(2*Parâmetros!$B$11*Parâmetros!$G$3*Modelo_3_Ø24mm!Q55^2))</f>
        <v>0.45724364491660624</v>
      </c>
      <c r="V55" s="29"/>
      <c r="W55" s="29">
        <f>((T55)*(((Parâmetros!$C$26^2)*Parâmetros!$C$30)/(2*Parâmetros!$G$3*Modelo_3_Ø24mm!Q55^2)))</f>
        <v>6.4128535510465254E-2</v>
      </c>
      <c r="Y55" s="22">
        <v>0.74</v>
      </c>
      <c r="Z55" s="23">
        <f>Y55/Parâmetros!$G$3</f>
        <v>7.414829659318637E-4</v>
      </c>
      <c r="AA55" s="23"/>
      <c r="AB55" s="23">
        <f>Z55/Parâmetros!$B$33</f>
        <v>1.6390372117568826</v>
      </c>
      <c r="AC55" s="23">
        <f>AB55/Parâmetros!$D$6</f>
        <v>4.1016947241163226</v>
      </c>
      <c r="AD55" s="23">
        <f>(Parâmetros!$G$3*Parâmetros!$D$30*Modelo_3_Ø24mm!AC55)/Parâmetros!$H$3</f>
        <v>25524.873019098974</v>
      </c>
      <c r="AE55" s="22">
        <v>369389.10988500004</v>
      </c>
      <c r="AF55" s="24">
        <f t="shared" si="7"/>
        <v>3078242.5823750002</v>
      </c>
      <c r="AG55" s="29">
        <f>((AE55*Parâmetros!$D$30)/(2*Parâmetros!$B$11*Parâmetros!$G$3*Modelo_3_Ø24mm!AC55^2))</f>
        <v>0.48799148703911227</v>
      </c>
      <c r="AH55" s="29"/>
      <c r="AI55" s="29">
        <f>((AF55)*(((Parâmetros!$D$26^2)*Parâmetros!$D$30)/(2*Parâmetros!$G$3*Modelo_3_Ø24mm!AC55^2)))</f>
        <v>7.792255872904337E-2</v>
      </c>
      <c r="AK55" s="22">
        <v>0.74</v>
      </c>
      <c r="AL55" s="23">
        <f>AK55/Parâmetros!$G$3</f>
        <v>7.414829659318637E-4</v>
      </c>
      <c r="AM55" s="23"/>
      <c r="AN55" s="23">
        <f>AL55/Parâmetros!$B$33</f>
        <v>1.6390372117568826</v>
      </c>
      <c r="AO55" s="23">
        <f>AN55/Parâmetros!$E$6</f>
        <v>3.9380999801943357</v>
      </c>
      <c r="AP55" s="23">
        <f>(Parâmetros!$G$3*Parâmetros!$E$30*Modelo_3_Ø24mm!AO55)/Parâmetros!$H$3</f>
        <v>30754.854070692778</v>
      </c>
      <c r="AQ55" s="23">
        <v>281031.06139399996</v>
      </c>
      <c r="AR55" s="24">
        <f t="shared" si="8"/>
        <v>2341925.5116166663</v>
      </c>
      <c r="AS55" s="29">
        <f>((AQ55*Parâmetros!$E$30)/(2*Parâmetros!$B$11*Parâmetros!$G$3*Modelo_3_Ø24mm!AO55^2))</f>
        <v>0.50543155381574911</v>
      </c>
      <c r="AT55" s="29"/>
      <c r="AU55" s="29">
        <f>((AR55)*(((Parâmetros!$E$26^2)*Parâmetros!$E$30)/(2*Parâmetros!$G$3*Modelo_3_Ø24mm!AO55^2)))</f>
        <v>8.755208700495537E-2</v>
      </c>
    </row>
    <row r="56" spans="1:47" x14ac:dyDescent="0.25">
      <c r="A56" s="22">
        <v>0.76</v>
      </c>
      <c r="B56" s="23">
        <f>A56/Parâmetros!$G$3</f>
        <v>7.6152304609218438E-4</v>
      </c>
      <c r="C56" s="23"/>
      <c r="D56" s="23">
        <f>B56/Parâmetros!$B$33</f>
        <v>1.683335514777339</v>
      </c>
      <c r="E56" s="23">
        <f>D56/Parâmetros!$B$6</f>
        <v>5.0611410546522517</v>
      </c>
      <c r="F56" s="23">
        <f>(Parâmetros!$G$3*Parâmetros!$B$30*Modelo_3_Ø24mm!E56)/Parâmetros!$H$3</f>
        <v>16903.130641886193</v>
      </c>
      <c r="G56" s="23">
        <v>982226.03288000007</v>
      </c>
      <c r="H56" s="24">
        <f t="shared" si="4"/>
        <v>8185216.9406666672</v>
      </c>
      <c r="I56" s="29">
        <f>((G56*Parâmetros!$B$30)/(2*Parâmetros!$B$11*Parâmetros!$G$3*Modelo_3_Ø24mm!E56^2))</f>
        <v>0.45739123170129509</v>
      </c>
      <c r="J56" s="29"/>
      <c r="K56" s="29">
        <f>((H56)*(((Parâmetros!$B$26^2)*Parâmetros!$B$30)/(2*Parâmetros!$G$3*Modelo_3_Ø24mm!E56^2)))</f>
        <v>5.0597880450596759E-2</v>
      </c>
      <c r="M56" s="22">
        <v>0.76</v>
      </c>
      <c r="N56" s="23">
        <f>M56/Parâmetros!$G$3</f>
        <v>7.6152304609218438E-4</v>
      </c>
      <c r="O56" s="23"/>
      <c r="P56" s="23">
        <f>N56/Parâmetros!$B$33</f>
        <v>1.683335514777339</v>
      </c>
      <c r="Q56" s="23">
        <f>P56/Parâmetros!$C$6</f>
        <v>4.4948878899261393</v>
      </c>
      <c r="R56" s="23">
        <f>(Parâmetros!$G$3*Parâmetros!$C$30*Modelo_3_Ø24mm!Q56)/Parâmetros!$H$3</f>
        <v>21156.663665755623</v>
      </c>
      <c r="S56" s="23">
        <v>547125.89950499998</v>
      </c>
      <c r="T56" s="24">
        <f t="shared" si="1"/>
        <v>4559382.495875</v>
      </c>
      <c r="U56" s="29">
        <f>((S56*Parâmetros!$C$30)/(2*Parâmetros!$B$11*Parâmetros!$G$3*Modelo_3_Ø24mm!Q56^2))</f>
        <v>0.45523163382147896</v>
      </c>
      <c r="V56" s="29"/>
      <c r="W56" s="29">
        <f>((T56)*(((Parâmetros!$C$26^2)*Parâmetros!$C$30)/(2*Parâmetros!$G$3*Modelo_3_Ø24mm!Q56^2)))</f>
        <v>6.3846350451370867E-2</v>
      </c>
      <c r="Y56" s="22">
        <v>0.76</v>
      </c>
      <c r="Z56" s="23">
        <f>Y56/Parâmetros!$G$3</f>
        <v>7.6152304609218438E-4</v>
      </c>
      <c r="AA56" s="23"/>
      <c r="AB56" s="23">
        <f>Z56/Parâmetros!$B$33</f>
        <v>1.683335514777339</v>
      </c>
      <c r="AC56" s="23">
        <f>AB56/Parâmetros!$D$6</f>
        <v>4.2125513382816289</v>
      </c>
      <c r="AD56" s="23">
        <f>(Parâmetros!$G$3*Parâmetros!$D$30*Modelo_3_Ø24mm!AC56)/Parâmetros!$H$3</f>
        <v>26214.734452047596</v>
      </c>
      <c r="AE56" s="22">
        <v>388188.58970700001</v>
      </c>
      <c r="AF56" s="24">
        <f t="shared" si="7"/>
        <v>3234904.914225</v>
      </c>
      <c r="AG56" s="29">
        <f>((AE56*Parâmetros!$D$30)/(2*Parâmetros!$B$11*Parâmetros!$G$3*Modelo_3_Ø24mm!AC56^2))</f>
        <v>0.48619129503830777</v>
      </c>
      <c r="AH56" s="29"/>
      <c r="AI56" s="29">
        <f>((AF56)*(((Parâmetros!$D$26^2)*Parâmetros!$D$30)/(2*Parâmetros!$G$3*Modelo_3_Ø24mm!AC56^2)))</f>
        <v>7.7635103782324175E-2</v>
      </c>
      <c r="AK56" s="22">
        <v>0.76</v>
      </c>
      <c r="AL56" s="23">
        <f>AK56/Parâmetros!$G$3</f>
        <v>7.6152304609218438E-4</v>
      </c>
      <c r="AM56" s="23"/>
      <c r="AN56" s="23">
        <f>AL56/Parâmetros!$B$33</f>
        <v>1.683335514777339</v>
      </c>
      <c r="AO56" s="23">
        <f>AN56/Parâmetros!$E$6</f>
        <v>4.0445351147941828</v>
      </c>
      <c r="AP56" s="23">
        <f>(Parâmetros!$G$3*Parâmetros!$E$30*Modelo_3_Ø24mm!AO56)/Parâmetros!$H$3</f>
        <v>31586.066342873666</v>
      </c>
      <c r="AQ56" s="23">
        <v>295163.21695199999</v>
      </c>
      <c r="AR56" s="24">
        <f t="shared" si="8"/>
        <v>2459693.4745999998</v>
      </c>
      <c r="AS56" s="29">
        <f>((AQ56*Parâmetros!$E$30)/(2*Parâmetros!$B$11*Parâmetros!$G$3*Modelo_3_Ø24mm!AO56^2))</f>
        <v>0.50327634422682943</v>
      </c>
      <c r="AT56" s="29"/>
      <c r="AU56" s="29">
        <f>((AR56)*(((Parâmetros!$E$26^2)*Parâmetros!$E$30)/(2*Parâmetros!$G$3*Modelo_3_Ø24mm!AO56^2)))</f>
        <v>8.7178756341251287E-2</v>
      </c>
    </row>
    <row r="57" spans="1:47" x14ac:dyDescent="0.25">
      <c r="A57" s="22">
        <v>0.78</v>
      </c>
      <c r="B57" s="23">
        <f>A57/Parâmetros!$G$3</f>
        <v>7.8156312625250507E-4</v>
      </c>
      <c r="C57" s="23"/>
      <c r="D57" s="23">
        <f>B57/Parâmetros!$B$33</f>
        <v>1.7276338177977952</v>
      </c>
      <c r="E57" s="23">
        <f>D57/Parâmetros!$B$6</f>
        <v>5.1943289771431003</v>
      </c>
      <c r="F57" s="23">
        <f>(Parâmetros!$G$3*Parâmetros!$B$30*Modelo_3_Ø24mm!E57)/Parâmetros!$H$3</f>
        <v>17347.949869304251</v>
      </c>
      <c r="G57" s="23">
        <v>1030134.23344</v>
      </c>
      <c r="H57" s="24">
        <f t="shared" si="4"/>
        <v>8584451.9453333337</v>
      </c>
      <c r="I57" s="29">
        <f>((G57*Parâmetros!$B$30)/(2*Parâmetros!$B$11*Parâmetros!$G$3*Modelo_3_Ø24mm!E57^2))</f>
        <v>0.45541590450426189</v>
      </c>
      <c r="J57" s="29"/>
      <c r="K57" s="29">
        <f>((H57)*(((Parâmetros!$B$26^2)*Parâmetros!$B$30)/(2*Parâmetros!$G$3*Modelo_3_Ø24mm!E57^2)))</f>
        <v>5.0379364304157875E-2</v>
      </c>
      <c r="M57" s="22">
        <v>0.78</v>
      </c>
      <c r="N57" s="23">
        <f>M57/Parâmetros!$G$3</f>
        <v>7.8156312625250507E-4</v>
      </c>
      <c r="O57" s="23"/>
      <c r="P57" s="23">
        <f>N57/Parâmetros!$B$33</f>
        <v>1.7276338177977952</v>
      </c>
      <c r="Q57" s="23">
        <f>P57/Parâmetros!$C$6</f>
        <v>4.6131744133452477</v>
      </c>
      <c r="R57" s="23">
        <f>(Parâmetros!$G$3*Parâmetros!$C$30*Modelo_3_Ø24mm!Q57)/Parâmetros!$H$3</f>
        <v>21713.41797274919</v>
      </c>
      <c r="S57" s="23">
        <v>573806.49850199895</v>
      </c>
      <c r="T57" s="24">
        <f t="shared" si="1"/>
        <v>4781720.8208499914</v>
      </c>
      <c r="U57" s="29">
        <f>((S57*Parâmetros!$C$30)/(2*Parâmetros!$B$11*Parâmetros!$G$3*Modelo_3_Ø24mm!Q57^2))</f>
        <v>0.45326125958846253</v>
      </c>
      <c r="V57" s="29"/>
      <c r="W57" s="29">
        <f>((T57)*(((Parâmetros!$C$26^2)*Parâmetros!$C$30)/(2*Parâmetros!$G$3*Modelo_3_Ø24mm!Q57^2)))</f>
        <v>6.3570004972596766E-2</v>
      </c>
      <c r="Y57" s="22">
        <v>0.78</v>
      </c>
      <c r="Z57" s="23">
        <f>Y57/Parâmetros!$G$3</f>
        <v>7.8156312625250507E-4</v>
      </c>
      <c r="AA57" s="23"/>
      <c r="AB57" s="23">
        <f>Z57/Parâmetros!$B$33</f>
        <v>1.7276338177977952</v>
      </c>
      <c r="AC57" s="23">
        <f>AB57/Parâmetros!$D$6</f>
        <v>4.3234079524469351</v>
      </c>
      <c r="AD57" s="23">
        <f>(Parâmetros!$G$3*Parâmetros!$D$30*Modelo_3_Ø24mm!AC57)/Parâmetros!$H$3</f>
        <v>26904.595884996215</v>
      </c>
      <c r="AE57" s="22">
        <v>407395.39574000001</v>
      </c>
      <c r="AF57" s="24">
        <f t="shared" si="7"/>
        <v>3394961.6311666667</v>
      </c>
      <c r="AG57" s="29">
        <f>((AE57*Parâmetros!$D$30)/(2*Parâmetros!$B$11*Parâmetros!$G$3*Modelo_3_Ø24mm!AC57^2))</f>
        <v>0.48441603285712626</v>
      </c>
      <c r="AH57" s="29"/>
      <c r="AI57" s="29">
        <f>((AF57)*(((Parâmetros!$D$26^2)*Parâmetros!$D$30)/(2*Parâmetros!$G$3*Modelo_3_Ø24mm!AC57^2)))</f>
        <v>7.7351629633191199E-2</v>
      </c>
      <c r="AK57" s="22">
        <v>0.78</v>
      </c>
      <c r="AL57" s="23">
        <f>AK57/Parâmetros!$G$3</f>
        <v>7.8156312625250507E-4</v>
      </c>
      <c r="AM57" s="23"/>
      <c r="AN57" s="23">
        <f>AL57/Parâmetros!$B$33</f>
        <v>1.7276338177977952</v>
      </c>
      <c r="AO57" s="23">
        <f>AN57/Parâmetros!$E$6</f>
        <v>4.1509702493940299</v>
      </c>
      <c r="AP57" s="23">
        <f>(Parâmetros!$G$3*Parâmetros!$E$30*Modelo_3_Ø24mm!AO57)/Parâmetros!$H$3</f>
        <v>32417.278615054551</v>
      </c>
      <c r="AQ57" s="23">
        <v>309597.89929099998</v>
      </c>
      <c r="AR57" s="24">
        <f t="shared" si="8"/>
        <v>2579982.4940916668</v>
      </c>
      <c r="AS57" s="29">
        <f>((AQ57*Parâmetros!$E$30)/(2*Parâmetros!$B$11*Parâmetros!$G$3*Modelo_3_Ø24mm!AO57^2))</f>
        <v>0.50116446158253458</v>
      </c>
      <c r="AT57" s="29"/>
      <c r="AU57" s="29">
        <f>((AR57)*(((Parâmetros!$E$26^2)*Parâmetros!$E$30)/(2*Parâmetros!$G$3*Modelo_3_Ø24mm!AO57^2)))</f>
        <v>8.6812930876612904E-2</v>
      </c>
    </row>
    <row r="58" spans="1:47" x14ac:dyDescent="0.25">
      <c r="A58" s="22">
        <v>0.8</v>
      </c>
      <c r="B58" s="23">
        <f>A58/Parâmetros!$G$3</f>
        <v>8.0160320641282565E-4</v>
      </c>
      <c r="C58" s="23"/>
      <c r="D58" s="23">
        <f>B58/Parâmetros!$B$33</f>
        <v>1.7719321208182515</v>
      </c>
      <c r="E58" s="23">
        <f>D58/Parâmetros!$B$6</f>
        <v>5.3275168996339488</v>
      </c>
      <c r="F58" s="23">
        <f>(Parâmetros!$G$3*Parâmetros!$B$30*Modelo_3_Ø24mm!E58)/Parâmetros!$H$3</f>
        <v>17792.76909672231</v>
      </c>
      <c r="G58" s="23">
        <v>1079111.9602719999</v>
      </c>
      <c r="H58" s="24">
        <f t="shared" si="4"/>
        <v>8992599.6689333338</v>
      </c>
      <c r="I58" s="29">
        <f>((G58*Parâmetros!$B$30)/(2*Parâmetros!$B$11*Parâmetros!$G$3*Modelo_3_Ø24mm!E58^2))</f>
        <v>0.45351338668216795</v>
      </c>
      <c r="J58" s="29"/>
      <c r="K58" s="29">
        <f>((H58)*(((Parâmetros!$B$26^2)*Parâmetros!$B$30)/(2*Parâmetros!$G$3*Modelo_3_Ø24mm!E58^2)))</f>
        <v>5.0168902531728662E-2</v>
      </c>
      <c r="M58" s="22">
        <v>0.8</v>
      </c>
      <c r="N58" s="23">
        <f>M58/Parâmetros!$G$3</f>
        <v>8.0160320641282565E-4</v>
      </c>
      <c r="O58" s="23"/>
      <c r="P58" s="23">
        <f>N58/Parâmetros!$B$33</f>
        <v>1.7719321208182515</v>
      </c>
      <c r="Q58" s="23">
        <f>P58/Parâmetros!$C$6</f>
        <v>4.7314609367643561</v>
      </c>
      <c r="R58" s="23">
        <f>(Parâmetros!$G$3*Parâmetros!$C$30*Modelo_3_Ø24mm!Q58)/Parâmetros!$H$3</f>
        <v>22270.172279742757</v>
      </c>
      <c r="S58" s="23">
        <v>601078.86916999996</v>
      </c>
      <c r="T58" s="24">
        <f t="shared" si="1"/>
        <v>5008990.5764166666</v>
      </c>
      <c r="U58" s="29">
        <f>((S58*Parâmetros!$C$30)/(2*Parâmetros!$B$11*Parâmetros!$G$3*Modelo_3_Ø24mm!Q58^2))</f>
        <v>0.45136079212049146</v>
      </c>
      <c r="V58" s="29"/>
      <c r="W58" s="29">
        <f>((T58)*(((Parâmetros!$C$26^2)*Parâmetros!$C$30)/(2*Parâmetros!$G$3*Modelo_3_Ø24mm!Q58^2)))</f>
        <v>6.3303463935096949E-2</v>
      </c>
      <c r="Y58" s="22">
        <v>0.8</v>
      </c>
      <c r="Z58" s="23">
        <f>Y58/Parâmetros!$G$3</f>
        <v>8.0160320641282565E-4</v>
      </c>
      <c r="AA58" s="23"/>
      <c r="AB58" s="23">
        <f>Z58/Parâmetros!$B$33</f>
        <v>1.7719321208182515</v>
      </c>
      <c r="AC58" s="23">
        <f>AB58/Parâmetros!$D$6</f>
        <v>4.4342645666122404</v>
      </c>
      <c r="AD58" s="23">
        <f>(Parâmetros!$G$3*Parâmetros!$D$30*Modelo_3_Ø24mm!AC58)/Parâmetros!$H$3</f>
        <v>27594.457317944834</v>
      </c>
      <c r="AE58" s="22">
        <v>426994.84538400004</v>
      </c>
      <c r="AF58" s="24">
        <f t="shared" si="7"/>
        <v>3558290.3782000006</v>
      </c>
      <c r="AG58" s="29">
        <f>((AE58*Parâmetros!$D$30)/(2*Parâmetros!$B$11*Parâmetros!$G$3*Modelo_3_Ø24mm!AC58^2))</f>
        <v>0.482652162059382</v>
      </c>
      <c r="AH58" s="29"/>
      <c r="AI58" s="29">
        <f>((AF58)*(((Parâmetros!$D$26^2)*Parâmetros!$D$30)/(2*Parâmetros!$G$3*Modelo_3_Ø24mm!AC58^2)))</f>
        <v>7.7069974461988044E-2</v>
      </c>
      <c r="AK58" s="22">
        <v>0.8</v>
      </c>
      <c r="AL58" s="23">
        <f>AK58/Parâmetros!$G$3</f>
        <v>8.0160320641282565E-4</v>
      </c>
      <c r="AM58" s="23"/>
      <c r="AN58" s="23">
        <f>AL58/Parâmetros!$B$33</f>
        <v>1.7719321208182515</v>
      </c>
      <c r="AO58" s="23">
        <f>AN58/Parâmetros!$E$6</f>
        <v>4.2574053839938761</v>
      </c>
      <c r="AP58" s="23">
        <f>(Parâmetros!$G$3*Parâmetros!$E$30*Modelo_3_Ø24mm!AO58)/Parâmetros!$H$3</f>
        <v>33248.490887235435</v>
      </c>
      <c r="AQ58" s="23">
        <v>324331.93198200001</v>
      </c>
      <c r="AR58" s="24">
        <f t="shared" si="8"/>
        <v>2702766.0998500003</v>
      </c>
      <c r="AS58" s="29">
        <f>((AQ58*Parâmetros!$E$30)/(2*Parâmetros!$B$11*Parâmetros!$G$3*Modelo_3_Ø24mm!AO58^2))</f>
        <v>0.49909268212136138</v>
      </c>
      <c r="AT58" s="29"/>
      <c r="AU58" s="29">
        <f>((AR58)*(((Parâmetros!$E$26^2)*Parâmetros!$E$30)/(2*Parâmetros!$G$3*Modelo_3_Ø24mm!AO58^2)))</f>
        <v>8.6454052183206592E-2</v>
      </c>
    </row>
    <row r="59" spans="1:47" x14ac:dyDescent="0.25">
      <c r="A59" s="22">
        <v>0.82</v>
      </c>
      <c r="B59" s="23">
        <f>A59/Parâmetros!$G$3</f>
        <v>8.2164328657314623E-4</v>
      </c>
      <c r="C59" s="23"/>
      <c r="D59" s="23">
        <f>B59/Parâmetros!$B$33</f>
        <v>1.8162304238387077</v>
      </c>
      <c r="E59" s="23">
        <f>D59/Parâmetros!$B$6</f>
        <v>5.4607048221247974</v>
      </c>
      <c r="F59" s="23">
        <f>(Parâmetros!$G$3*Parâmetros!$B$30*Modelo_3_Ø24mm!E59)/Parâmetros!$H$3</f>
        <v>18237.588324140364</v>
      </c>
      <c r="G59" s="23">
        <v>1129114.087056</v>
      </c>
      <c r="H59" s="24">
        <f t="shared" si="4"/>
        <v>9409284.0588000007</v>
      </c>
      <c r="I59" s="29">
        <f>((G59*Parâmetros!$B$30)/(2*Parâmetros!$B$11*Parâmetros!$G$3*Modelo_3_Ø24mm!E59^2))</f>
        <v>0.45166215249902042</v>
      </c>
      <c r="J59" s="29"/>
      <c r="K59" s="29">
        <f>((H59)*(((Parâmetros!$B$26^2)*Parâmetros!$B$30)/(2*Parâmetros!$G$3*Modelo_3_Ø24mm!E59^2)))</f>
        <v>4.9964113896982541E-2</v>
      </c>
      <c r="M59" s="22">
        <v>0.82</v>
      </c>
      <c r="N59" s="23">
        <f>M59/Parâmetros!$G$3</f>
        <v>8.2164328657314623E-4</v>
      </c>
      <c r="O59" s="23"/>
      <c r="P59" s="23">
        <f>N59/Parâmetros!$B$33</f>
        <v>1.8162304238387077</v>
      </c>
      <c r="Q59" s="23">
        <f>P59/Parâmetros!$C$6</f>
        <v>4.8497474601834654</v>
      </c>
      <c r="R59" s="23">
        <f>(Parâmetros!$G$3*Parâmetros!$C$30*Modelo_3_Ø24mm!Q59)/Parâmetros!$H$3</f>
        <v>22826.926586736328</v>
      </c>
      <c r="S59" s="23">
        <v>628883.99062400009</v>
      </c>
      <c r="T59" s="24">
        <f t="shared" si="1"/>
        <v>5240699.9218666675</v>
      </c>
      <c r="U59" s="29">
        <f>((S59*Parâmetros!$C$30)/(2*Parâmetros!$B$11*Parâmetros!$G$3*Modelo_3_Ø24mm!Q59^2))</f>
        <v>0.44948497453071445</v>
      </c>
      <c r="V59" s="29"/>
      <c r="W59" s="29">
        <f>((T59)*(((Parâmetros!$C$26^2)*Parâmetros!$C$30)/(2*Parâmetros!$G$3*Modelo_3_Ø24mm!Q59^2)))</f>
        <v>6.3040380049176323E-2</v>
      </c>
      <c r="Y59" s="22">
        <v>0.82</v>
      </c>
      <c r="Z59" s="23">
        <f>Y59/Parâmetros!$G$3</f>
        <v>8.2164328657314623E-4</v>
      </c>
      <c r="AA59" s="23"/>
      <c r="AB59" s="23">
        <f>Z59/Parâmetros!$B$33</f>
        <v>1.8162304238387077</v>
      </c>
      <c r="AC59" s="23">
        <f>AB59/Parâmetros!$D$6</f>
        <v>4.5451211807775467</v>
      </c>
      <c r="AD59" s="23">
        <f>(Parâmetros!$G$3*Parâmetros!$D$30*Modelo_3_Ø24mm!AC59)/Parâmetros!$H$3</f>
        <v>28284.318750893457</v>
      </c>
      <c r="AE59" s="22">
        <v>447030.293481</v>
      </c>
      <c r="AF59" s="24">
        <f t="shared" si="7"/>
        <v>3725252.4456750001</v>
      </c>
      <c r="AG59" s="29">
        <f>((AE59*Parâmetros!$D$30)/(2*Parâmetros!$B$11*Parâmetros!$G$3*Modelo_3_Ø24mm!AC59^2))</f>
        <v>0.48095101700708681</v>
      </c>
      <c r="AH59" s="29"/>
      <c r="AI59" s="29">
        <f>((AF59)*(((Parâmetros!$D$26^2)*Parâmetros!$D$30)/(2*Parâmetros!$G$3*Modelo_3_Ø24mm!AC59^2)))</f>
        <v>7.6798335347854338E-2</v>
      </c>
      <c r="AK59" s="22">
        <v>0.82</v>
      </c>
      <c r="AL59" s="23">
        <f>AK59/Parâmetros!$G$3</f>
        <v>8.2164328657314623E-4</v>
      </c>
      <c r="AM59" s="23"/>
      <c r="AN59" s="23">
        <f>AL59/Parâmetros!$B$33</f>
        <v>1.8162304238387077</v>
      </c>
      <c r="AO59" s="23">
        <f>AN59/Parâmetros!$E$6</f>
        <v>4.3638405185937232</v>
      </c>
      <c r="AP59" s="23">
        <f>(Parâmetros!$G$3*Parâmetros!$E$30*Modelo_3_Ø24mm!AO59)/Parâmetros!$H$3</f>
        <v>34079.70315941632</v>
      </c>
      <c r="AQ59" s="23">
        <v>339364.87810999999</v>
      </c>
      <c r="AR59" s="24">
        <f t="shared" si="8"/>
        <v>2828040.6509166667</v>
      </c>
      <c r="AS59" s="29">
        <f>((AQ59*Parâmetros!$E$30)/(2*Parâmetros!$B$11*Parâmetros!$G$3*Modelo_3_Ø24mm!AO59^2))</f>
        <v>0.4970621066640174</v>
      </c>
      <c r="AT59" s="29"/>
      <c r="AU59" s="29">
        <f>((AR59)*(((Parâmetros!$E$26^2)*Parâmetros!$E$30)/(2*Parâmetros!$G$3*Modelo_3_Ø24mm!AO59^2)))</f>
        <v>8.6102310947881344E-2</v>
      </c>
    </row>
    <row r="60" spans="1:47" x14ac:dyDescent="0.25">
      <c r="A60" s="22">
        <v>0.84</v>
      </c>
      <c r="B60" s="23">
        <f>A60/Parâmetros!$G$3</f>
        <v>8.4168336673346692E-4</v>
      </c>
      <c r="C60" s="23"/>
      <c r="D60" s="23">
        <f>B60/Parâmetros!$B$33</f>
        <v>1.8605287268591639</v>
      </c>
      <c r="E60" s="23">
        <f>D60/Parâmetros!$B$6</f>
        <v>5.5938927446156459</v>
      </c>
      <c r="F60" s="23">
        <f>(Parâmetros!$G$3*Parâmetros!$B$30*Modelo_3_Ø24mm!E60)/Parâmetros!$H$3</f>
        <v>18682.407551558423</v>
      </c>
      <c r="G60" s="23">
        <v>1180039.7080369999</v>
      </c>
      <c r="H60" s="24">
        <f t="shared" si="4"/>
        <v>9833664.2336416654</v>
      </c>
      <c r="I60" s="29">
        <f>((G60*Parâmetros!$B$30)/(2*Parâmetros!$B$11*Parâmetros!$G$3*Modelo_3_Ø24mm!E60^2))</f>
        <v>0.44982296951138623</v>
      </c>
      <c r="J60" s="29"/>
      <c r="K60" s="29">
        <f>((H60)*(((Parâmetros!$B$26^2)*Parâmetros!$B$30)/(2*Parâmetros!$G$3*Modelo_3_Ø24mm!E60^2)))</f>
        <v>4.9760658398745397E-2</v>
      </c>
      <c r="M60" s="22">
        <v>0.84</v>
      </c>
      <c r="N60" s="23">
        <f>M60/Parâmetros!$G$3</f>
        <v>8.4168336673346692E-4</v>
      </c>
      <c r="O60" s="23"/>
      <c r="P60" s="23">
        <f>N60/Parâmetros!$B$33</f>
        <v>1.8605287268591639</v>
      </c>
      <c r="Q60" s="23">
        <f>P60/Parâmetros!$C$6</f>
        <v>4.9680339836025738</v>
      </c>
      <c r="R60" s="23">
        <f>(Parâmetros!$G$3*Parâmetros!$C$30*Modelo_3_Ø24mm!Q60)/Parâmetros!$H$3</f>
        <v>23383.680893729896</v>
      </c>
      <c r="S60" s="23">
        <v>657302.80646999995</v>
      </c>
      <c r="T60" s="24">
        <f t="shared" si="1"/>
        <v>5477523.3872499997</v>
      </c>
      <c r="U60" s="29">
        <f>((S60*Parâmetros!$C$30)/(2*Parâmetros!$B$11*Parâmetros!$G$3*Modelo_3_Ø24mm!Q60^2))</f>
        <v>0.44769192256173562</v>
      </c>
      <c r="V60" s="29"/>
      <c r="W60" s="29">
        <f>((T60)*(((Parâmetros!$C$26^2)*Parâmetros!$C$30)/(2*Parâmetros!$G$3*Modelo_3_Ø24mm!Q60^2)))</f>
        <v>6.2788904062264062E-2</v>
      </c>
      <c r="Y60" s="22">
        <v>0.84</v>
      </c>
      <c r="Z60" s="23">
        <f>Y60/Parâmetros!$G$3</f>
        <v>8.4168336673346692E-4</v>
      </c>
      <c r="AA60" s="23"/>
      <c r="AB60" s="23">
        <f>Z60/Parâmetros!$B$33</f>
        <v>1.8605287268591639</v>
      </c>
      <c r="AC60" s="23">
        <f>AB60/Parâmetros!$D$6</f>
        <v>4.6559777949428529</v>
      </c>
      <c r="AD60" s="23">
        <f>(Parâmetros!$G$3*Parâmetros!$D$30*Modelo_3_Ø24mm!AC60)/Parâmetros!$H$3</f>
        <v>28974.18018384208</v>
      </c>
      <c r="AE60" s="22">
        <v>467557.72561999998</v>
      </c>
      <c r="AF60" s="24">
        <f t="shared" si="7"/>
        <v>3896314.3801666666</v>
      </c>
      <c r="AG60" s="29">
        <f>((AE60*Parâmetros!$D$30)/(2*Parâmetros!$B$11*Parâmetros!$G$3*Modelo_3_Ø24mm!AC60^2))</f>
        <v>0.47936714277077841</v>
      </c>
      <c r="AH60" s="29"/>
      <c r="AI60" s="29">
        <f>((AF60)*(((Parâmetros!$D$26^2)*Parâmetros!$D$30)/(2*Parâmetros!$G$3*Modelo_3_Ø24mm!AC60^2)))</f>
        <v>7.6545422056380749E-2</v>
      </c>
      <c r="AK60" s="22">
        <v>0.84</v>
      </c>
      <c r="AL60" s="23">
        <f>AK60/Parâmetros!$G$3</f>
        <v>8.4168336673346692E-4</v>
      </c>
      <c r="AM60" s="23"/>
      <c r="AN60" s="23">
        <f>AL60/Parâmetros!$B$33</f>
        <v>1.8605287268591639</v>
      </c>
      <c r="AO60" s="23">
        <f>AN60/Parâmetros!$E$6</f>
        <v>4.4702756531935703</v>
      </c>
      <c r="AP60" s="23">
        <f>(Parâmetros!$G$3*Parâmetros!$E$30*Modelo_3_Ø24mm!AO60)/Parâmetros!$H$3</f>
        <v>34910.915431597205</v>
      </c>
      <c r="AQ60" s="23">
        <v>354717.61911699997</v>
      </c>
      <c r="AR60" s="24">
        <f t="shared" si="8"/>
        <v>2955980.1593083329</v>
      </c>
      <c r="AS60" s="29">
        <f>((AQ60*Parâmetros!$E$30)/(2*Parâmetros!$B$11*Parâmetros!$G$3*Modelo_3_Ø24mm!AO60^2))</f>
        <v>0.4951031114935544</v>
      </c>
      <c r="AT60" s="29"/>
      <c r="AU60" s="29">
        <f>((AR60)*(((Parâmetros!$E$26^2)*Parâmetros!$E$30)/(2*Parâmetros!$G$3*Modelo_3_Ø24mm!AO60^2)))</f>
        <v>8.5762969024505545E-2</v>
      </c>
    </row>
    <row r="61" spans="1:47" x14ac:dyDescent="0.25">
      <c r="A61" s="22">
        <v>0.86</v>
      </c>
      <c r="B61" s="23">
        <f>A61/Parâmetros!$G$3</f>
        <v>8.617234468937876E-4</v>
      </c>
      <c r="C61" s="23"/>
      <c r="D61" s="23">
        <f>B61/Parâmetros!$B$33</f>
        <v>1.9048270298796204</v>
      </c>
      <c r="E61" s="23">
        <f>D61/Parâmetros!$B$6</f>
        <v>5.7270806671064953</v>
      </c>
      <c r="F61" s="23">
        <f>(Parâmetros!$G$3*Parâmetros!$B$30*Modelo_3_Ø24mm!E61)/Parâmetros!$H$3</f>
        <v>19127.226778976481</v>
      </c>
      <c r="G61" s="23">
        <v>1232229.3101630001</v>
      </c>
      <c r="H61" s="24">
        <f t="shared" si="4"/>
        <v>10268577.584691668</v>
      </c>
      <c r="I61" s="29">
        <f>((G61*Parâmetros!$B$30)/(2*Parâmetros!$B$11*Parâmetros!$G$3*Modelo_3_Ø24mm!E61^2))</f>
        <v>0.4481240076203169</v>
      </c>
      <c r="J61" s="29"/>
      <c r="K61" s="29">
        <f>((H61)*(((Parâmetros!$B$26^2)*Parâmetros!$B$30)/(2*Parâmetros!$G$3*Modelo_3_Ø24mm!E61^2)))</f>
        <v>4.9572714545220491E-2</v>
      </c>
      <c r="M61" s="22">
        <v>0.86</v>
      </c>
      <c r="N61" s="23">
        <f>M61/Parâmetros!$G$3</f>
        <v>8.617234468937876E-4</v>
      </c>
      <c r="O61" s="23"/>
      <c r="P61" s="23">
        <f>N61/Parâmetros!$B$33</f>
        <v>1.9048270298796204</v>
      </c>
      <c r="Q61" s="23">
        <f>P61/Parâmetros!$C$6</f>
        <v>5.086320507021683</v>
      </c>
      <c r="R61" s="23">
        <f>(Parâmetros!$G$3*Parâmetros!$C$30*Modelo_3_Ø24mm!Q61)/Parâmetros!$H$3</f>
        <v>23940.435200723463</v>
      </c>
      <c r="S61" s="23">
        <v>686251.85014999902</v>
      </c>
      <c r="T61" s="24">
        <f t="shared" si="1"/>
        <v>5718765.4179166583</v>
      </c>
      <c r="U61" s="29">
        <f>((S61*Parâmetros!$C$30)/(2*Parâmetros!$B$11*Parâmetros!$G$3*Modelo_3_Ø24mm!Q61^2))</f>
        <v>0.44592207279566198</v>
      </c>
      <c r="V61" s="29"/>
      <c r="W61" s="29">
        <f>((T61)*(((Parâmetros!$C$26^2)*Parâmetros!$C$30)/(2*Parâmetros!$G$3*Modelo_3_Ø24mm!Q61^2)))</f>
        <v>6.2540682190109789E-2</v>
      </c>
      <c r="Y61" s="22">
        <v>0.86</v>
      </c>
      <c r="Z61" s="23">
        <f>Y61/Parâmetros!$G$3</f>
        <v>8.617234468937876E-4</v>
      </c>
      <c r="AA61" s="23"/>
      <c r="AB61" s="23">
        <f>Z61/Parâmetros!$B$33</f>
        <v>1.9048270298796204</v>
      </c>
      <c r="AC61" s="23">
        <f>AB61/Parâmetros!$D$6</f>
        <v>4.7668344091081591</v>
      </c>
      <c r="AD61" s="23">
        <f>(Parâmetros!$G$3*Parâmetros!$D$30*Modelo_3_Ø24mm!AC61)/Parâmetros!$H$3</f>
        <v>29664.041616790702</v>
      </c>
      <c r="AE61" s="22">
        <v>488501.52057400002</v>
      </c>
      <c r="AF61" s="24">
        <f t="shared" si="7"/>
        <v>4070846.0047833337</v>
      </c>
      <c r="AG61" s="29">
        <f>((AE61*Parâmetros!$D$30)/(2*Parâmetros!$B$11*Parâmetros!$G$3*Modelo_3_Ø24mm!AC61^2))</f>
        <v>0.47781591939374773</v>
      </c>
      <c r="AH61" s="29"/>
      <c r="AI61" s="29">
        <f>((AF61)*(((Parâmetros!$D$26^2)*Parâmetros!$D$30)/(2*Parâmetros!$G$3*Modelo_3_Ø24mm!AC61^2)))</f>
        <v>7.6297722459340758E-2</v>
      </c>
      <c r="AK61" s="22">
        <v>0.86</v>
      </c>
      <c r="AL61" s="23">
        <f>AK61/Parâmetros!$G$3</f>
        <v>8.617234468937876E-4</v>
      </c>
      <c r="AM61" s="23"/>
      <c r="AN61" s="23">
        <f>AL61/Parâmetros!$B$33</f>
        <v>1.9048270298796204</v>
      </c>
      <c r="AO61" s="23">
        <f>AN61/Parâmetros!$E$6</f>
        <v>4.5767107877934174</v>
      </c>
      <c r="AP61" s="23">
        <f>(Parâmetros!$G$3*Parâmetros!$E$30*Modelo_3_Ø24mm!AO61)/Parâmetros!$H$3</f>
        <v>35742.127703778096</v>
      </c>
      <c r="AQ61" s="23">
        <v>370328.677363</v>
      </c>
      <c r="AR61" s="24">
        <f t="shared" si="8"/>
        <v>3086072.3113583336</v>
      </c>
      <c r="AS61" s="29">
        <f>((AQ61*Parâmetros!$E$30)/(2*Parâmetros!$B$11*Parâmetros!$G$3*Modelo_3_Ø24mm!AO61^2))</f>
        <v>0.49313055024166619</v>
      </c>
      <c r="AT61" s="29"/>
      <c r="AU61" s="29">
        <f>((AR61)*(((Parâmetros!$E$26^2)*Parâmetros!$E$30)/(2*Parâmetros!$G$3*Modelo_3_Ø24mm!AO61^2)))</f>
        <v>8.5421277151404018E-2</v>
      </c>
    </row>
    <row r="62" spans="1:47" x14ac:dyDescent="0.25">
      <c r="A62" s="22">
        <v>0.88</v>
      </c>
      <c r="B62" s="23">
        <f>A62/Parâmetros!$G$3</f>
        <v>8.8176352705410818E-4</v>
      </c>
      <c r="C62" s="23"/>
      <c r="D62" s="23">
        <f>B62/Parâmetros!$B$33</f>
        <v>1.9491253329000766</v>
      </c>
      <c r="E62" s="23">
        <f>D62/Parâmetros!$B$6</f>
        <v>5.8602685895973439</v>
      </c>
      <c r="F62" s="23">
        <f>(Parâmetros!$G$3*Parâmetros!$B$30*Modelo_3_Ø24mm!E62)/Parâmetros!$H$3</f>
        <v>19572.046006394539</v>
      </c>
      <c r="G62" s="23">
        <v>1285297.2031159999</v>
      </c>
      <c r="H62" s="24">
        <f t="shared" si="4"/>
        <v>10710810.025966667</v>
      </c>
      <c r="I62" s="29">
        <f>((G62*Parâmetros!$B$30)/(2*Parâmetros!$B$11*Parâmetros!$G$3*Modelo_3_Ø24mm!E62^2))</f>
        <v>0.44641810243393754</v>
      </c>
      <c r="J62" s="29"/>
      <c r="K62" s="29">
        <f>((H62)*(((Parâmetros!$B$26^2)*Parâmetros!$B$30)/(2*Parâmetros!$G$3*Modelo_3_Ø24mm!E62^2)))</f>
        <v>4.9384002605204896E-2</v>
      </c>
      <c r="M62" s="22">
        <v>0.88</v>
      </c>
      <c r="N62" s="23">
        <f>M62/Parâmetros!$G$3</f>
        <v>8.8176352705410818E-4</v>
      </c>
      <c r="O62" s="23"/>
      <c r="P62" s="23">
        <f>N62/Parâmetros!$B$33</f>
        <v>1.9491253329000766</v>
      </c>
      <c r="Q62" s="23">
        <f>P62/Parâmetros!$C$6</f>
        <v>5.2046070304407923</v>
      </c>
      <c r="R62" s="23">
        <f>(Parâmetros!$G$3*Parâmetros!$C$30*Modelo_3_Ø24mm!Q62)/Parâmetros!$H$3</f>
        <v>24497.189507717034</v>
      </c>
      <c r="S62" s="23">
        <v>715749.99271799996</v>
      </c>
      <c r="T62" s="24">
        <f t="shared" si="1"/>
        <v>5964583.2726499997</v>
      </c>
      <c r="U62" s="29">
        <f>((S62*Parâmetros!$C$30)/(2*Parâmetros!$B$11*Parâmetros!$G$3*Modelo_3_Ø24mm!Q62^2))</f>
        <v>0.44418956547625399</v>
      </c>
      <c r="V62" s="29"/>
      <c r="W62" s="29">
        <f>((T62)*(((Parâmetros!$C$26^2)*Parâmetros!$C$30)/(2*Parâmetros!$G$3*Modelo_3_Ø24mm!Q62^2)))</f>
        <v>6.2297697605435985E-2</v>
      </c>
      <c r="Y62" s="22">
        <v>0.88</v>
      </c>
      <c r="Z62" s="23">
        <f>Y62/Parâmetros!$G$3</f>
        <v>8.8176352705410818E-4</v>
      </c>
      <c r="AA62" s="23"/>
      <c r="AB62" s="23">
        <f>Z62/Parâmetros!$B$33</f>
        <v>1.9491253329000766</v>
      </c>
      <c r="AC62" s="23">
        <f>AB62/Parâmetros!$D$6</f>
        <v>4.8776910232734645</v>
      </c>
      <c r="AD62" s="23">
        <f>(Parâmetros!$G$3*Parâmetros!$D$30*Modelo_3_Ø24mm!AC62)/Parâmetros!$H$3</f>
        <v>30353.903049739318</v>
      </c>
      <c r="AE62" s="22">
        <v>509720.58068300004</v>
      </c>
      <c r="AF62" s="24">
        <f t="shared" si="7"/>
        <v>4247671.5056916671</v>
      </c>
      <c r="AG62" s="29">
        <f>((AE62*Parâmetros!$D$30)/(2*Parâmetros!$B$11*Parâmetros!$G$3*Modelo_3_Ø24mm!AC62^2))</f>
        <v>0.4761660444792199</v>
      </c>
      <c r="AH62" s="29"/>
      <c r="AI62" s="29">
        <f>((AF62)*(((Parâmetros!$D$26^2)*Parâmetros!$D$30)/(2*Parâmetros!$G$3*Modelo_3_Ø24mm!AC62^2)))</f>
        <v>7.6034270169008947E-2</v>
      </c>
      <c r="AK62" s="22">
        <v>0.88</v>
      </c>
      <c r="AL62" s="23">
        <f>AK62/Parâmetros!$G$3</f>
        <v>8.8176352705410818E-4</v>
      </c>
      <c r="AM62" s="23"/>
      <c r="AN62" s="23">
        <f>AL62/Parâmetros!$B$33</f>
        <v>1.9491253329000766</v>
      </c>
      <c r="AO62" s="23">
        <f>AN62/Parâmetros!$E$6</f>
        <v>4.6831459223932645</v>
      </c>
      <c r="AP62" s="23">
        <f>(Parâmetros!$G$3*Parâmetros!$E$30*Modelo_3_Ø24mm!AO62)/Parâmetros!$H$3</f>
        <v>36573.339975958981</v>
      </c>
      <c r="AQ62" s="23">
        <v>386273.597893</v>
      </c>
      <c r="AR62" s="24">
        <f t="shared" si="8"/>
        <v>3218946.6491083335</v>
      </c>
      <c r="AS62" s="29">
        <f>((AQ62*Parâmetros!$E$30)/(2*Parâmetros!$B$11*Parâmetros!$G$3*Modelo_3_Ø24mm!AO62^2))</f>
        <v>0.49124839845188517</v>
      </c>
      <c r="AT62" s="29"/>
      <c r="AU62" s="29">
        <f>((AR62)*(((Parâmetros!$E$26^2)*Parâmetros!$E$30)/(2*Parâmetros!$G$3*Modelo_3_Ø24mm!AO62^2)))</f>
        <v>8.5095246225927776E-2</v>
      </c>
    </row>
    <row r="63" spans="1:47" x14ac:dyDescent="0.25">
      <c r="A63" s="22">
        <v>0.9</v>
      </c>
      <c r="B63" s="23">
        <f>A63/Parâmetros!$G$3</f>
        <v>9.0180360721442887E-4</v>
      </c>
      <c r="C63" s="23"/>
      <c r="D63" s="23">
        <f>B63/Parâmetros!$B$33</f>
        <v>1.9934236359205328</v>
      </c>
      <c r="E63" s="23">
        <f>D63/Parâmetros!$B$6</f>
        <v>5.9934565120881924</v>
      </c>
      <c r="F63" s="23">
        <f>(Parâmetros!$G$3*Parâmetros!$B$30*Modelo_3_Ø24mm!E63)/Parâmetros!$H$3</f>
        <v>20016.865233812598</v>
      </c>
      <c r="G63" s="23">
        <v>1339465.4062229998</v>
      </c>
      <c r="H63" s="24">
        <f t="shared" si="4"/>
        <v>11162211.718524998</v>
      </c>
      <c r="I63" s="29">
        <f>((G63*Parâmetros!$B$30)/(2*Parâmetros!$B$11*Parâmetros!$G$3*Modelo_3_Ø24mm!E63^2))</f>
        <v>0.44478492747638643</v>
      </c>
      <c r="J63" s="29"/>
      <c r="K63" s="29">
        <f>((H63)*(((Parâmetros!$B$26^2)*Parâmetros!$B$30)/(2*Parâmetros!$G$3*Modelo_3_Ø24mm!E63^2)))</f>
        <v>4.9203336283837697E-2</v>
      </c>
      <c r="M63" s="22">
        <v>0.9</v>
      </c>
      <c r="N63" s="23">
        <f>M63/Parâmetros!$G$3</f>
        <v>9.0180360721442887E-4</v>
      </c>
      <c r="O63" s="23"/>
      <c r="P63" s="23">
        <f>N63/Parâmetros!$B$33</f>
        <v>1.9934236359205328</v>
      </c>
      <c r="Q63" s="23">
        <f>P63/Parâmetros!$C$6</f>
        <v>5.3228935538599007</v>
      </c>
      <c r="R63" s="23">
        <f>(Parâmetros!$G$3*Parâmetros!$C$30*Modelo_3_Ø24mm!Q63)/Parâmetros!$H$3</f>
        <v>25053.943814710601</v>
      </c>
      <c r="S63" s="23">
        <v>745841.72042100003</v>
      </c>
      <c r="T63" s="24">
        <f t="shared" si="1"/>
        <v>6215347.6701750001</v>
      </c>
      <c r="U63" s="29">
        <f>((S63*Parâmetros!$C$30)/(2*Parâmetros!$B$11*Parâmetros!$G$3*Modelo_3_Ø24mm!Q63^2))</f>
        <v>0.4425211154110929</v>
      </c>
      <c r="V63" s="29"/>
      <c r="W63" s="29">
        <f>((T63)*(((Parâmetros!$C$26^2)*Parâmetros!$C$30)/(2*Parâmetros!$G$3*Modelo_3_Ø24mm!Q63^2)))</f>
        <v>6.2063697066684624E-2</v>
      </c>
      <c r="Y63" s="22">
        <v>0.9</v>
      </c>
      <c r="Z63" s="23">
        <f>Y63/Parâmetros!$G$3</f>
        <v>9.0180360721442887E-4</v>
      </c>
      <c r="AA63" s="23"/>
      <c r="AB63" s="23">
        <f>Z63/Parâmetros!$B$33</f>
        <v>1.9934236359205328</v>
      </c>
      <c r="AC63" s="23">
        <f>AB63/Parâmetros!$D$6</f>
        <v>4.9885476374387707</v>
      </c>
      <c r="AD63" s="23">
        <f>(Parâmetros!$G$3*Parâmetros!$D$30*Modelo_3_Ø24mm!AC63)/Parâmetros!$H$3</f>
        <v>31043.76448268794</v>
      </c>
      <c r="AE63" s="22">
        <v>531414.96165799897</v>
      </c>
      <c r="AF63" s="24">
        <f t="shared" si="7"/>
        <v>4428458.0138166584</v>
      </c>
      <c r="AG63" s="29">
        <f>((AE63*Parâmetros!$D$30)/(2*Parâmetros!$B$11*Parâmetros!$G$3*Modelo_3_Ø24mm!AC63^2))</f>
        <v>0.47461379405777721</v>
      </c>
      <c r="AH63" s="29"/>
      <c r="AI63" s="29">
        <f>((AF63)*(((Parâmetros!$D$26^2)*Parâmetros!$D$30)/(2*Parâmetros!$G$3*Modelo_3_Ø24mm!AC63^2)))</f>
        <v>7.5786406573352907E-2</v>
      </c>
      <c r="AK63" s="22">
        <v>0.9</v>
      </c>
      <c r="AL63" s="23">
        <f>AK63/Parâmetros!$G$3</f>
        <v>9.0180360721442887E-4</v>
      </c>
      <c r="AM63" s="23"/>
      <c r="AN63" s="23">
        <f>AL63/Parâmetros!$B$33</f>
        <v>1.9934236359205328</v>
      </c>
      <c r="AO63" s="23">
        <f>AN63/Parâmetros!$E$6</f>
        <v>4.7895810569931108</v>
      </c>
      <c r="AP63" s="23">
        <f>(Parâmetros!$G$3*Parâmetros!$E$30*Modelo_3_Ø24mm!AO63)/Parâmetros!$H$3</f>
        <v>37404.552248139858</v>
      </c>
      <c r="AQ63" s="23">
        <v>402513.55226500001</v>
      </c>
      <c r="AR63" s="24">
        <f t="shared" si="8"/>
        <v>3354279.6022083336</v>
      </c>
      <c r="AS63" s="29">
        <f>((AQ63*Parâmetros!$E$30)/(2*Parâmetros!$B$11*Parâmetros!$G$3*Modelo_3_Ø24mm!AO63^2))</f>
        <v>0.48940336983289306</v>
      </c>
      <c r="AT63" s="29"/>
      <c r="AU63" s="29">
        <f>((AR63)*(((Parâmetros!$E$26^2)*Parâmetros!$E$30)/(2*Parâmetros!$G$3*Modelo_3_Ø24mm!AO63^2)))</f>
        <v>8.4775645866676116E-2</v>
      </c>
    </row>
    <row r="64" spans="1:47" x14ac:dyDescent="0.25">
      <c r="A64" s="22">
        <v>0.92</v>
      </c>
      <c r="B64" s="23">
        <f>A64/Parâmetros!$G$3</f>
        <v>9.2184368737474956E-4</v>
      </c>
      <c r="C64" s="23"/>
      <c r="D64" s="23">
        <f>B64/Parâmetros!$B$33</f>
        <v>2.0377219389409893</v>
      </c>
      <c r="E64" s="23">
        <f>D64/Parâmetros!$B$6</f>
        <v>6.1266444345790418</v>
      </c>
      <c r="F64" s="23">
        <f>(Parâmetros!$G$3*Parâmetros!$B$30*Modelo_3_Ø24mm!E64)/Parâmetros!$H$3</f>
        <v>20461.68446123066</v>
      </c>
      <c r="G64" s="23">
        <v>1394767.7082529999</v>
      </c>
      <c r="H64" s="24">
        <f t="shared" si="4"/>
        <v>11623064.235441666</v>
      </c>
      <c r="I64" s="29">
        <f>((G64*Parâmetros!$B$30)/(2*Parâmetros!$B$11*Parâmetros!$G$3*Modelo_3_Ø24mm!E64^2))</f>
        <v>0.44323067389975629</v>
      </c>
      <c r="J64" s="29"/>
      <c r="K64" s="29">
        <f>((H64)*(((Parâmetros!$B$26^2)*Parâmetros!$B$30)/(2*Parâmetros!$G$3*Modelo_3_Ø24mm!E64^2)))</f>
        <v>4.9031400463451003E-2</v>
      </c>
      <c r="M64" s="22">
        <v>0.92</v>
      </c>
      <c r="N64" s="23">
        <f>M64/Parâmetros!$G$3</f>
        <v>9.2184368737474956E-4</v>
      </c>
      <c r="O64" s="23"/>
      <c r="P64" s="23">
        <f>N64/Parâmetros!$B$33</f>
        <v>2.0377219389409893</v>
      </c>
      <c r="Q64" s="23">
        <f>P64/Parâmetros!$C$6</f>
        <v>5.44118007727901</v>
      </c>
      <c r="R64" s="23">
        <f>(Parâmetros!$G$3*Parâmetros!$C$30*Modelo_3_Ø24mm!Q64)/Parâmetros!$H$3</f>
        <v>25610.698121704172</v>
      </c>
      <c r="S64" s="23">
        <v>776481.01128700003</v>
      </c>
      <c r="T64" s="24">
        <f t="shared" si="1"/>
        <v>6470675.0940583339</v>
      </c>
      <c r="U64" s="29">
        <f>((S64*Parâmetros!$C$30)/(2*Parâmetros!$B$11*Parâmetros!$G$3*Modelo_3_Ø24mm!Q64^2))</f>
        <v>0.44088723936219659</v>
      </c>
      <c r="V64" s="29"/>
      <c r="W64" s="29">
        <f>((T64)*(((Parâmetros!$C$26^2)*Parâmetros!$C$30)/(2*Parâmetros!$G$3*Modelo_3_Ø24mm!Q64^2)))</f>
        <v>6.1834545542357913E-2</v>
      </c>
      <c r="Y64" s="22">
        <v>0.92</v>
      </c>
      <c r="Z64" s="23">
        <f>Y64/Parâmetros!$G$3</f>
        <v>9.2184368737474956E-4</v>
      </c>
      <c r="AA64" s="23"/>
      <c r="AB64" s="23">
        <f>Z64/Parâmetros!$B$33</f>
        <v>2.0377219389409893</v>
      </c>
      <c r="AC64" s="23">
        <f>AB64/Parâmetros!$D$6</f>
        <v>5.099404251604077</v>
      </c>
      <c r="AD64" s="23">
        <f>(Parâmetros!$G$3*Parâmetros!$D$30*Modelo_3_Ø24mm!AC64)/Parâmetros!$H$3</f>
        <v>31733.625915636563</v>
      </c>
      <c r="AE64" s="22">
        <v>553449.37977999996</v>
      </c>
      <c r="AF64" s="24">
        <f t="shared" si="7"/>
        <v>4612078.1648333333</v>
      </c>
      <c r="AG64" s="29">
        <f>((AE64*Parâmetros!$D$30)/(2*Parâmetros!$B$11*Parâmetros!$G$3*Modelo_3_Ø24mm!AC64^2))</f>
        <v>0.47303562360242329</v>
      </c>
      <c r="AH64" s="29"/>
      <c r="AI64" s="29">
        <f>((AF64)*(((Parâmetros!$D$26^2)*Parâmetros!$D$30)/(2*Parâmetros!$G$3*Modelo_3_Ø24mm!AC64^2)))</f>
        <v>7.5534404062534727E-2</v>
      </c>
      <c r="AK64" s="22">
        <v>0.92</v>
      </c>
      <c r="AL64" s="23">
        <f>AK64/Parâmetros!$G$3</f>
        <v>9.2184368737474956E-4</v>
      </c>
      <c r="AM64" s="23"/>
      <c r="AN64" s="23">
        <f>AL64/Parâmetros!$B$33</f>
        <v>2.0377219389409893</v>
      </c>
      <c r="AO64" s="23">
        <f>AN64/Parâmetros!$E$6</f>
        <v>4.8960161915929579</v>
      </c>
      <c r="AP64" s="23">
        <f>(Parâmetros!$G$3*Parâmetros!$E$30*Modelo_3_Ø24mm!AO64)/Parâmetros!$H$3</f>
        <v>38235.76452032075</v>
      </c>
      <c r="AQ64" s="23">
        <v>419060.586702</v>
      </c>
      <c r="AR64" s="24">
        <f t="shared" si="8"/>
        <v>3492171.5558500001</v>
      </c>
      <c r="AS64" s="29">
        <f>((AQ64*Parâmetros!$E$30)/(2*Parâmetros!$B$11*Parâmetros!$G$3*Modelo_3_Ø24mm!AO64^2))</f>
        <v>0.48761002850851282</v>
      </c>
      <c r="AT64" s="29"/>
      <c r="AU64" s="29">
        <f>((AR64)*(((Parâmetros!$E$26^2)*Parâmetros!$E$30)/(2*Parâmetros!$G$3*Modelo_3_Ø24mm!AO64^2)))</f>
        <v>8.4464998906714134E-2</v>
      </c>
    </row>
    <row r="65" spans="1:47" x14ac:dyDescent="0.25">
      <c r="A65" s="22">
        <v>0.93999999999999895</v>
      </c>
      <c r="B65" s="23">
        <f>A65/Parâmetros!$G$3</f>
        <v>9.4188376753506905E-4</v>
      </c>
      <c r="C65" s="23"/>
      <c r="D65" s="23">
        <f>B65/Parâmetros!$B$33</f>
        <v>2.0820202419614429</v>
      </c>
      <c r="E65" s="23">
        <f>D65/Parâmetros!$B$6</f>
        <v>6.2598323570698824</v>
      </c>
      <c r="F65" s="23">
        <f>(Parâmetros!$G$3*Parâmetros!$B$30*Modelo_3_Ø24mm!E65)/Parâmetros!$H$3</f>
        <v>20906.503688648685</v>
      </c>
      <c r="G65" s="23">
        <v>1450977.0124619999</v>
      </c>
      <c r="H65" s="24">
        <f t="shared" si="4"/>
        <v>12091475.10385</v>
      </c>
      <c r="I65" s="29">
        <f>((G65*Parâmetros!$B$30)/(2*Parâmetros!$B$11*Parâmetros!$G$3*Modelo_3_Ø24mm!E65^2))</f>
        <v>0.44168068102013364</v>
      </c>
      <c r="J65" s="29"/>
      <c r="K65" s="29">
        <f>((H65)*(((Parâmetros!$B$26^2)*Parâmetros!$B$30)/(2*Parâmetros!$G$3*Modelo_3_Ø24mm!E65^2)))</f>
        <v>4.8859935973126802E-2</v>
      </c>
      <c r="M65" s="22">
        <v>0.93999999999999895</v>
      </c>
      <c r="N65" s="23">
        <f>M65/Parâmetros!$G$3</f>
        <v>9.4188376753506905E-4</v>
      </c>
      <c r="O65" s="23"/>
      <c r="P65" s="23">
        <f>N65/Parâmetros!$B$33</f>
        <v>2.0820202419614429</v>
      </c>
      <c r="Q65" s="23">
        <f>P65/Parâmetros!$C$6</f>
        <v>5.5594666006981122</v>
      </c>
      <c r="R65" s="23">
        <f>(Parâmetros!$G$3*Parâmetros!$C$30*Modelo_3_Ø24mm!Q65)/Parâmetros!$H$3</f>
        <v>26167.45242869771</v>
      </c>
      <c r="S65" s="23">
        <v>807635.98304800002</v>
      </c>
      <c r="T65" s="24">
        <f t="shared" si="1"/>
        <v>6730299.8587333336</v>
      </c>
      <c r="U65" s="29">
        <f>((S65*Parâmetros!$C$30)/(2*Parâmetros!$B$11*Parâmetros!$G$3*Modelo_3_Ø24mm!Q65^2))</f>
        <v>0.43927076169005613</v>
      </c>
      <c r="V65" s="29"/>
      <c r="W65" s="29">
        <f>((T65)*(((Parâmetros!$C$26^2)*Parâmetros!$C$30)/(2*Parâmetros!$G$3*Modelo_3_Ø24mm!Q65^2)))</f>
        <v>6.1607834144720784E-2</v>
      </c>
      <c r="Y65" s="22">
        <v>0.93999999999999895</v>
      </c>
      <c r="Z65" s="23">
        <f>Y65/Parâmetros!$G$3</f>
        <v>9.4188376753506905E-4</v>
      </c>
      <c r="AA65" s="23"/>
      <c r="AB65" s="23">
        <f>Z65/Parâmetros!$B$33</f>
        <v>2.0820202419614429</v>
      </c>
      <c r="AC65" s="23">
        <f>AB65/Parâmetros!$D$6</f>
        <v>5.2102608657693761</v>
      </c>
      <c r="AD65" s="23">
        <f>(Parâmetros!$G$3*Parâmetros!$D$30*Modelo_3_Ø24mm!AC65)/Parâmetros!$H$3</f>
        <v>32423.487348585139</v>
      </c>
      <c r="AE65" s="22">
        <v>576077.33838700003</v>
      </c>
      <c r="AF65" s="24">
        <f t="shared" si="7"/>
        <v>4800644.486558334</v>
      </c>
      <c r="AG65" s="29">
        <f>((AE65*Parâmetros!$D$30)/(2*Parâmetros!$B$11*Parâmetros!$G$3*Modelo_3_Ø24mm!AC65^2))</f>
        <v>0.47164657150190753</v>
      </c>
      <c r="AH65" s="29"/>
      <c r="AI65" s="29">
        <f>((AF65)*(((Parâmetros!$D$26^2)*Parâmetros!$D$30)/(2*Parâmetros!$G$3*Modelo_3_Ø24mm!AC65^2)))</f>
        <v>7.5312600000876043E-2</v>
      </c>
      <c r="AK65" s="22">
        <v>0.93999999999999895</v>
      </c>
      <c r="AL65" s="23">
        <f>AK65/Parâmetros!$G$3</f>
        <v>9.4188376753506905E-4</v>
      </c>
      <c r="AM65" s="23"/>
      <c r="AN65" s="23">
        <f>AL65/Parâmetros!$B$33</f>
        <v>2.0820202419614429</v>
      </c>
      <c r="AO65" s="23">
        <f>AN65/Parâmetros!$E$6</f>
        <v>5.0024513261927988</v>
      </c>
      <c r="AP65" s="23">
        <f>(Parâmetros!$G$3*Parâmetros!$E$30*Modelo_3_Ø24mm!AO65)/Parâmetros!$H$3</f>
        <v>39066.976792501591</v>
      </c>
      <c r="AQ65" s="23">
        <v>435895.41003999999</v>
      </c>
      <c r="AR65" s="24">
        <f t="shared" si="8"/>
        <v>3632461.7503333334</v>
      </c>
      <c r="AS65" s="29">
        <f>((AQ65*Parâmetros!$E$30)/(2*Parâmetros!$B$11*Parâmetros!$G$3*Modelo_3_Ø24mm!AO65^2))</f>
        <v>0.48584535592223616</v>
      </c>
      <c r="AT65" s="29"/>
      <c r="AU65" s="29">
        <f>((AR65)*(((Parâmetros!$E$26^2)*Parâmetros!$E$30)/(2*Parâmetros!$G$3*Modelo_3_Ø24mm!AO65^2)))</f>
        <v>8.4159318015518195E-2</v>
      </c>
    </row>
    <row r="66" spans="1:47" x14ac:dyDescent="0.25">
      <c r="A66" s="22">
        <v>0.96</v>
      </c>
      <c r="B66" s="23">
        <f>A66/Parâmetros!$G$3</f>
        <v>9.6192384769539071E-4</v>
      </c>
      <c r="C66" s="23"/>
      <c r="D66" s="23">
        <f>B66/Parâmetros!$B$33</f>
        <v>2.1263185449819018</v>
      </c>
      <c r="E66" s="23">
        <f>D66/Parâmetros!$B$6</f>
        <v>6.3930202795607389</v>
      </c>
      <c r="F66" s="23">
        <f>(Parâmetros!$G$3*Parâmetros!$B$30*Modelo_3_Ø24mm!E66)/Parâmetros!$H$3</f>
        <v>21351.322916066769</v>
      </c>
      <c r="G66" s="23">
        <v>1508451.1771880002</v>
      </c>
      <c r="H66" s="24">
        <f t="shared" si="4"/>
        <v>12570426.476566669</v>
      </c>
      <c r="I66" s="29">
        <f>((G66*Parâmetros!$B$30)/(2*Parâmetros!$B$11*Parâmetros!$G$3*Modelo_3_Ø24mm!E66^2))</f>
        <v>0.4402429106298037</v>
      </c>
      <c r="J66" s="29"/>
      <c r="K66" s="29">
        <f>((H66)*(((Parâmetros!$B$26^2)*Parâmetros!$B$30)/(2*Parâmetros!$G$3*Modelo_3_Ø24mm!E66^2)))</f>
        <v>4.8700885844302232E-2</v>
      </c>
      <c r="M66" s="22">
        <v>0.96</v>
      </c>
      <c r="N66" s="23">
        <f>M66/Parâmetros!$G$3</f>
        <v>9.6192384769539071E-4</v>
      </c>
      <c r="O66" s="23"/>
      <c r="P66" s="23">
        <f>N66/Parâmetros!$B$33</f>
        <v>2.1263185449819018</v>
      </c>
      <c r="Q66" s="23">
        <f>P66/Parâmetros!$C$6</f>
        <v>5.6777531241172277</v>
      </c>
      <c r="R66" s="23">
        <f>(Parâmetros!$G$3*Parâmetros!$C$30*Modelo_3_Ø24mm!Q66)/Parâmetros!$H$3</f>
        <v>26724.20673569131</v>
      </c>
      <c r="S66" s="23">
        <v>839344.96524699905</v>
      </c>
      <c r="T66" s="24">
        <f t="shared" si="1"/>
        <v>6994541.3770583253</v>
      </c>
      <c r="U66" s="29">
        <f>((S66*Parâmetros!$C$30)/(2*Parâmetros!$B$11*Parâmetros!$G$3*Modelo_3_Ø24mm!Q66^2))</f>
        <v>0.43769377286933359</v>
      </c>
      <c r="V66" s="29"/>
      <c r="W66" s="29">
        <f>((T66)*(((Parâmetros!$C$26^2)*Parâmetros!$C$30)/(2*Parâmetros!$G$3*Modelo_3_Ø24mm!Q66^2)))</f>
        <v>6.1386661068367238E-2</v>
      </c>
      <c r="Y66" s="22">
        <v>0.96</v>
      </c>
      <c r="Z66" s="23">
        <f>Y66/Parâmetros!$G$3</f>
        <v>9.6192384769539071E-4</v>
      </c>
      <c r="AA66" s="23"/>
      <c r="AB66" s="23">
        <f>Z66/Parâmetros!$B$33</f>
        <v>2.1263185449819018</v>
      </c>
      <c r="AC66" s="23">
        <f>AB66/Parâmetros!$D$6</f>
        <v>5.3211174799346885</v>
      </c>
      <c r="AD66" s="23">
        <f>(Parâmetros!$G$3*Parâmetros!$D$30*Modelo_3_Ø24mm!AC66)/Parâmetros!$H$3</f>
        <v>33113.348781533801</v>
      </c>
      <c r="AE66" s="22">
        <v>598821.88813500002</v>
      </c>
      <c r="AF66" s="24">
        <f t="shared" si="7"/>
        <v>4990182.4011249999</v>
      </c>
      <c r="AG66" s="29">
        <f>((AE66*Parâmetros!$D$30)/(2*Parâmetros!$B$11*Parâmetros!$G$3*Modelo_3_Ø24mm!AC66^2))</f>
        <v>0.47005296648793171</v>
      </c>
      <c r="AH66" s="29"/>
      <c r="AI66" s="29">
        <f>((AF66)*(((Parâmetros!$D$26^2)*Parâmetros!$D$30)/(2*Parâmetros!$G$3*Modelo_3_Ø24mm!AC66^2)))</f>
        <v>7.5058132897267552E-2</v>
      </c>
      <c r="AK66" s="22">
        <v>0.96</v>
      </c>
      <c r="AL66" s="23">
        <f>AK66/Parâmetros!$G$3</f>
        <v>9.6192384769539071E-4</v>
      </c>
      <c r="AM66" s="23"/>
      <c r="AN66" s="23">
        <f>AL66/Parâmetros!$B$33</f>
        <v>2.1263185449819018</v>
      </c>
      <c r="AO66" s="23">
        <f>AN66/Parâmetros!$E$6</f>
        <v>5.1088864607926521</v>
      </c>
      <c r="AP66" s="23">
        <f>(Parâmetros!$G$3*Parâmetros!$E$30*Modelo_3_Ø24mm!AO66)/Parâmetros!$H$3</f>
        <v>39898.18906468252</v>
      </c>
      <c r="AQ66" s="23">
        <v>453022.83303800004</v>
      </c>
      <c r="AR66" s="24">
        <f t="shared" si="8"/>
        <v>3775190.2753166673</v>
      </c>
      <c r="AS66" s="29">
        <f>((AQ66*Parâmetros!$E$30)/(2*Parâmetros!$B$11*Parâmetros!$G$3*Modelo_3_Ø24mm!AO66^2))</f>
        <v>0.48411561691137162</v>
      </c>
      <c r="AT66" s="29"/>
      <c r="AU66" s="29">
        <f>((AR66)*(((Parâmetros!$E$26^2)*Parâmetros!$E$30)/(2*Parâmetros!$G$3*Modelo_3_Ø24mm!AO66^2)))</f>
        <v>8.385968840349306E-2</v>
      </c>
    </row>
    <row r="67" spans="1:47" x14ac:dyDescent="0.25">
      <c r="A67" s="22">
        <v>0.98</v>
      </c>
      <c r="B67" s="23">
        <f>A67/Parâmetros!$G$3</f>
        <v>9.8196392785571151E-4</v>
      </c>
      <c r="C67" s="23"/>
      <c r="D67" s="23">
        <f>B67/Parâmetros!$B$33</f>
        <v>2.1706168480023584</v>
      </c>
      <c r="E67" s="23">
        <f>D67/Parâmetros!$B$6</f>
        <v>6.5262082020515884</v>
      </c>
      <c r="F67" s="23">
        <f>(Parâmetros!$G$3*Parâmetros!$B$30*Modelo_3_Ø24mm!E67)/Parâmetros!$H$3</f>
        <v>21796.142143484831</v>
      </c>
      <c r="G67" s="23">
        <v>1566687.5001389999</v>
      </c>
      <c r="H67" s="24">
        <f t="shared" si="4"/>
        <v>13055729.167825</v>
      </c>
      <c r="I67" s="29">
        <f>((G67*Parâmetros!$B$30)/(2*Parâmetros!$B$11*Parâmetros!$G$3*Modelo_3_Ø24mm!E67^2))</f>
        <v>0.4387668478723446</v>
      </c>
      <c r="J67" s="29"/>
      <c r="K67" s="29">
        <f>((H67)*(((Parâmetros!$B$26^2)*Parâmetros!$B$30)/(2*Parâmetros!$G$3*Modelo_3_Ø24mm!E67^2)))</f>
        <v>4.8537599708138895E-2</v>
      </c>
      <c r="M67" s="22">
        <v>0.98</v>
      </c>
      <c r="N67" s="23">
        <f>M67/Parâmetros!$G$3</f>
        <v>9.8196392785571151E-4</v>
      </c>
      <c r="O67" s="23"/>
      <c r="P67" s="23">
        <f>N67/Parâmetros!$B$33</f>
        <v>2.1706168480023584</v>
      </c>
      <c r="Q67" s="23">
        <f>P67/Parâmetros!$C$6</f>
        <v>5.7960396475363378</v>
      </c>
      <c r="R67" s="23">
        <f>(Parâmetros!$G$3*Parâmetros!$C$30*Modelo_3_Ø24mm!Q67)/Parâmetros!$H$3</f>
        <v>27280.961042684885</v>
      </c>
      <c r="S67" s="23">
        <v>871628.20257099997</v>
      </c>
      <c r="T67" s="24">
        <f t="shared" si="1"/>
        <v>7263568.3547583334</v>
      </c>
      <c r="U67" s="29">
        <f>((S67*Parâmetros!$C$30)/(2*Parâmetros!$B$11*Parâmetros!$G$3*Modelo_3_Ø24mm!Q67^2))</f>
        <v>0.43616565689085979</v>
      </c>
      <c r="V67" s="29"/>
      <c r="W67" s="29">
        <f>((T67)*(((Parâmetros!$C$26^2)*Parâmetros!$C$30)/(2*Parâmetros!$G$3*Modelo_3_Ø24mm!Q67^2)))</f>
        <v>6.1172342420357295E-2</v>
      </c>
      <c r="Y67" s="22">
        <v>0.98</v>
      </c>
      <c r="Z67" s="23">
        <f>Y67/Parâmetros!$G$3</f>
        <v>9.8196392785571151E-4</v>
      </c>
      <c r="AA67" s="23"/>
      <c r="AB67" s="23">
        <f>Z67/Parâmetros!$B$33</f>
        <v>2.1706168480023584</v>
      </c>
      <c r="AC67" s="23">
        <f>AB67/Parâmetros!$D$6</f>
        <v>5.4319740940999957</v>
      </c>
      <c r="AD67" s="23">
        <f>(Parâmetros!$G$3*Parâmetros!$D$30*Modelo_3_Ø24mm!AC67)/Parâmetros!$H$3</f>
        <v>33803.210214482431</v>
      </c>
      <c r="AE67" s="22">
        <v>622141.01798500004</v>
      </c>
      <c r="AF67" s="24">
        <f t="shared" si="7"/>
        <v>5184508.4832083341</v>
      </c>
      <c r="AG67" s="29">
        <f>((AE67*Parâmetros!$D$30)/(2*Parâmetros!$B$11*Parâmetros!$G$3*Modelo_3_Ø24mm!AC67^2))</f>
        <v>0.4686280518831672</v>
      </c>
      <c r="AH67" s="29"/>
      <c r="AI67" s="29">
        <f>((AF67)*(((Parâmetros!$D$26^2)*Parâmetros!$D$30)/(2*Parâmetros!$G$3*Modelo_3_Ø24mm!AC67^2)))</f>
        <v>7.4830602305192451E-2</v>
      </c>
      <c r="AK67" s="22">
        <v>0.98</v>
      </c>
      <c r="AL67" s="23">
        <f>AK67/Parâmetros!$G$3</f>
        <v>9.8196392785571151E-4</v>
      </c>
      <c r="AM67" s="23"/>
      <c r="AN67" s="23">
        <f>AL67/Parâmetros!$B$33</f>
        <v>2.1706168480023584</v>
      </c>
      <c r="AO67" s="23">
        <f>AN67/Parâmetros!$E$6</f>
        <v>5.2153215953925001</v>
      </c>
      <c r="AP67" s="23">
        <f>(Parâmetros!$G$3*Parâmetros!$E$30*Modelo_3_Ø24mm!AO67)/Parâmetros!$H$3</f>
        <v>40729.401336863419</v>
      </c>
      <c r="AQ67" s="23">
        <v>470428.97902100004</v>
      </c>
      <c r="AR67" s="24">
        <f t="shared" si="8"/>
        <v>3920241.4918416673</v>
      </c>
      <c r="AS67" s="29">
        <f>((AQ67*Parâmetros!$E$30)/(2*Parâmetros!$B$11*Parâmetros!$G$3*Modelo_3_Ø24mm!AO67^2))</f>
        <v>0.48240675739355965</v>
      </c>
      <c r="AT67" s="29"/>
      <c r="AU67" s="29">
        <f>((AR67)*(((Parâmetros!$E$26^2)*Parâmetros!$E$30)/(2*Parâmetros!$G$3*Modelo_3_Ø24mm!AO67^2)))</f>
        <v>8.3563675588200451E-2</v>
      </c>
    </row>
    <row r="68" spans="1:47" ht="15.75" thickBot="1" x14ac:dyDescent="0.3">
      <c r="A68" s="22">
        <v>1</v>
      </c>
      <c r="B68" s="23">
        <f>A68/Parâmetros!$G$3</f>
        <v>1.002004008016032E-3</v>
      </c>
      <c r="C68" s="23"/>
      <c r="D68" s="23">
        <f>B68/Parâmetros!$B$33</f>
        <v>2.2149151510228142</v>
      </c>
      <c r="E68" s="23">
        <f>D68/Parâmetros!$B$6</f>
        <v>6.659396124542436</v>
      </c>
      <c r="F68" s="23">
        <f>(Parâmetros!$G$3*Parâmetros!$B$30*Modelo_3_Ø24mm!E68)/Parâmetros!$H$3</f>
        <v>22240.961370902885</v>
      </c>
      <c r="G68" s="23">
        <v>1626132.138944</v>
      </c>
      <c r="H68" s="24">
        <f t="shared" si="4"/>
        <v>13551101.157866668</v>
      </c>
      <c r="I68" s="29">
        <f>((G68*Parâmetros!$B$30)/(2*Parâmetros!$B$11*Parâmetros!$G$3*Modelo_3_Ø24mm!E68^2))</f>
        <v>0.43738049547441549</v>
      </c>
      <c r="J68" s="29"/>
      <c r="K68" s="29">
        <f>((H68)*(((Parâmetros!$B$26^2)*Parâmetros!$B$30)/(2*Parâmetros!$G$3*Modelo_3_Ø24mm!E68^2)))</f>
        <v>4.8384237579547351E-2</v>
      </c>
      <c r="M68" s="22">
        <v>1</v>
      </c>
      <c r="N68" s="23">
        <f>M68/Parâmetros!$G$3</f>
        <v>1.002004008016032E-3</v>
      </c>
      <c r="O68" s="23"/>
      <c r="P68" s="23">
        <f>N68/Parâmetros!$B$33</f>
        <v>2.2149151510228142</v>
      </c>
      <c r="Q68" s="23">
        <f>P68/Parâmetros!$C$6</f>
        <v>5.9143261709554453</v>
      </c>
      <c r="R68" s="23">
        <f>(Parâmetros!$G$3*Parâmetros!$C$30*Modelo_3_Ø24mm!Q68)/Parâmetros!$H$3</f>
        <v>27837.715349678445</v>
      </c>
      <c r="S68" s="23">
        <v>904451.2937540001</v>
      </c>
      <c r="T68" s="24">
        <f t="shared" si="1"/>
        <v>7537094.1146166679</v>
      </c>
      <c r="U68" s="29">
        <f>((S68*Parâmetros!$C$30)/(2*Parâmetros!$B$11*Parâmetros!$G$3*Modelo_3_Ø24mm!Q68^2))</f>
        <v>0.43466785962053189</v>
      </c>
      <c r="V68" s="29"/>
      <c r="W68" s="29">
        <f>((T68)*(((Parâmetros!$C$26^2)*Parâmetros!$C$30)/(2*Parâmetros!$G$3*Modelo_3_Ø24mm!Q68^2)))</f>
        <v>6.0962275978744498E-2</v>
      </c>
      <c r="Y68" s="22">
        <v>1</v>
      </c>
      <c r="Z68" s="23">
        <f>Y68/Parâmetros!$G$3</f>
        <v>1.002004008016032E-3</v>
      </c>
      <c r="AA68" s="23"/>
      <c r="AB68" s="23">
        <f>Z68/Parâmetros!$B$33</f>
        <v>2.2149151510228142</v>
      </c>
      <c r="AC68" s="23">
        <f>AB68/Parâmetros!$D$6</f>
        <v>5.542830708265301</v>
      </c>
      <c r="AD68" s="23">
        <f>(Parâmetros!$G$3*Parâmetros!$D$30*Modelo_3_Ø24mm!AC68)/Parâmetros!$H$3</f>
        <v>34493.071647431047</v>
      </c>
      <c r="AE68" s="22">
        <v>645916.39404899999</v>
      </c>
      <c r="AF68" s="24">
        <f t="shared" si="7"/>
        <v>5382636.617075</v>
      </c>
      <c r="AG68" s="29">
        <f>((AE68*Parâmetros!$D$30)/(2*Parâmetros!$B$11*Parâmetros!$G$3*Modelo_3_Ø24mm!AC68^2))</f>
        <v>0.46727000660364409</v>
      </c>
      <c r="AH68" s="29"/>
      <c r="AI68" s="29">
        <f>((AF68)*(((Parâmetros!$D$26^2)*Parâmetros!$D$30)/(2*Parâmetros!$G$3*Modelo_3_Ø24mm!AC68^2)))</f>
        <v>7.4613749417670946E-2</v>
      </c>
      <c r="AK68" s="22">
        <v>1</v>
      </c>
      <c r="AL68" s="23">
        <f>AK68/Parâmetros!$G$3</f>
        <v>1.002004008016032E-3</v>
      </c>
      <c r="AM68" s="23"/>
      <c r="AN68" s="23">
        <f>AL68/Parâmetros!$B$33</f>
        <v>2.2149151510228142</v>
      </c>
      <c r="AO68" s="23">
        <f>AN68/Parâmetros!$E$6</f>
        <v>5.3217567299923454</v>
      </c>
      <c r="AP68" s="23">
        <f>(Parâmetros!$G$3*Parâmetros!$E$30*Modelo_3_Ø24mm!AO68)/Parâmetros!$H$3</f>
        <v>41560.613609044289</v>
      </c>
      <c r="AQ68" s="23">
        <v>488172.10698400001</v>
      </c>
      <c r="AR68" s="24">
        <f t="shared" si="8"/>
        <v>4068100.8915333338</v>
      </c>
      <c r="AS68" s="29">
        <f>((AQ68*Parâmetros!$E$30)/(2*Parâmetros!$B$11*Parâmetros!$G$3*Modelo_3_Ø24mm!AO68^2))</f>
        <v>0.48077782481190184</v>
      </c>
      <c r="AT68" s="29"/>
      <c r="AU68" s="29">
        <f>((AR68)*(((Parâmetros!$E$26^2)*Parâmetros!$E$30)/(2*Parâmetros!$G$3*Modelo_3_Ø24mm!AO68^2)))</f>
        <v>8.3281507911810174E-2</v>
      </c>
    </row>
    <row r="69" spans="1:47" ht="26.25" customHeight="1" thickBot="1" x14ac:dyDescent="0.3">
      <c r="A69" s="88" t="s">
        <v>25</v>
      </c>
      <c r="B69" s="86">
        <f>Parâmetros!$H$3 / H69</f>
        <v>3.9099366448942033E-9</v>
      </c>
      <c r="C69" s="86"/>
      <c r="D69" s="86"/>
      <c r="E69" s="87"/>
      <c r="H69" s="91">
        <v>218352</v>
      </c>
      <c r="I69" s="92"/>
      <c r="J69" s="27"/>
      <c r="K69" s="27"/>
      <c r="M69" s="88" t="s">
        <v>25</v>
      </c>
      <c r="N69" s="86">
        <f>Parâmetros!$H$3 / T69</f>
        <v>6.4788386653356427E-9</v>
      </c>
      <c r="O69" s="86"/>
      <c r="P69" s="86"/>
      <c r="Q69" s="87"/>
      <c r="T69" s="91">
        <v>131774</v>
      </c>
      <c r="U69" s="92"/>
      <c r="V69" s="27"/>
      <c r="W69" s="27"/>
      <c r="Y69" s="88" t="s">
        <v>25</v>
      </c>
      <c r="Z69" s="86">
        <f>Parâmetros!$H$3 / AF69</f>
        <v>9.9325509724496705E-9</v>
      </c>
      <c r="AA69" s="86"/>
      <c r="AB69" s="86"/>
      <c r="AC69" s="87"/>
      <c r="AF69" s="91">
        <v>85954</v>
      </c>
      <c r="AG69" s="92"/>
      <c r="AH69" s="27"/>
      <c r="AI69" s="27"/>
      <c r="AK69" s="88" t="s">
        <v>25</v>
      </c>
      <c r="AL69" s="86">
        <f>Parâmetros!$H$3 / AR69</f>
        <v>1.1712109176145348E-8</v>
      </c>
      <c r="AM69" s="86"/>
      <c r="AN69" s="86"/>
      <c r="AO69" s="87"/>
      <c r="AR69" s="91">
        <v>72894</v>
      </c>
      <c r="AS69" s="92"/>
      <c r="AT69" s="27"/>
      <c r="AU69" s="27"/>
    </row>
    <row r="70" spans="1:47" ht="26.25" customHeight="1" thickBot="1" x14ac:dyDescent="0.3">
      <c r="A70" s="89"/>
      <c r="B70" s="86"/>
      <c r="C70" s="86"/>
      <c r="D70" s="86"/>
      <c r="E70" s="87"/>
      <c r="H70" s="93"/>
      <c r="I70" s="94"/>
      <c r="J70" s="27"/>
      <c r="K70" s="27"/>
      <c r="M70" s="89"/>
      <c r="N70" s="86"/>
      <c r="O70" s="86"/>
      <c r="P70" s="86"/>
      <c r="Q70" s="87"/>
      <c r="T70" s="93"/>
      <c r="U70" s="94"/>
      <c r="V70" s="27"/>
      <c r="W70" s="27"/>
      <c r="Y70" s="89"/>
      <c r="Z70" s="86"/>
      <c r="AA70" s="86"/>
      <c r="AB70" s="86"/>
      <c r="AC70" s="87"/>
      <c r="AF70" s="93"/>
      <c r="AG70" s="94"/>
      <c r="AH70" s="27"/>
      <c r="AI70" s="27"/>
      <c r="AK70" s="89"/>
      <c r="AL70" s="86"/>
      <c r="AM70" s="86"/>
      <c r="AN70" s="86"/>
      <c r="AO70" s="87"/>
      <c r="AR70" s="93"/>
      <c r="AS70" s="94"/>
      <c r="AT70" s="27"/>
      <c r="AU70" s="27"/>
    </row>
    <row r="71" spans="1:47" ht="26.25" customHeight="1" thickBot="1" x14ac:dyDescent="0.3">
      <c r="A71" s="88" t="s">
        <v>35</v>
      </c>
      <c r="B71" s="86">
        <f>((SQRT(B69))*H71)/Parâmetros!$G$3</f>
        <v>1.7216973991373771E-2</v>
      </c>
      <c r="C71" s="86"/>
      <c r="D71" s="86"/>
      <c r="E71" s="87"/>
      <c r="H71" s="95">
        <v>274791</v>
      </c>
      <c r="I71" s="96"/>
      <c r="J71" s="27"/>
      <c r="K71" s="27"/>
      <c r="M71" s="88" t="s">
        <v>35</v>
      </c>
      <c r="N71" s="86">
        <f>((SQRT(N69))*T71)/Parâmetros!$G$3</f>
        <v>1.5722486516682909E-2</v>
      </c>
      <c r="O71" s="86"/>
      <c r="P71" s="86"/>
      <c r="Q71" s="87"/>
      <c r="T71" s="95">
        <v>194941</v>
      </c>
      <c r="U71" s="96"/>
      <c r="V71" s="27"/>
      <c r="W71" s="27"/>
      <c r="Y71" s="88" t="s">
        <v>35</v>
      </c>
      <c r="Z71" s="86">
        <f>((SQRT(Z69))*AF71)/Parâmetros!$G$3</f>
        <v>1.6068480043598486E-2</v>
      </c>
      <c r="AA71" s="86"/>
      <c r="AB71" s="86"/>
      <c r="AC71" s="87"/>
      <c r="AF71" s="95">
        <v>160907</v>
      </c>
      <c r="AG71" s="96"/>
      <c r="AH71" s="27"/>
      <c r="AI71" s="27"/>
      <c r="AK71" s="88" t="s">
        <v>35</v>
      </c>
      <c r="AL71" s="86">
        <f>((SQRT(AL69))*AR71)/Parâmetros!$G$3</f>
        <v>1.4232234503841748E-2</v>
      </c>
      <c r="AM71" s="86"/>
      <c r="AN71" s="86"/>
      <c r="AO71" s="87"/>
      <c r="AR71" s="95">
        <v>131246</v>
      </c>
      <c r="AS71" s="96"/>
      <c r="AT71" s="27"/>
      <c r="AU71" s="27"/>
    </row>
    <row r="72" spans="1:47" ht="26.25" customHeight="1" thickBot="1" x14ac:dyDescent="0.3">
      <c r="A72" s="89"/>
      <c r="B72" s="86"/>
      <c r="C72" s="86"/>
      <c r="D72" s="86"/>
      <c r="E72" s="87"/>
      <c r="H72" s="97"/>
      <c r="I72" s="98"/>
      <c r="J72" s="27"/>
      <c r="K72" s="27"/>
      <c r="M72" s="89"/>
      <c r="N72" s="86"/>
      <c r="O72" s="86"/>
      <c r="P72" s="86"/>
      <c r="Q72" s="87"/>
      <c r="T72" s="97"/>
      <c r="U72" s="98"/>
      <c r="V72" s="27"/>
      <c r="W72" s="27"/>
      <c r="Y72" s="89"/>
      <c r="Z72" s="86"/>
      <c r="AA72" s="86"/>
      <c r="AB72" s="86"/>
      <c r="AC72" s="87"/>
      <c r="AF72" s="97"/>
      <c r="AG72" s="98"/>
      <c r="AH72" s="27"/>
      <c r="AI72" s="27"/>
      <c r="AK72" s="89"/>
      <c r="AL72" s="86"/>
      <c r="AM72" s="86"/>
      <c r="AN72" s="86"/>
      <c r="AO72" s="87"/>
      <c r="AR72" s="97"/>
      <c r="AS72" s="98"/>
      <c r="AT72" s="27"/>
      <c r="AU72" s="27"/>
    </row>
  </sheetData>
  <mergeCells count="32">
    <mergeCell ref="AR69:AS70"/>
    <mergeCell ref="A71:A72"/>
    <mergeCell ref="B71:E72"/>
    <mergeCell ref="M71:M72"/>
    <mergeCell ref="N71:Q72"/>
    <mergeCell ref="Y71:Y72"/>
    <mergeCell ref="Z71:AC72"/>
    <mergeCell ref="AK71:AK72"/>
    <mergeCell ref="AL71:AO72"/>
    <mergeCell ref="H71:I72"/>
    <mergeCell ref="T71:U72"/>
    <mergeCell ref="AF71:AG72"/>
    <mergeCell ref="AR71:AS72"/>
    <mergeCell ref="Z69:AC70"/>
    <mergeCell ref="AK69:AK70"/>
    <mergeCell ref="AL69:AO70"/>
    <mergeCell ref="H69:I70"/>
    <mergeCell ref="T69:U70"/>
    <mergeCell ref="AF69:AG70"/>
    <mergeCell ref="A69:A70"/>
    <mergeCell ref="B69:E70"/>
    <mergeCell ref="M69:M70"/>
    <mergeCell ref="N69:Q70"/>
    <mergeCell ref="Y69:Y70"/>
    <mergeCell ref="A1:H1"/>
    <mergeCell ref="M1:T1"/>
    <mergeCell ref="Y1:AF1"/>
    <mergeCell ref="AK1:AR1"/>
    <mergeCell ref="A17:H17"/>
    <mergeCell ref="M17:T17"/>
    <mergeCell ref="Y17:AF17"/>
    <mergeCell ref="AK17:AR17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48D9-2E9F-4EFF-B0AA-21BC673223EF}">
  <dimension ref="A1:AU73"/>
  <sheetViews>
    <sheetView topLeftCell="V1" zoomScale="85" zoomScaleNormal="85" workbookViewId="0">
      <selection activeCell="AE30" sqref="AE30"/>
    </sheetView>
  </sheetViews>
  <sheetFormatPr defaultRowHeight="15" x14ac:dyDescent="0.25"/>
  <cols>
    <col min="1" max="2" width="9.28515625" style="36" bestFit="1" customWidth="1"/>
    <col min="3" max="3" width="9.28515625" style="36" customWidth="1"/>
    <col min="4" max="5" width="9.28515625" style="36" bestFit="1" customWidth="1"/>
    <col min="6" max="6" width="9.140625" style="36"/>
    <col min="7" max="7" width="10.7109375" style="36" bestFit="1" customWidth="1"/>
    <col min="8" max="8" width="11.7109375" style="36" bestFit="1" customWidth="1"/>
    <col min="9" max="11" width="11.7109375" style="43" customWidth="1"/>
    <col min="12" max="12" width="9.140625" style="36"/>
    <col min="13" max="14" width="9.28515625" style="36" bestFit="1" customWidth="1"/>
    <col min="15" max="15" width="9.28515625" style="36" customWidth="1"/>
    <col min="16" max="17" width="9.28515625" style="36" bestFit="1" customWidth="1"/>
    <col min="18" max="18" width="9.140625" style="36"/>
    <col min="19" max="19" width="10.7109375" style="36" bestFit="1" customWidth="1"/>
    <col min="20" max="20" width="11.7109375" style="36" bestFit="1" customWidth="1"/>
    <col min="21" max="23" width="11.7109375" style="36" customWidth="1"/>
    <col min="24" max="24" width="9.140625" style="36"/>
    <col min="25" max="26" width="9.28515625" style="36" bestFit="1" customWidth="1"/>
    <col min="27" max="27" width="9.28515625" style="36" customWidth="1"/>
    <col min="28" max="29" width="9.28515625" style="36" bestFit="1" customWidth="1"/>
    <col min="30" max="30" width="9.140625" style="36"/>
    <col min="31" max="31" width="10.7109375" style="36" bestFit="1" customWidth="1"/>
    <col min="32" max="32" width="11.7109375" style="36" bestFit="1" customWidth="1"/>
    <col min="33" max="35" width="11.7109375" style="36" customWidth="1"/>
    <col min="36" max="36" width="9.140625" style="36"/>
    <col min="37" max="38" width="9.28515625" style="36" bestFit="1" customWidth="1"/>
    <col min="39" max="39" width="9.28515625" style="36" customWidth="1"/>
    <col min="40" max="41" width="9.28515625" style="36" bestFit="1" customWidth="1"/>
    <col min="42" max="42" width="9.140625" style="36"/>
    <col min="43" max="44" width="10.7109375" style="36" bestFit="1" customWidth="1"/>
    <col min="45" max="47" width="10.7109375" style="36" customWidth="1"/>
  </cols>
  <sheetData>
    <row r="1" spans="1:47" ht="15.75" x14ac:dyDescent="0.25">
      <c r="A1" s="80" t="s">
        <v>21</v>
      </c>
      <c r="B1" s="81"/>
      <c r="C1" s="81"/>
      <c r="D1" s="81"/>
      <c r="E1" s="81"/>
      <c r="F1" s="81"/>
      <c r="G1" s="81"/>
      <c r="H1" s="82"/>
      <c r="I1" s="39"/>
      <c r="J1" s="39"/>
      <c r="K1" s="39"/>
      <c r="L1" s="15"/>
      <c r="M1" s="80" t="s">
        <v>22</v>
      </c>
      <c r="N1" s="81"/>
      <c r="O1" s="81"/>
      <c r="P1" s="81"/>
      <c r="Q1" s="81"/>
      <c r="R1" s="81"/>
      <c r="S1" s="81"/>
      <c r="T1" s="82"/>
      <c r="U1" s="37"/>
      <c r="V1" s="37"/>
      <c r="W1" s="37"/>
      <c r="X1" s="15"/>
      <c r="Y1" s="80" t="s">
        <v>23</v>
      </c>
      <c r="Z1" s="81"/>
      <c r="AA1" s="81"/>
      <c r="AB1" s="81"/>
      <c r="AC1" s="81"/>
      <c r="AD1" s="81"/>
      <c r="AE1" s="81"/>
      <c r="AF1" s="82"/>
      <c r="AG1" s="37"/>
      <c r="AH1" s="37"/>
      <c r="AI1" s="37"/>
      <c r="AJ1" s="15"/>
      <c r="AK1" s="80" t="s">
        <v>24</v>
      </c>
      <c r="AL1" s="81"/>
      <c r="AM1" s="81"/>
      <c r="AN1" s="81"/>
      <c r="AO1" s="81"/>
      <c r="AP1" s="81"/>
      <c r="AQ1" s="81"/>
      <c r="AR1" s="82"/>
      <c r="AS1" s="37"/>
      <c r="AT1" s="37"/>
      <c r="AU1" s="37"/>
    </row>
    <row r="2" spans="1:47" x14ac:dyDescent="0.25">
      <c r="A2" s="19" t="s">
        <v>0</v>
      </c>
      <c r="B2" s="20" t="s">
        <v>1</v>
      </c>
      <c r="C2" s="44" t="s">
        <v>33</v>
      </c>
      <c r="D2" s="20" t="s">
        <v>3</v>
      </c>
      <c r="E2" s="20" t="s">
        <v>4</v>
      </c>
      <c r="F2" s="20" t="s">
        <v>7</v>
      </c>
      <c r="G2" s="20" t="s">
        <v>2</v>
      </c>
      <c r="H2" s="21" t="s">
        <v>5</v>
      </c>
      <c r="I2" s="40" t="s">
        <v>30</v>
      </c>
      <c r="J2" s="40" t="s">
        <v>32</v>
      </c>
      <c r="K2" s="40" t="s">
        <v>31</v>
      </c>
      <c r="L2" s="15"/>
      <c r="M2" s="19" t="s">
        <v>0</v>
      </c>
      <c r="N2" s="20" t="s">
        <v>1</v>
      </c>
      <c r="O2" s="44" t="s">
        <v>33</v>
      </c>
      <c r="P2" s="20" t="s">
        <v>3</v>
      </c>
      <c r="Q2" s="20" t="s">
        <v>4</v>
      </c>
      <c r="R2" s="20" t="s">
        <v>7</v>
      </c>
      <c r="S2" s="20" t="s">
        <v>2</v>
      </c>
      <c r="T2" s="21" t="s">
        <v>5</v>
      </c>
      <c r="U2" s="40" t="s">
        <v>30</v>
      </c>
      <c r="V2" s="40" t="s">
        <v>32</v>
      </c>
      <c r="W2" s="40" t="s">
        <v>31</v>
      </c>
      <c r="X2" s="15"/>
      <c r="Y2" s="19" t="s">
        <v>0</v>
      </c>
      <c r="Z2" s="20" t="s">
        <v>1</v>
      </c>
      <c r="AA2" s="44" t="s">
        <v>33</v>
      </c>
      <c r="AB2" s="20" t="s">
        <v>3</v>
      </c>
      <c r="AC2" s="20" t="s">
        <v>4</v>
      </c>
      <c r="AD2" s="20" t="s">
        <v>7</v>
      </c>
      <c r="AE2" s="20" t="s">
        <v>2</v>
      </c>
      <c r="AF2" s="21" t="s">
        <v>5</v>
      </c>
      <c r="AG2" s="40" t="s">
        <v>30</v>
      </c>
      <c r="AH2" s="40" t="s">
        <v>32</v>
      </c>
      <c r="AI2" s="40" t="s">
        <v>31</v>
      </c>
      <c r="AJ2" s="15"/>
      <c r="AK2" s="19" t="s">
        <v>0</v>
      </c>
      <c r="AL2" s="20" t="s">
        <v>1</v>
      </c>
      <c r="AM2" s="44" t="s">
        <v>33</v>
      </c>
      <c r="AN2" s="20" t="s">
        <v>3</v>
      </c>
      <c r="AO2" s="20" t="s">
        <v>4</v>
      </c>
      <c r="AP2" s="20" t="s">
        <v>7</v>
      </c>
      <c r="AQ2" s="20" t="s">
        <v>2</v>
      </c>
      <c r="AR2" s="21" t="s">
        <v>5</v>
      </c>
      <c r="AS2" s="40" t="s">
        <v>30</v>
      </c>
      <c r="AT2" s="40" t="s">
        <v>32</v>
      </c>
      <c r="AU2" s="40" t="s">
        <v>31</v>
      </c>
    </row>
    <row r="3" spans="1:47" x14ac:dyDescent="0.25">
      <c r="A3" s="16">
        <v>6.3921290322580662E-2</v>
      </c>
      <c r="B3" s="17">
        <f>A3/Parâmetros!$G$3</f>
        <v>6.404938910078223E-5</v>
      </c>
      <c r="C3" s="17">
        <f>A3/(Parâmetros!$G$3*Parâmetros!$B$39)</f>
        <v>0.61218054098716579</v>
      </c>
      <c r="D3" s="17">
        <f>B3/Parâmetros!$B$43</f>
        <v>0.20387553754811316</v>
      </c>
      <c r="E3" s="17">
        <f>D3/Parâmetros!$B$6</f>
        <v>0.6129751579919217</v>
      </c>
      <c r="F3" s="17">
        <f>(Parâmetros!$G$3*Parâmetros!$B$40*Modelo_4_Ø20mm!E3)/Parâmetros!$H$3</f>
        <v>1962.1124707411107</v>
      </c>
      <c r="G3" s="17">
        <v>27278.193548387102</v>
      </c>
      <c r="H3" s="18">
        <f>G3/0.12</f>
        <v>227318.27956989253</v>
      </c>
      <c r="I3" s="41">
        <f>((G3*Parâmetros!$B$40)/(2*Parâmetros!$B$11*Parâmetros!$G$3*Modelo_4_Ø20mm!E3^2))</f>
        <v>0.82997584289838433</v>
      </c>
      <c r="J3" s="41">
        <f>((G3*Parâmetros!$B$30)/(2*Parâmetros!$B$11*Parâmetros!$G$3*C3^2))</f>
        <v>0.86822011195957816</v>
      </c>
      <c r="K3" s="41">
        <f>((H3)*(((Parâmetros!$B$36^2)*Parâmetros!$B$40)/(2*Parâmetros!$G$3*Modelo_4_Ø20mm!E3^2)))</f>
        <v>9.1814218474745662E-2</v>
      </c>
      <c r="L3" s="15"/>
      <c r="M3" s="16">
        <v>9.7131190476190496E-2</v>
      </c>
      <c r="N3" s="17">
        <f>M3/Parâmetros!$G$3</f>
        <v>9.7325842160511514E-5</v>
      </c>
      <c r="O3" s="17">
        <f>M3/(Parâmetros!$G$3*Parâmetros!$C$39)</f>
        <v>0.81947102576911179</v>
      </c>
      <c r="P3" s="17">
        <f>N3/Parâmetros!$B$43</f>
        <v>0.30979777740853998</v>
      </c>
      <c r="Q3" s="17">
        <f>P3/Parâmetros!$C$6</f>
        <v>0.82723038026312412</v>
      </c>
      <c r="R3" s="17">
        <f>(Parâmetros!$G$3*Parâmetros!$C$40*Modelo_4_Ø20mm!Q3)/Parâmetros!$H$3</f>
        <v>3877.2822546731618</v>
      </c>
      <c r="S3" s="17">
        <v>28027.571428571417</v>
      </c>
      <c r="T3" s="18">
        <f t="shared" ref="T3:T16" si="0">S3/0.12</f>
        <v>233563.09523809515</v>
      </c>
      <c r="U3" s="41">
        <f>((S3*Parâmetros!$C$40)/(2*Parâmetros!$B$11*Parâmetros!$G$3*Modelo_4_Ø20mm!Q3^2))</f>
        <v>0.68562718492212771</v>
      </c>
      <c r="V3" s="41">
        <f>((S3*Parâmetros!$C$30)/(2*Parâmetros!$B$11*Parâmetros!$G$3*O3^2))</f>
        <v>0.70161869198706706</v>
      </c>
      <c r="W3" s="41">
        <f>((T3)*(((Parâmetros!$C$36^2)*Parâmetros!$C$40)/(2*Parâmetros!$G$3*Modelo_4_Ø20mm!Q3^2)))</f>
        <v>9.6159384092124642E-2</v>
      </c>
      <c r="X3" s="15"/>
      <c r="Y3" s="16">
        <v>0.12388999999999999</v>
      </c>
      <c r="Z3" s="17">
        <f>Y3/Parâmetros!$G$3</f>
        <v>1.2413827655310619E-4</v>
      </c>
      <c r="AA3" s="17">
        <f>Y3/(Parâmetros!$G$3*Parâmetros!$D$39)</f>
        <v>0.9775950378246977</v>
      </c>
      <c r="AB3" s="17">
        <f>Z3/Parâmetros!$B$43</f>
        <v>0.39514440680671165</v>
      </c>
      <c r="AC3" s="17">
        <f>AB3/Parâmetros!$D$6</f>
        <v>0.98884986688366272</v>
      </c>
      <c r="AD3" s="17">
        <f>(Parâmetros!$G$3*Parâmetros!$D$40*Modelo_4_Ø20mm!AC3)/Parâmetros!$H$3</f>
        <v>6200.5320984860382</v>
      </c>
      <c r="AE3" s="17">
        <v>28550.806451612898</v>
      </c>
      <c r="AF3" s="18">
        <f>AE3/0.12</f>
        <v>237923.38709677415</v>
      </c>
      <c r="AG3" s="41">
        <f>((AE3*Parâmetros!$D$40)/(2*Parâmetros!$B$11*Parâmetros!$G$3*Modelo_4_Ø20mm!AC3^2))</f>
        <v>0.65389923908059622</v>
      </c>
      <c r="AH3" s="41">
        <f>((AE3*Parâmetros!$D$30)/(2*Parâmetros!$B$11*Parâmetros!$G$3*AA3^2))</f>
        <v>0.66398035369526542</v>
      </c>
      <c r="AI3" s="41">
        <f>((AF3)*(((Parâmetros!$D$36^2)*Parâmetros!$D$40)/(2*Parâmetros!$G$3*Modelo_4_Ø20mm!AC3^2)))</f>
        <v>0.10441473512026786</v>
      </c>
      <c r="AJ3" s="15"/>
      <c r="AK3" s="16">
        <v>0.13308225806451612</v>
      </c>
      <c r="AL3" s="17">
        <f>AK3/Parâmetros!$G$3</f>
        <v>1.3334895597646906E-4</v>
      </c>
      <c r="AM3" s="17">
        <f>AK3/(Parâmetros!$G$3*Parâmetros!$E$39)</f>
        <v>0.99818318989310018</v>
      </c>
      <c r="AN3" s="17">
        <f>AL3/Parâmetros!$B$43</f>
        <v>0.4244629099959718</v>
      </c>
      <c r="AO3" s="17">
        <f>AN3/Parâmetros!$E$6</f>
        <v>1.0198532195962802</v>
      </c>
      <c r="AP3" s="17">
        <f>(Parâmetros!$G$3*Parâmetros!$E$40*Modelo_4_Ø20mm!AO3)/Parâmetros!$H$3</f>
        <v>7879.6889349752955</v>
      </c>
      <c r="AQ3" s="17">
        <v>26882.70967741936</v>
      </c>
      <c r="AR3" s="18">
        <f>AQ3/0.12</f>
        <v>224022.58064516133</v>
      </c>
      <c r="AS3" s="41">
        <f>((AQ3*Parâmetros!$E$40)/(2*Parâmetros!$B$11*Parâmetros!$G$3*Modelo_4_Ø20mm!AO3^2))</f>
        <v>0.71322026024996366</v>
      </c>
      <c r="AT3" s="41">
        <f>((AQ3*Parâmetros!$E$30)/(2*Parâmetros!$B$11*Parâmetros!$G$3*AM3^2))</f>
        <v>0.75254771506522355</v>
      </c>
      <c r="AU3" s="41">
        <f>((AR3)*(((Parâmetros!$E$36^2)*Parâmetros!$E$40)/(2*Parâmetros!$G$3*Modelo_4_Ø20mm!AO3^2)))</f>
        <v>0.12354575373793371</v>
      </c>
    </row>
    <row r="4" spans="1:47" x14ac:dyDescent="0.25">
      <c r="A4" s="16">
        <v>7.5396666666666654E-2</v>
      </c>
      <c r="B4" s="17">
        <f>A4/Parâmetros!$G$3</f>
        <v>7.5547762191048747E-5</v>
      </c>
      <c r="C4" s="17">
        <f>A4/(Parâmetros!$G$3*Parâmetros!$B$39)</f>
        <v>0.72208135905422943</v>
      </c>
      <c r="D4" s="17">
        <f>B4/Parâmetros!$B$43</f>
        <v>0.24047599584472812</v>
      </c>
      <c r="E4" s="17">
        <f>D4/Parâmetros!$B$6</f>
        <v>0.72301862851692156</v>
      </c>
      <c r="F4" s="17">
        <f>(Parâmetros!$G$3*Parâmetros!$B$40*Modelo_4_Ø20mm!E4)/Parâmetros!$H$3</f>
        <v>2314.357848103662</v>
      </c>
      <c r="G4" s="17">
        <v>36990.694444444431</v>
      </c>
      <c r="H4" s="18">
        <f t="shared" ref="H4:H16" si="1">G4/0.12</f>
        <v>308255.78703703691</v>
      </c>
      <c r="I4" s="41">
        <f>((G4*Parâmetros!$B$40)/(2*Parâmetros!$B$11*Parâmetros!$G$3*Modelo_4_Ø20mm!E4^2))</f>
        <v>0.80896383107207503</v>
      </c>
      <c r="J4" s="41">
        <f>((G4*Parâmetros!$B$30)/(2*Parâmetros!$B$11*Parâmetros!$G$3*C4^2))</f>
        <v>0.84623989239484054</v>
      </c>
      <c r="K4" s="41">
        <f>((H4)*(((Parâmetros!$B$36^2)*Parâmetros!$B$40)/(2*Parâmetros!$G$3*Modelo_4_Ø20mm!E4^2)))</f>
        <v>8.9489811733366662E-2</v>
      </c>
      <c r="L4" s="15"/>
      <c r="M4" s="16">
        <v>0.11298057142857144</v>
      </c>
      <c r="N4" s="17">
        <f>M4/Parâmetros!$G$3</f>
        <v>1.1320698539937019E-4</v>
      </c>
      <c r="O4" s="17">
        <f>M4/(Parâmetros!$G$3*Parâmetros!$C$39)</f>
        <v>0.95318820151027372</v>
      </c>
      <c r="P4" s="17">
        <f>N4/Parâmetros!$B$43</f>
        <v>0.3603490263768358</v>
      </c>
      <c r="Q4" s="17">
        <f>P4/Parâmetros!$C$6</f>
        <v>0.9622136885896817</v>
      </c>
      <c r="R4" s="17">
        <f>(Parâmetros!$G$3*Parâmetros!$C$40*Modelo_4_Ø20mm!Q4)/Parâmetros!$H$3</f>
        <v>4509.957744522997</v>
      </c>
      <c r="S4" s="17">
        <v>37455.514285714293</v>
      </c>
      <c r="T4" s="18">
        <f t="shared" si="0"/>
        <v>312129.2857142858</v>
      </c>
      <c r="U4" s="41">
        <f>((S4*Parâmetros!$C$40)/(2*Parâmetros!$B$11*Parâmetros!$G$3*Modelo_4_Ø20mm!Q4^2))</f>
        <v>0.67721756640380271</v>
      </c>
      <c r="V4" s="41">
        <f>((S4*Parâmetros!$C$30)/(2*Parâmetros!$B$11*Parâmetros!$G$3*O4^2))</f>
        <v>0.69301292827948069</v>
      </c>
      <c r="W4" s="41">
        <f>((T4)*(((Parâmetros!$C$36^2)*Parâmetros!$C$40)/(2*Parâmetros!$G$3*Modelo_4_Ø20mm!Q4^2)))</f>
        <v>9.4979932992524926E-2</v>
      </c>
      <c r="X4" s="15"/>
      <c r="Y4" s="16">
        <v>0.14385333333333339</v>
      </c>
      <c r="Z4" s="17">
        <f>Y4/Parâmetros!$G$3</f>
        <v>1.4414161656646631E-4</v>
      </c>
      <c r="AA4" s="17">
        <f>Y4/(Parâmetros!$G$3*Parâmetros!$D$39)</f>
        <v>1.1351223249754534</v>
      </c>
      <c r="AB4" s="17">
        <f>Z4/Parâmetros!$B$43</f>
        <v>0.45881701563619492</v>
      </c>
      <c r="AC4" s="17">
        <f>AB4/Parâmetros!$D$6</f>
        <v>1.1481907298203076</v>
      </c>
      <c r="AD4" s="17">
        <f>(Parâmetros!$G$3*Parâmetros!$D$40*Modelo_4_Ø20mm!AC4)/Parâmetros!$H$3</f>
        <v>7199.670762834332</v>
      </c>
      <c r="AE4" s="17">
        <v>37714.969696969703</v>
      </c>
      <c r="AF4" s="18">
        <f t="shared" ref="AF4:AF16" si="2">AE4/0.12</f>
        <v>314291.41414141422</v>
      </c>
      <c r="AG4" s="41">
        <f>((AE4*Parâmetros!$D$40)/(2*Parâmetros!$B$11*Parâmetros!$G$3*Modelo_4_Ø20mm!AC4^2))</f>
        <v>0.64067659925697529</v>
      </c>
      <c r="AH4" s="41">
        <f>((AE4*Parâmetros!$D$30)/(2*Parâmetros!$B$11*Parâmetros!$G$3*AA4^2))</f>
        <v>0.65055386144361937</v>
      </c>
      <c r="AI4" s="41">
        <f>((AF4)*(((Parâmetros!$D$36^2)*Parâmetros!$D$40)/(2*Parâmetros!$G$3*Modelo_4_Ø20mm!AC4^2)))</f>
        <v>0.10230334187760971</v>
      </c>
      <c r="AJ4" s="15"/>
      <c r="AK4" s="16">
        <v>0.15413242424242424</v>
      </c>
      <c r="AL4" s="17">
        <f>AK4/Parâmetros!$G$3</f>
        <v>1.5444130685613651E-4</v>
      </c>
      <c r="AM4" s="17">
        <f>AK4/(Parâmetros!$G$3*Parâmetros!$E$39)</f>
        <v>1.1560699159588537</v>
      </c>
      <c r="AN4" s="17">
        <f>AL4/Parâmetros!$B$43</f>
        <v>0.49160194807452706</v>
      </c>
      <c r="AO4" s="17">
        <f>AN4/Parâmetros!$E$6</f>
        <v>1.1811675830719055</v>
      </c>
      <c r="AP4" s="17">
        <f>(Parâmetros!$G$3*Parâmetros!$E$40*Modelo_4_Ø20mm!AO4)/Parâmetros!$H$3</f>
        <v>9126.0516276720427</v>
      </c>
      <c r="AQ4" s="17">
        <v>36360.787878787873</v>
      </c>
      <c r="AR4" s="18">
        <f t="shared" ref="AR4:AR16" si="3">AQ4/0.12</f>
        <v>303006.5656565656</v>
      </c>
      <c r="AS4" s="41">
        <f>((AQ4*Parâmetros!$E$40)/(2*Parâmetros!$B$11*Parâmetros!$G$3*Modelo_4_Ø20mm!AO4^2))</f>
        <v>0.7191777102620448</v>
      </c>
      <c r="AT4" s="41">
        <f>((AQ4*Parâmetros!$E$30)/(2*Parâmetros!$B$11*Parâmetros!$G$3*AM4^2))</f>
        <v>0.75883366296108934</v>
      </c>
      <c r="AU4" s="41">
        <f>((AR4)*(((Parâmetros!$E$36^2)*Parâmetros!$E$40)/(2*Parâmetros!$G$3*Modelo_4_Ø20mm!AO4^2)))</f>
        <v>0.12457771776520445</v>
      </c>
    </row>
    <row r="5" spans="1:47" x14ac:dyDescent="0.25">
      <c r="A5" s="16">
        <v>8.6539803921568653E-2</v>
      </c>
      <c r="B5" s="17">
        <f>A5/Parâmetros!$G$3</f>
        <v>8.6713230382333322E-5</v>
      </c>
      <c r="C5" s="17">
        <f>A5/(Parâmetros!$G$3*Parâmetros!$B$39)</f>
        <v>0.82880029039267211</v>
      </c>
      <c r="D5" s="17">
        <f>B5/Parâmetros!$B$43</f>
        <v>0.27601678493629339</v>
      </c>
      <c r="E5" s="17">
        <f>D5/Parâmetros!$B$6</f>
        <v>0.82987608218969744</v>
      </c>
      <c r="F5" s="17">
        <f>(Parâmetros!$G$3*Parâmetros!$B$40*Modelo_4_Ø20mm!E5)/Parâmetros!$H$3</f>
        <v>2656.4048947243627</v>
      </c>
      <c r="G5" s="17">
        <v>47937.784313725482</v>
      </c>
      <c r="H5" s="18">
        <f t="shared" si="1"/>
        <v>399481.53594771237</v>
      </c>
      <c r="I5" s="41">
        <f>((G5*Parâmetros!$B$40)/(2*Parâmetros!$B$11*Parâmetros!$G$3*Modelo_4_Ø20mm!E5^2))</f>
        <v>0.79576907029237043</v>
      </c>
      <c r="J5" s="41">
        <f>((G5*Parâmetros!$B$30)/(2*Parâmetros!$B$11*Parâmetros!$G$3*C5^2))</f>
        <v>0.8324371332188274</v>
      </c>
      <c r="K5" s="41">
        <f>((H5)*(((Parâmetros!$B$36^2)*Parâmetros!$B$40)/(2*Parâmetros!$G$3*Modelo_4_Ø20mm!E5^2)))</f>
        <v>8.8030170878376016E-2</v>
      </c>
      <c r="L5" s="15"/>
      <c r="M5" s="16">
        <v>0.12924374999999999</v>
      </c>
      <c r="N5" s="17">
        <f>M5/Parâmetros!$G$3</f>
        <v>1.2950275551102202E-4</v>
      </c>
      <c r="O5" s="17">
        <f>M5/(Parâmetros!$G$3*Parâmetros!$C$39)</f>
        <v>1.0903964819900815</v>
      </c>
      <c r="P5" s="17">
        <f>N5/Parâmetros!$B$43</f>
        <v>0.41222007367200691</v>
      </c>
      <c r="Q5" s="17">
        <f>P5/Parâmetros!$C$6</f>
        <v>1.1007211580026888</v>
      </c>
      <c r="R5" s="17">
        <f>(Parâmetros!$G$3*Parâmetros!$C$40*Modelo_4_Ø20mm!Q5)/Parâmetros!$H$3</f>
        <v>5159.1512051450791</v>
      </c>
      <c r="S5" s="17">
        <v>48100.249999999993</v>
      </c>
      <c r="T5" s="18">
        <f t="shared" si="0"/>
        <v>400835.41666666663</v>
      </c>
      <c r="U5" s="41">
        <f>((S5*Parâmetros!$C$40)/(2*Parâmetros!$B$11*Parâmetros!$G$3*Modelo_4_Ø20mm!Q5^2))</f>
        <v>0.66458145259799883</v>
      </c>
      <c r="V5" s="41">
        <f>((S5*Parâmetros!$C$30)/(2*Parâmetros!$B$11*Parâmetros!$G$3*O5^2))</f>
        <v>0.68008209088680238</v>
      </c>
      <c r="W5" s="41">
        <f>((T5)*(((Parâmetros!$C$36^2)*Parâmetros!$C$40)/(2*Parâmetros!$G$3*Modelo_4_Ø20mm!Q5^2)))</f>
        <v>9.3207714872232478E-2</v>
      </c>
      <c r="X5" s="15"/>
      <c r="Y5" s="16">
        <v>0.16500999999999999</v>
      </c>
      <c r="Z5" s="17">
        <f>Y5/Parâmetros!$G$3</f>
        <v>1.6534068136272545E-4</v>
      </c>
      <c r="AA5" s="17">
        <f>Y5/(Parâmetros!$G$3*Parâmetros!$D$39)</f>
        <v>1.3020660036439855</v>
      </c>
      <c r="AB5" s="17">
        <f>Z5/Parâmetros!$B$43</f>
        <v>0.52629573466119539</v>
      </c>
      <c r="AC5" s="17">
        <f>AB5/Parâmetros!$D$6</f>
        <v>1.3170563930460344</v>
      </c>
      <c r="AD5" s="17">
        <f>(Parâmetros!$G$3*Parâmetros!$D$40*Modelo_4_Ø20mm!AC5)/Parâmetros!$H$3</f>
        <v>8258.5341962319908</v>
      </c>
      <c r="AE5" s="17">
        <v>48087.225806451614</v>
      </c>
      <c r="AF5" s="18">
        <f t="shared" si="2"/>
        <v>400726.8817204301</v>
      </c>
      <c r="AG5" s="41">
        <f>((AE5*Parâmetros!$D$40)/(2*Parâmetros!$B$11*Parâmetros!$G$3*Modelo_4_Ø20mm!AC5^2))</f>
        <v>0.6208320834229899</v>
      </c>
      <c r="AH5" s="41">
        <f>((AE5*Parâmetros!$D$30)/(2*Parâmetros!$B$11*Parâmetros!$G$3*AA5^2))</f>
        <v>0.63040340422503116</v>
      </c>
      <c r="AI5" s="41">
        <f>((AF5)*(((Parâmetros!$D$36^2)*Parâmetros!$D$40)/(2*Parâmetros!$G$3*Modelo_4_Ø20mm!AC5^2)))</f>
        <v>9.9134566414116373E-2</v>
      </c>
      <c r="AJ5" s="15"/>
      <c r="AK5" s="16">
        <v>0.1753990322580645</v>
      </c>
      <c r="AL5" s="17">
        <f>AK5/Parâmetros!$G$3</f>
        <v>1.7575053332471392E-4</v>
      </c>
      <c r="AM5" s="17">
        <f>AK5/(Parâmetros!$G$3*Parâmetros!$E$39)</f>
        <v>1.3155800635622028</v>
      </c>
      <c r="AN5" s="17">
        <f>AL5/Parâmetros!$B$43</f>
        <v>0.55943132259330197</v>
      </c>
      <c r="AO5" s="17">
        <f>AN5/Parâmetros!$E$6</f>
        <v>1.3441406117090389</v>
      </c>
      <c r="AP5" s="17">
        <f>(Parâmetros!$G$3*Parâmetros!$E$40*Modelo_4_Ø20mm!AO5)/Parâmetros!$H$3</f>
        <v>10385.229660134191</v>
      </c>
      <c r="AQ5" s="17">
        <v>47243.193548387084</v>
      </c>
      <c r="AR5" s="18">
        <f t="shared" si="3"/>
        <v>393693.27956989239</v>
      </c>
      <c r="AS5" s="41">
        <f>((AQ5*Parâmetros!$E$40)/(2*Parâmetros!$B$11*Parâmetros!$G$3*Modelo_4_Ø20mm!AO5^2))</f>
        <v>0.72156558866582399</v>
      </c>
      <c r="AT5" s="41">
        <f>((AQ5*Parâmetros!$E$30)/(2*Parâmetros!$B$11*Parâmetros!$G$3*AM5^2))</f>
        <v>0.76135321061946293</v>
      </c>
      <c r="AU5" s="41">
        <f>((AR5)*(((Parâmetros!$E$36^2)*Parâmetros!$E$40)/(2*Parâmetros!$G$3*Modelo_4_Ø20mm!AO5^2)))</f>
        <v>0.1249913518887304</v>
      </c>
    </row>
    <row r="6" spans="1:47" x14ac:dyDescent="0.25">
      <c r="A6" s="16">
        <v>9.7626874999999988E-2</v>
      </c>
      <c r="B6" s="17">
        <f>A6/Parâmetros!$G$3</f>
        <v>9.7822520040080144E-5</v>
      </c>
      <c r="C6" s="17">
        <f>A6/(Parâmetros!$G$3*Parâmetros!$B$39)</f>
        <v>0.93498227039503123</v>
      </c>
      <c r="D6" s="17">
        <f>B6/Parâmetros!$B$43</f>
        <v>0.31137875220169492</v>
      </c>
      <c r="E6" s="17">
        <f>D6/Parâmetros!$B$6</f>
        <v>0.93619588755771166</v>
      </c>
      <c r="F6" s="17">
        <f>(Parâmetros!$G$3*Parâmetros!$B$40*Modelo_4_Ø20mm!E6)/Parâmetros!$H$3</f>
        <v>2996.7309475496513</v>
      </c>
      <c r="G6" s="17">
        <v>60140.96875</v>
      </c>
      <c r="H6" s="18">
        <f t="shared" si="1"/>
        <v>501174.73958333337</v>
      </c>
      <c r="I6" s="41">
        <f>((G6*Parâmetros!$B$40)/(2*Parâmetros!$B$11*Parâmetros!$G$3*Modelo_4_Ø20mm!E6^2))</f>
        <v>0.78446316416617501</v>
      </c>
      <c r="J6" s="41">
        <f>((G6*Parâmetros!$B$30)/(2*Parâmetros!$B$11*Parâmetros!$G$3*C6^2))</f>
        <v>0.82061026480249977</v>
      </c>
      <c r="K6" s="41">
        <f>((H6)*(((Parâmetros!$B$36^2)*Parâmetros!$B$40)/(2*Parâmetros!$G$3*Modelo_4_Ø20mm!E6^2)))</f>
        <v>8.6779480338395387E-2</v>
      </c>
      <c r="L6" s="15"/>
      <c r="M6" s="16">
        <v>0.14544606060606061</v>
      </c>
      <c r="N6" s="17">
        <f>M6/Parâmetros!$G$3</f>
        <v>1.4573753567741543E-4</v>
      </c>
      <c r="O6" s="17">
        <f>M6/(Parâmetros!$G$3*Parâmetros!$C$39)</f>
        <v>1.2270912350049012</v>
      </c>
      <c r="P6" s="17">
        <f>N6/Parâmetros!$B$43</f>
        <v>0.46389698394184242</v>
      </c>
      <c r="Q6" s="17">
        <f>P6/Parâmetros!$C$6</f>
        <v>1.2387102374949064</v>
      </c>
      <c r="R6" s="17">
        <f>(Parâmetros!$G$3*Parâmetros!$C$40*Modelo_4_Ø20mm!Q6)/Parâmetros!$H$3</f>
        <v>5805.9149387058324</v>
      </c>
      <c r="S6" s="17">
        <v>60174.939393939385</v>
      </c>
      <c r="T6" s="18">
        <f t="shared" si="0"/>
        <v>501457.82828282821</v>
      </c>
      <c r="U6" s="41">
        <f>((S6*Parâmetros!$C$40)/(2*Parâmetros!$B$11*Parâmetros!$G$3*Modelo_4_Ø20mm!Q6^2))</f>
        <v>0.6564954491077607</v>
      </c>
      <c r="V6" s="41">
        <f>((S6*Parâmetros!$C$30)/(2*Parâmetros!$B$11*Parâmetros!$G$3*O6^2))</f>
        <v>0.671807490175239</v>
      </c>
      <c r="W6" s="41">
        <f>((T6)*(((Parâmetros!$C$36^2)*Parâmetros!$C$40)/(2*Parâmetros!$G$3*Modelo_4_Ø20mm!Q6^2)))</f>
        <v>9.2073650861225695E-2</v>
      </c>
      <c r="X6" s="15"/>
      <c r="Y6" s="16">
        <v>0.1863078787878788</v>
      </c>
      <c r="Z6" s="17">
        <f>Y6/Parâmetros!$G$3</f>
        <v>1.8668124127041964E-4</v>
      </c>
      <c r="AA6" s="17">
        <f>Y6/(Parâmetros!$G$3*Parâmetros!$D$39)</f>
        <v>1.470123963279325</v>
      </c>
      <c r="AB6" s="17">
        <f>Z6/Parâmetros!$B$43</f>
        <v>0.59422484661436048</v>
      </c>
      <c r="AC6" s="17">
        <f>AB6/Parâmetros!$D$6</f>
        <v>1.4870491657016027</v>
      </c>
      <c r="AD6" s="17">
        <f>(Parâmetros!$G$3*Parâmetros!$D$40*Modelo_4_Ø20mm!AC6)/Parâmetros!$H$3</f>
        <v>9324.4651111880612</v>
      </c>
      <c r="AE6" s="17">
        <v>59796.818181818177</v>
      </c>
      <c r="AF6" s="18">
        <f t="shared" si="2"/>
        <v>498306.81818181818</v>
      </c>
      <c r="AG6" s="41">
        <f>((AE6*Parâmetros!$D$40)/(2*Parâmetros!$B$11*Parâmetros!$G$3*Modelo_4_Ø20mm!AC6^2))</f>
        <v>0.60559264386142764</v>
      </c>
      <c r="AH6" s="41">
        <f>((AE6*Parâmetros!$D$30)/(2*Parâmetros!$B$11*Parâmetros!$G$3*AA6^2))</f>
        <v>0.61492901938795619</v>
      </c>
      <c r="AI6" s="41">
        <f>((AF6)*(((Parâmetros!$D$36^2)*Parâmetros!$D$40)/(2*Parâmetros!$G$3*Modelo_4_Ø20mm!AC6^2)))</f>
        <v>9.6701130266615809E-2</v>
      </c>
      <c r="AJ6" s="15"/>
      <c r="AK6" s="16">
        <v>0.19757451612903229</v>
      </c>
      <c r="AL6" s="17">
        <f>AK6/Parâmetros!$G$3</f>
        <v>1.9797045704311852E-4</v>
      </c>
      <c r="AM6" s="17">
        <f>AK6/(Parâmetros!$G$3*Parâmetros!$E$39)</f>
        <v>1.4819072325603035</v>
      </c>
      <c r="AN6" s="17">
        <f>AL6/Parâmetros!$B$43</f>
        <v>0.63015953649148082</v>
      </c>
      <c r="AO6" s="17">
        <f>AN6/Parâmetros!$E$6</f>
        <v>1.5140786556739088</v>
      </c>
      <c r="AP6" s="17">
        <f>(Parâmetros!$G$3*Parâmetros!$E$40*Modelo_4_Ø20mm!AO6)/Parâmetros!$H$3</f>
        <v>11698.221470064851</v>
      </c>
      <c r="AQ6" s="17">
        <v>59464.322580645159</v>
      </c>
      <c r="AR6" s="18">
        <f t="shared" si="3"/>
        <v>495536.02150537632</v>
      </c>
      <c r="AS6" s="41">
        <f>((AQ6*Parâmetros!$E$40)/(2*Parâmetros!$B$11*Parâmetros!$G$3*Modelo_4_Ø20mm!AO6^2))</f>
        <v>0.71578991255348667</v>
      </c>
      <c r="AT6" s="41">
        <f>((AQ6*Parâmetros!$E$30)/(2*Parâmetros!$B$11*Parâmetros!$G$3*AM6^2))</f>
        <v>0.75525905976097096</v>
      </c>
      <c r="AU6" s="41">
        <f>((AR6)*(((Parâmetros!$E$36^2)*Parâmetros!$E$40)/(2*Parâmetros!$G$3*Modelo_4_Ø20mm!AO6^2)))</f>
        <v>0.12399087517990159</v>
      </c>
    </row>
    <row r="7" spans="1:47" x14ac:dyDescent="0.25">
      <c r="A7" s="16">
        <v>0.1092042748091603</v>
      </c>
      <c r="B7" s="17">
        <f>A7/Parâmetros!$G$3</f>
        <v>1.0942312105126283E-4</v>
      </c>
      <c r="C7" s="17">
        <f>A7/(Parâmetros!$G$3*Parâmetros!$B$39)</f>
        <v>1.0458601773119505</v>
      </c>
      <c r="D7" s="17">
        <f>B7/Parâmetros!$B$43</f>
        <v>0.34830461207702623</v>
      </c>
      <c r="E7" s="17">
        <f>D7/Parâmetros!$B$6</f>
        <v>1.0472177152045286</v>
      </c>
      <c r="F7" s="17">
        <f>(Parâmetros!$G$3*Parâmetros!$B$40*Modelo_4_Ø20mm!E7)/Parâmetros!$H$3</f>
        <v>3352.1080125255221</v>
      </c>
      <c r="G7" s="17">
        <v>73515.095419847305</v>
      </c>
      <c r="H7" s="18">
        <f t="shared" si="1"/>
        <v>612625.7951653942</v>
      </c>
      <c r="I7" s="41">
        <f>((G7*Parâmetros!$B$40)/(2*Parâmetros!$B$11*Parâmetros!$G$3*Modelo_4_Ø20mm!E7^2))</f>
        <v>0.76636940526216746</v>
      </c>
      <c r="J7" s="41">
        <f>((G7*Parâmetros!$B$30)/(2*Parâmetros!$B$11*Parâmetros!$G$3*C7^2))</f>
        <v>0.80168276767614033</v>
      </c>
      <c r="K7" s="41">
        <f>((H7)*(((Parâmetros!$B$36^2)*Parâmetros!$B$40)/(2*Parâmetros!$G$3*Modelo_4_Ø20mm!E7^2)))</f>
        <v>8.4777898789659467E-2</v>
      </c>
      <c r="L7" s="15"/>
      <c r="M7" s="16">
        <v>0.16152727272727274</v>
      </c>
      <c r="N7" s="17">
        <f>M7/Parâmetros!$G$3</f>
        <v>1.6185097467662601E-4</v>
      </c>
      <c r="O7" s="17">
        <f>M7/(Parâmetros!$G$3*Parâmetros!$C$39)</f>
        <v>1.3627643110577545</v>
      </c>
      <c r="P7" s="17">
        <f>N7/Parâmetros!$B$43</f>
        <v>0.51518765328052418</v>
      </c>
      <c r="Q7" s="17">
        <f>P7/Parâmetros!$C$6</f>
        <v>1.3756679660361126</v>
      </c>
      <c r="R7" s="17">
        <f>(Parâmetros!$G$3*Parâmetros!$C$40*Modelo_4_Ø20mm!Q7)/Parâmetros!$H$3</f>
        <v>6447.8446637048773</v>
      </c>
      <c r="S7" s="17">
        <v>73421.121212121201</v>
      </c>
      <c r="T7" s="18">
        <f t="shared" si="0"/>
        <v>611842.67676767672</v>
      </c>
      <c r="U7" s="41">
        <f>((S7*Parâmetros!$C$40)/(2*Parâmetros!$B$11*Parâmetros!$G$3*Modelo_4_Ø20mm!Q7^2))</f>
        <v>0.64945531557154546</v>
      </c>
      <c r="V7" s="41">
        <f>((S7*Parâmetros!$C$30)/(2*Parâmetros!$B$11*Parâmetros!$G$3*O7^2))</f>
        <v>0.66460315319485164</v>
      </c>
      <c r="W7" s="41">
        <f>((T7)*(((Parâmetros!$C$36^2)*Parâmetros!$C$40)/(2*Parâmetros!$G$3*Modelo_4_Ø20mm!Q7^2)))</f>
        <v>9.1086270372738143E-2</v>
      </c>
      <c r="X7" s="15"/>
      <c r="Y7" s="16">
        <v>0.20707545454545453</v>
      </c>
      <c r="Z7" s="17">
        <f>Y7/Parâmetros!$G$3</f>
        <v>2.074904354162871E-4</v>
      </c>
      <c r="AA7" s="17">
        <f>Y7/(Parâmetros!$G$3*Parâmetros!$D$39)</f>
        <v>1.633997391386957</v>
      </c>
      <c r="AB7" s="17">
        <f>Z7/Parâmetros!$B$43</f>
        <v>0.6604625688158352</v>
      </c>
      <c r="AC7" s="17">
        <f>AB7/Parâmetros!$D$6</f>
        <v>1.6528092312708589</v>
      </c>
      <c r="AD7" s="17">
        <f>(Parâmetros!$G$3*Parâmetros!$D$40*Modelo_4_Ø20mm!AC7)/Parâmetros!$H$3</f>
        <v>10363.855054626505</v>
      </c>
      <c r="AE7" s="17">
        <v>72488.060606060608</v>
      </c>
      <c r="AF7" s="18">
        <f t="shared" si="2"/>
        <v>604067.17171717179</v>
      </c>
      <c r="AG7" s="41">
        <f>((AE7*Parâmetros!$D$40)/(2*Parâmetros!$B$11*Parâmetros!$G$3*Modelo_4_Ø20mm!AC7^2))</f>
        <v>0.59425684348791963</v>
      </c>
      <c r="AH7" s="41">
        <f>((AE7*Parâmetros!$D$30)/(2*Parâmetros!$B$11*Parâmetros!$G$3*AA7^2))</f>
        <v>0.60341845584608145</v>
      </c>
      <c r="AI7" s="41">
        <f>((AF7)*(((Parâmetros!$D$36^2)*Parâmetros!$D$40)/(2*Parâmetros!$G$3*Modelo_4_Ø20mm!AC7^2)))</f>
        <v>9.4891027849245954E-2</v>
      </c>
      <c r="AJ7" s="15"/>
      <c r="AK7" s="16">
        <v>0.21883121212121218</v>
      </c>
      <c r="AL7" s="17">
        <f>AK7/Parâmetros!$G$3</f>
        <v>2.1926975162446109E-4</v>
      </c>
      <c r="AM7" s="17">
        <f>AK7/(Parâmetros!$G$3*Parâmetros!$E$39)</f>
        <v>1.6413430350530431</v>
      </c>
      <c r="AN7" s="17">
        <f>AL7/Parâmetros!$B$43</f>
        <v>0.69795729683130259</v>
      </c>
      <c r="AO7" s="17">
        <f>AN7/Parâmetros!$E$6</f>
        <v>1.6769757252073585</v>
      </c>
      <c r="AP7" s="17">
        <f>(Parâmetros!$G$3*Parâmetros!$E$40*Modelo_4_Ø20mm!AO7)/Parâmetros!$H$3</f>
        <v>12956.812619927323</v>
      </c>
      <c r="AQ7" s="17">
        <v>72501.969696969682</v>
      </c>
      <c r="AR7" s="18">
        <f t="shared" si="3"/>
        <v>604183.08080808073</v>
      </c>
      <c r="AS7" s="41">
        <f>((AQ7*Parâmetros!$E$40)/(2*Parâmetros!$B$11*Parâmetros!$G$3*Modelo_4_Ø20mm!AO7^2))</f>
        <v>0.71141370187842856</v>
      </c>
      <c r="AT7" s="41">
        <f>((AQ7*Parâmetros!$E$30)/(2*Parâmetros!$B$11*Parâmetros!$G$3*AM7^2))</f>
        <v>0.75064154182477982</v>
      </c>
      <c r="AU7" s="41">
        <f>((AR7)*(((Parâmetros!$E$36^2)*Parâmetros!$E$40)/(2*Parâmetros!$G$3*Modelo_4_Ø20mm!AO7^2)))</f>
        <v>0.12323281728881399</v>
      </c>
    </row>
    <row r="8" spans="1:47" x14ac:dyDescent="0.25">
      <c r="A8" s="16">
        <v>0.12087481481481482</v>
      </c>
      <c r="B8" s="17">
        <f>A8/Parâmetros!$G$3</f>
        <v>1.2111704891264011E-4</v>
      </c>
      <c r="C8" s="17">
        <f>A8/(Parâmetros!$G$3*Parâmetros!$B$39)</f>
        <v>1.1576300971339555</v>
      </c>
      <c r="D8" s="17">
        <f>B8/Parâmetros!$B$43</f>
        <v>0.38552754054299082</v>
      </c>
      <c r="E8" s="17">
        <f>D8/Parâmetros!$B$6</f>
        <v>1.15913271359889</v>
      </c>
      <c r="F8" s="17">
        <f>(Parâmetros!$G$3*Parâmetros!$B$40*Modelo_4_Ø20mm!E8)/Parâmetros!$H$3</f>
        <v>3710.3440864504651</v>
      </c>
      <c r="G8" s="17">
        <v>88448.333333333328</v>
      </c>
      <c r="H8" s="18">
        <f t="shared" si="1"/>
        <v>737069.44444444438</v>
      </c>
      <c r="I8" s="41">
        <f>((G8*Parâmetros!$B$40)/(2*Parâmetros!$B$11*Parâmetros!$G$3*Modelo_4_Ø20mm!E8^2))</f>
        <v>0.75259082952201783</v>
      </c>
      <c r="J8" s="41">
        <f>((G8*Parâmetros!$B$30)/(2*Parâmetros!$B$11*Parâmetros!$G$3*C8^2))</f>
        <v>0.78726929206222351</v>
      </c>
      <c r="K8" s="41">
        <f>((H8)*(((Parâmetros!$B$36^2)*Parâmetros!$B$40)/(2*Parâmetros!$G$3*Modelo_4_Ø20mm!E8^2)))</f>
        <v>8.3253674712415099E-2</v>
      </c>
      <c r="L8" s="15"/>
      <c r="M8" s="16">
        <v>0.17810451612903222</v>
      </c>
      <c r="N8" s="17">
        <f>M8/Parâmetros!$G$3</f>
        <v>1.784614390070463E-4</v>
      </c>
      <c r="O8" s="17">
        <f>M8/(Parâmetros!$G$3*Parâmetros!$C$39)</f>
        <v>1.5026222762310943</v>
      </c>
      <c r="P8" s="17">
        <f>N8/Parâmetros!$B$43</f>
        <v>0.56806040338528407</v>
      </c>
      <c r="Q8" s="17">
        <f>P8/Parâmetros!$C$6</f>
        <v>1.5168502093064995</v>
      </c>
      <c r="R8" s="17">
        <f>(Parâmetros!$G$3*Parâmetros!$C$40*Modelo_4_Ø20mm!Q8)/Parâmetros!$H$3</f>
        <v>7109.5749622622188</v>
      </c>
      <c r="S8" s="17">
        <v>88050.709677419378</v>
      </c>
      <c r="T8" s="18">
        <f t="shared" si="0"/>
        <v>733755.91397849482</v>
      </c>
      <c r="U8" s="41">
        <f>((S8*Parâmetros!$C$40)/(2*Parâmetros!$B$11*Parâmetros!$G$3*Modelo_4_Ø20mm!Q8^2))</f>
        <v>0.6406236700579383</v>
      </c>
      <c r="V8" s="41">
        <f>((S8*Parâmetros!$C$30)/(2*Parâmetros!$B$11*Parâmetros!$G$3*O8^2))</f>
        <v>0.65556551917213601</v>
      </c>
      <c r="W8" s="41">
        <f>((T8)*(((Parâmetros!$C$36^2)*Parâmetros!$C$40)/(2*Parâmetros!$G$3*Modelo_4_Ø20mm!Q8^2)))</f>
        <v>8.9847629881543323E-2</v>
      </c>
      <c r="X8" s="15"/>
      <c r="Y8" s="16">
        <v>0.22836774193548393</v>
      </c>
      <c r="Z8" s="17">
        <f>Y8/Parâmetros!$G$3</f>
        <v>2.2882539272092579E-4</v>
      </c>
      <c r="AA8" s="17">
        <f>Y8/(Parâmetros!$G$3*Parâmetros!$D$39)</f>
        <v>1.8020112302474793</v>
      </c>
      <c r="AB8" s="17">
        <f>Z8/Parâmetros!$B$43</f>
        <v>0.72837384712959097</v>
      </c>
      <c r="AC8" s="17">
        <f>AB8/Parâmetros!$D$6</f>
        <v>1.8227573751991766</v>
      </c>
      <c r="AD8" s="17">
        <f>(Parâmetros!$G$3*Parâmetros!$D$40*Modelo_4_Ø20mm!AC8)/Parâmetros!$H$3</f>
        <v>11429.506127449709</v>
      </c>
      <c r="AE8" s="17">
        <v>86523.419354838697</v>
      </c>
      <c r="AF8" s="18">
        <f t="shared" si="2"/>
        <v>721028.4946236558</v>
      </c>
      <c r="AG8" s="41">
        <f>((AE8*Parâmetros!$D$40)/(2*Parâmetros!$B$11*Parâmetros!$G$3*Modelo_4_Ø20mm!AC8^2))</f>
        <v>0.58321557943478275</v>
      </c>
      <c r="AH8" s="41">
        <f>((AE8*Parâmetros!$D$30)/(2*Parâmetros!$B$11*Parâmetros!$G$3*AA8^2))</f>
        <v>0.59220696946852813</v>
      </c>
      <c r="AI8" s="41">
        <f>((AF8)*(((Parâmetros!$D$36^2)*Parâmetros!$D$40)/(2*Parâmetros!$G$3*Modelo_4_Ø20mm!AC8^2)))</f>
        <v>9.3127957038638826E-2</v>
      </c>
      <c r="AJ8" s="15"/>
      <c r="AK8" s="16">
        <v>0.24067483870967737</v>
      </c>
      <c r="AL8" s="17">
        <f>AK8/Parâmetros!$G$3</f>
        <v>2.4115715301570878E-4</v>
      </c>
      <c r="AM8" s="17">
        <f>AK8/(Parâmetros!$G$3*Parâmetros!$E$39)</f>
        <v>1.8051811092187049</v>
      </c>
      <c r="AN8" s="17">
        <f>AL8/Parâmetros!$B$43</f>
        <v>0.7676270592883726</v>
      </c>
      <c r="AO8" s="17">
        <f>AN8/Parâmetros!$E$6</f>
        <v>1.8443706374059889</v>
      </c>
      <c r="AP8" s="17">
        <f>(Parâmetros!$G$3*Parâmetros!$E$40*Modelo_4_Ø20mm!AO8)/Parâmetros!$H$3</f>
        <v>14250.15543836237</v>
      </c>
      <c r="AQ8" s="17">
        <v>86466.258064516122</v>
      </c>
      <c r="AR8" s="18">
        <f t="shared" si="3"/>
        <v>720552.15053763438</v>
      </c>
      <c r="AS8" s="41">
        <f>((AQ8*Parâmetros!$E$40)/(2*Parâmetros!$B$11*Parâmetros!$G$3*Modelo_4_Ø20mm!AO8^2))</f>
        <v>0.70141691971656417</v>
      </c>
      <c r="AT8" s="41">
        <f>((AQ8*Parâmetros!$E$30)/(2*Parâmetros!$B$11*Parâmetros!$G$3*AM8^2))</f>
        <v>0.74009353023116764</v>
      </c>
      <c r="AU8" s="41">
        <f>((AR8)*(((Parâmetros!$E$36^2)*Parâmetros!$E$40)/(2*Parâmetros!$G$3*Modelo_4_Ø20mm!AO8^2)))</f>
        <v>0.12150115029058736</v>
      </c>
    </row>
    <row r="9" spans="1:47" x14ac:dyDescent="0.25">
      <c r="A9" s="16">
        <v>0.13249174603174602</v>
      </c>
      <c r="B9" s="17">
        <f>A9/Parâmetros!$G$3</f>
        <v>1.3275726055285173E-4</v>
      </c>
      <c r="C9" s="17">
        <f>A9/(Parâmetros!$G$3*Parâmetros!$B$39)</f>
        <v>1.2688866002662051</v>
      </c>
      <c r="D9" s="17">
        <f>B9/Parâmetros!$B$43</f>
        <v>0.42257948496650077</v>
      </c>
      <c r="E9" s="17">
        <f>D9/Parâmetros!$B$6</f>
        <v>1.2705336288830449</v>
      </c>
      <c r="F9" s="17">
        <f>(Parâmetros!$G$3*Parâmetros!$B$40*Modelo_4_Ø20mm!E9)/Parâmetros!$H$3</f>
        <v>4066.9345979600603</v>
      </c>
      <c r="G9" s="17">
        <v>104822.38095238092</v>
      </c>
      <c r="H9" s="18">
        <f t="shared" si="1"/>
        <v>873519.84126984107</v>
      </c>
      <c r="I9" s="41">
        <f>((G9*Parâmetros!$B$40)/(2*Parâmetros!$B$11*Parâmetros!$G$3*Modelo_4_Ø20mm!E9^2))</f>
        <v>0.74236465268871688</v>
      </c>
      <c r="J9" s="41">
        <f>((G9*Parâmetros!$B$30)/(2*Parâmetros!$B$11*Parâmetros!$G$3*C9^2))</f>
        <v>0.7765719055405601</v>
      </c>
      <c r="K9" s="41">
        <f>((H9)*(((Parâmetros!$B$36^2)*Parâmetros!$B$40)/(2*Parâmetros!$G$3*Modelo_4_Ø20mm!E9^2)))</f>
        <v>8.2122426806867294E-2</v>
      </c>
      <c r="L9" s="15"/>
      <c r="M9" s="16">
        <v>0.19483584905660384</v>
      </c>
      <c r="N9" s="17">
        <f>M9/Parâmetros!$G$3</f>
        <v>1.9522630165992369E-4</v>
      </c>
      <c r="O9" s="17">
        <f>M9/(Parâmetros!$G$3*Parâmetros!$C$39)</f>
        <v>1.6437802553459753</v>
      </c>
      <c r="P9" s="17">
        <f>N9/Parâmetros!$B$43</f>
        <v>0.62142461861452691</v>
      </c>
      <c r="Q9" s="17">
        <f>P9/Parâmetros!$C$6</f>
        <v>1.6593447760067475</v>
      </c>
      <c r="R9" s="17">
        <f>(Parâmetros!$G$3*Parâmetros!$C$40*Modelo_4_Ø20mm!Q9)/Parâmetros!$H$3</f>
        <v>7777.4562055483721</v>
      </c>
      <c r="S9" s="17">
        <v>103780.54716981128</v>
      </c>
      <c r="T9" s="18">
        <f t="shared" si="0"/>
        <v>864837.89308176073</v>
      </c>
      <c r="U9" s="41">
        <f>((S9*Parâmetros!$C$40)/(2*Parâmetros!$B$11*Parâmetros!$G$3*Modelo_4_Ø20mm!Q9^2))</f>
        <v>0.63095473434835758</v>
      </c>
      <c r="V9" s="41">
        <f>((S9*Parâmetros!$C$30)/(2*Parâmetros!$B$11*Parâmetros!$G$3*O9^2))</f>
        <v>0.64567106607189417</v>
      </c>
      <c r="W9" s="41">
        <f>((T9)*(((Parâmetros!$C$36^2)*Parâmetros!$C$40)/(2*Parâmetros!$G$3*Modelo_4_Ø20mm!Q9^2)))</f>
        <v>8.8491559231040726E-2</v>
      </c>
      <c r="X9" s="15"/>
      <c r="Y9" s="16">
        <v>0.24908838709677422</v>
      </c>
      <c r="Z9" s="17">
        <f>Y9/Parâmetros!$G$3</f>
        <v>2.4958756222121664E-4</v>
      </c>
      <c r="AA9" s="17">
        <f>Y9/(Parâmetros!$G$3*Parâmetros!$D$39)</f>
        <v>1.965514336956687</v>
      </c>
      <c r="AB9" s="17">
        <f>Z9/Parâmetros!$B$43</f>
        <v>0.79446188523525241</v>
      </c>
      <c r="AC9" s="17">
        <f>AB9/Parâmetros!$D$6</f>
        <v>1.988142855944075</v>
      </c>
      <c r="AD9" s="17">
        <f>(Parâmetros!$G$3*Parâmetros!$D$40*Modelo_4_Ø20mm!AC9)/Parâmetros!$H$3</f>
        <v>12466.547256063155</v>
      </c>
      <c r="AE9" s="17">
        <v>101779.87096774197</v>
      </c>
      <c r="AF9" s="18">
        <f t="shared" si="2"/>
        <v>848165.59139784973</v>
      </c>
      <c r="AG9" s="41">
        <f>((AE9*Parâmetros!$D$40)/(2*Parâmetros!$B$11*Parâmetros!$G$3*Modelo_4_Ø20mm!AC9^2))</f>
        <v>0.57666008668751756</v>
      </c>
      <c r="AH9" s="41">
        <f>((AE9*Parâmetros!$D$30)/(2*Parâmetros!$B$11*Parâmetros!$G$3*AA9^2))</f>
        <v>0.58555041119038098</v>
      </c>
      <c r="AI9" s="41">
        <f>((AF9)*(((Parâmetros!$D$36^2)*Parâmetros!$D$40)/(2*Parâmetros!$G$3*Modelo_4_Ø20mm!AC9^2)))</f>
        <v>9.2081174907876664E-2</v>
      </c>
      <c r="AJ9" s="15"/>
      <c r="AK9" s="16">
        <v>0.26245870967741936</v>
      </c>
      <c r="AL9" s="17">
        <f>AK9/Parâmetros!$G$3</f>
        <v>2.6298467903549034E-4</v>
      </c>
      <c r="AM9" s="17">
        <f>AK9/(Parâmetros!$G$3*Parâmetros!$E$39)</f>
        <v>1.9685709864798728</v>
      </c>
      <c r="AN9" s="17">
        <f>AL9/Parâmetros!$B$43</f>
        <v>0.83710623251867655</v>
      </c>
      <c r="AO9" s="17">
        <f>AN9/Parâmetros!$E$6</f>
        <v>2.0113076225821156</v>
      </c>
      <c r="AP9" s="17">
        <f>(Parâmetros!$G$3*Parâmetros!$E$40*Modelo_4_Ø20mm!AO9)/Parâmetros!$H$3</f>
        <v>15539.960176588504</v>
      </c>
      <c r="AQ9" s="17">
        <v>102270.6451612903</v>
      </c>
      <c r="AR9" s="18">
        <f t="shared" si="3"/>
        <v>852255.3763440859</v>
      </c>
      <c r="AS9" s="41">
        <f>((AQ9*Parâmetros!$E$40)/(2*Parâmetros!$B$11*Parâmetros!$G$3*Modelo_4_Ø20mm!AO9^2))</f>
        <v>0.69762168019430704</v>
      </c>
      <c r="AT9" s="41">
        <f>((AQ9*Parâmetros!$E$30)/(2*Parâmetros!$B$11*Parâmetros!$G$3*AM9^2))</f>
        <v>0.73608901859601183</v>
      </c>
      <c r="AU9" s="41">
        <f>((AR9)*(((Parâmetros!$E$36^2)*Parâmetros!$E$40)/(2*Parâmetros!$G$3*Modelo_4_Ø20mm!AO9^2)))</f>
        <v>0.12084372964015756</v>
      </c>
    </row>
    <row r="10" spans="1:47" x14ac:dyDescent="0.25">
      <c r="A10" s="16">
        <v>0.14418941176470593</v>
      </c>
      <c r="B10" s="17">
        <f>A10/Parâmetros!$G$3</f>
        <v>1.4447836850170934E-4</v>
      </c>
      <c r="C10" s="17">
        <f>A10/(Parâmetros!$G$3*Parâmetros!$B$39)</f>
        <v>1.3809163058705791</v>
      </c>
      <c r="D10" s="17">
        <f>B10/Parâmetros!$B$43</f>
        <v>0.45988893033798867</v>
      </c>
      <c r="E10" s="17">
        <f>D10/Parâmetros!$B$6</f>
        <v>1.3827087502645479</v>
      </c>
      <c r="F10" s="17">
        <f>(Parâmetros!$G$3*Parâmetros!$B$40*Modelo_4_Ø20mm!E10)/Parâmetros!$H$3</f>
        <v>4426.0033166510157</v>
      </c>
      <c r="G10" s="17">
        <v>122224.02941176471</v>
      </c>
      <c r="H10" s="18">
        <f t="shared" si="1"/>
        <v>1018533.5784313726</v>
      </c>
      <c r="I10" s="41">
        <f>((G10*Parâmetros!$B$40)/(2*Parâmetros!$B$11*Parâmetros!$G$3*Modelo_4_Ø20mm!E10^2))</f>
        <v>0.73085423656660931</v>
      </c>
      <c r="J10" s="41">
        <f>((G10*Parâmetros!$B$30)/(2*Parâmetros!$B$11*Parâmetros!$G$3*C10^2))</f>
        <v>0.76453110355849407</v>
      </c>
      <c r="K10" s="41">
        <f>((H10)*(((Parâmetros!$B$36^2)*Parâmetros!$B$40)/(2*Parâmetros!$G$3*Modelo_4_Ø20mm!E10^2)))</f>
        <v>8.0849112806691242E-2</v>
      </c>
      <c r="L10" s="15"/>
      <c r="M10" s="16">
        <v>0.21159941176470592</v>
      </c>
      <c r="N10" s="17">
        <f>M10/Parâmetros!$G$3</f>
        <v>2.1202345868207007E-4</v>
      </c>
      <c r="O10" s="17">
        <f>M10/(Parâmetros!$G$3*Parâmetros!$C$39)</f>
        <v>1.785210148880747</v>
      </c>
      <c r="P10" s="17">
        <f>N10/Parâmetros!$B$43</f>
        <v>0.67489163001383368</v>
      </c>
      <c r="Q10" s="17">
        <f>P10/Parâmetros!$C$6</f>
        <v>1.80211383181264</v>
      </c>
      <c r="R10" s="17">
        <f>(Parâmetros!$G$3*Parâmetros!$C$40*Modelo_4_Ø20mm!Q10)/Parâmetros!$H$3</f>
        <v>8446.6239970124079</v>
      </c>
      <c r="S10" s="17">
        <v>120658.29411764706</v>
      </c>
      <c r="T10" s="18">
        <f t="shared" si="0"/>
        <v>1005485.7843137255</v>
      </c>
      <c r="U10" s="41">
        <f>((S10*Parâmetros!$C$40)/(2*Parâmetros!$B$11*Parâmetros!$G$3*Modelo_4_Ø20mm!Q10^2))</f>
        <v>0.62193966153502767</v>
      </c>
      <c r="V10" s="41">
        <f>((S10*Parâmetros!$C$30)/(2*Parâmetros!$B$11*Parâmetros!$G$3*O10^2))</f>
        <v>0.63644572650754305</v>
      </c>
      <c r="W10" s="41">
        <f>((T10)*(((Parâmetros!$C$36^2)*Parâmetros!$C$40)/(2*Parâmetros!$G$3*Modelo_4_Ø20mm!Q10^2)))</f>
        <v>8.7227193015202986E-2</v>
      </c>
      <c r="X10" s="15"/>
      <c r="Y10" s="16">
        <v>0.27033705882352943</v>
      </c>
      <c r="Z10" s="17">
        <f>Y10/Parâmetros!$G$3</f>
        <v>2.7087881645644233E-4</v>
      </c>
      <c r="AA10" s="17">
        <f>Y10/(Parâmetros!$G$3*Parâmetros!$D$39)</f>
        <v>2.1331840119945582</v>
      </c>
      <c r="AB10" s="17">
        <f>Z10/Parâmetros!$B$43</f>
        <v>0.86223405235850092</v>
      </c>
      <c r="AC10" s="17">
        <f>AB10/Parâmetros!$D$6</f>
        <v>2.1577428737700224</v>
      </c>
      <c r="AD10" s="17">
        <f>(Parâmetros!$G$3*Parâmetros!$D$40*Modelo_4_Ø20mm!AC10)/Parâmetros!$H$3</f>
        <v>13530.015422113191</v>
      </c>
      <c r="AE10" s="17">
        <v>118279.61764705881</v>
      </c>
      <c r="AF10" s="18">
        <f t="shared" si="2"/>
        <v>985663.48039215675</v>
      </c>
      <c r="AG10" s="41">
        <f>((AE10*Parâmetros!$D$40)/(2*Parâmetros!$B$11*Parâmetros!$G$3*Modelo_4_Ø20mm!AC10^2))</f>
        <v>0.56893637445375511</v>
      </c>
      <c r="AH10" s="41">
        <f>((AE10*Parâmetros!$D$30)/(2*Parâmetros!$B$11*Parâmetros!$G$3*AA10^2))</f>
        <v>0.5777076230751591</v>
      </c>
      <c r="AI10" s="41">
        <f>((AF10)*(((Parâmetros!$D$36^2)*Parâmetros!$D$40)/(2*Parâmetros!$G$3*Modelo_4_Ø20mm!AC10^2)))</f>
        <v>9.0847851302595525E-2</v>
      </c>
      <c r="AJ10" s="15"/>
      <c r="AK10" s="16">
        <v>0.28380393939393944</v>
      </c>
      <c r="AL10" s="17">
        <f>AK10/Parâmetros!$G$3</f>
        <v>2.8437268476346638E-4</v>
      </c>
      <c r="AM10" s="17">
        <f>AK10/(Parâmetros!$G$3*Parâmetros!$E$39)</f>
        <v>2.1286708359812843</v>
      </c>
      <c r="AN10" s="17">
        <f>AL10/Parâmetros!$B$43</f>
        <v>0.90518636920837969</v>
      </c>
      <c r="AO10" s="17">
        <f>AN10/Parâmetros!$E$6</f>
        <v>2.1748831552339731</v>
      </c>
      <c r="AP10" s="17">
        <f>(Parâmetros!$G$3*Parâmetros!$E$40*Modelo_4_Ø20mm!AO10)/Parâmetros!$H$3</f>
        <v>16803.793334049893</v>
      </c>
      <c r="AQ10" s="17">
        <v>118951.90909090907</v>
      </c>
      <c r="AR10" s="18">
        <f t="shared" si="3"/>
        <v>991265.90909090894</v>
      </c>
      <c r="AS10" s="41">
        <f>((AQ10*Parâmetros!$E$40)/(2*Parâmetros!$B$11*Parâmetros!$G$3*Modelo_4_Ø20mm!AO10^2))</f>
        <v>0.69394576474494896</v>
      </c>
      <c r="AT10" s="41">
        <f>((AQ10*Parâmetros!$E$30)/(2*Parâmetros!$B$11*Parâmetros!$G$3*AM10^2))</f>
        <v>0.7322104106450571</v>
      </c>
      <c r="AU10" s="41">
        <f>((AR10)*(((Parâmetros!$E$36^2)*Parâmetros!$E$40)/(2*Parâmetros!$G$3*Modelo_4_Ø20mm!AO10^2)))</f>
        <v>0.12020697859678602</v>
      </c>
    </row>
    <row r="11" spans="1:47" x14ac:dyDescent="0.25">
      <c r="A11" s="16">
        <v>0.15602656249999999</v>
      </c>
      <c r="B11" s="17">
        <f>A11/Parâmetros!$G$3</f>
        <v>1.5633924098196393E-4</v>
      </c>
      <c r="C11" s="17">
        <f>A11/(Parâmetros!$G$3*Parâmetros!$B$39)</f>
        <v>1.4942818731848404</v>
      </c>
      <c r="D11" s="17">
        <f>B11/Parâmetros!$B$43</f>
        <v>0.49764326003029163</v>
      </c>
      <c r="E11" s="17">
        <f>D11/Parâmetros!$B$6</f>
        <v>1.4962214673189767</v>
      </c>
      <c r="F11" s="17">
        <f>(Parâmetros!$G$3*Parâmetros!$B$40*Modelo_4_Ø20mm!E11)/Parâmetros!$H$3</f>
        <v>4789.35363324433</v>
      </c>
      <c r="G11" s="17">
        <v>140678.0625</v>
      </c>
      <c r="H11" s="18">
        <f t="shared" si="1"/>
        <v>1172317.1875</v>
      </c>
      <c r="I11" s="41">
        <f>((G11*Parâmetros!$B$40)/(2*Parâmetros!$B$11*Parâmetros!$G$3*Modelo_4_Ø20mm!E11^2))</f>
        <v>0.71840642744522387</v>
      </c>
      <c r="J11" s="41">
        <f>((G11*Parâmetros!$B$30)/(2*Parâmetros!$B$11*Parâmetros!$G$3*C11^2))</f>
        <v>0.7515097146572467</v>
      </c>
      <c r="K11" s="41">
        <f>((H11)*(((Parâmetros!$B$36^2)*Parâmetros!$B$40)/(2*Parâmetros!$G$3*Modelo_4_Ø20mm!E11^2)))</f>
        <v>7.9472101805730389E-2</v>
      </c>
      <c r="L11" s="15"/>
      <c r="M11" s="16">
        <v>0.22844062500000004</v>
      </c>
      <c r="N11" s="17">
        <f>M11/Parâmetros!$G$3</f>
        <v>2.288984218436874E-4</v>
      </c>
      <c r="O11" s="17">
        <f>M11/(Parâmetros!$G$3*Parâmetros!$C$39)</f>
        <v>1.9272951600647268</v>
      </c>
      <c r="P11" s="17">
        <f>N11/Parâmetros!$B$43</f>
        <v>0.72860630604713439</v>
      </c>
      <c r="Q11" s="17">
        <f>P11/Parâmetros!$C$6</f>
        <v>1.945544208403563</v>
      </c>
      <c r="R11" s="17">
        <f>(Parâmetros!$G$3*Parâmetros!$C$40*Modelo_4_Ø20mm!Q11)/Parâmetros!$H$3</f>
        <v>9118.8914417358301</v>
      </c>
      <c r="S11" s="17">
        <v>138952.68750000003</v>
      </c>
      <c r="T11" s="18">
        <f t="shared" si="0"/>
        <v>1157939.0625000002</v>
      </c>
      <c r="U11" s="41">
        <f>((S11*Parâmetros!$C$40)/(2*Parâmetros!$B$11*Parâmetros!$G$3*Modelo_4_Ø20mm!Q11^2))</f>
        <v>0.61452599079878489</v>
      </c>
      <c r="V11" s="41">
        <f>((S11*Parâmetros!$C$30)/(2*Parâmetros!$B$11*Parâmetros!$G$3*O11^2))</f>
        <v>0.62885913997892373</v>
      </c>
      <c r="W11" s="41">
        <f>((T11)*(((Parâmetros!$C$36^2)*Parâmetros!$C$40)/(2*Parâmetros!$G$3*Modelo_4_Ø20mm!Q11^2)))</f>
        <v>8.6187423841027275E-2</v>
      </c>
      <c r="X11" s="15"/>
      <c r="Y11" s="16">
        <v>0.29162187500000009</v>
      </c>
      <c r="Z11" s="17">
        <f>Y11/Parâmetros!$G$3</f>
        <v>2.9220628757515037E-4</v>
      </c>
      <c r="AA11" s="17">
        <f>Y11/(Parâmetros!$G$3*Parâmetros!$D$39)</f>
        <v>2.301138896772414</v>
      </c>
      <c r="AB11" s="17">
        <f>Z11/Parâmetros!$B$43</f>
        <v>0.93012150140234129</v>
      </c>
      <c r="AC11" s="17">
        <f>AB11/Parâmetros!$D$6</f>
        <v>2.3276313848907439</v>
      </c>
      <c r="AD11" s="17">
        <f>(Parâmetros!$G$3*Parâmetros!$D$40*Modelo_4_Ø20mm!AC11)/Parâmetros!$H$3</f>
        <v>14595.292570491436</v>
      </c>
      <c r="AE11" s="17">
        <v>135877.74999999997</v>
      </c>
      <c r="AF11" s="18">
        <f t="shared" si="2"/>
        <v>1132314.583333333</v>
      </c>
      <c r="AG11" s="41">
        <f>((AE11*Parâmetros!$D$40)/(2*Parâmetros!$B$11*Parâmetros!$G$3*Modelo_4_Ø20mm!AC11^2))</f>
        <v>0.56165949975428064</v>
      </c>
      <c r="AH11" s="41">
        <f>((AE11*Parâmetros!$D$30)/(2*Parâmetros!$B$11*Parâmetros!$G$3*AA11^2))</f>
        <v>0.57031856135435521</v>
      </c>
      <c r="AI11" s="41">
        <f>((AF11)*(((Parâmetros!$D$36^2)*Parâmetros!$D$40)/(2*Parâmetros!$G$3*Modelo_4_Ø20mm!AC11^2)))</f>
        <v>8.9685878786283479E-2</v>
      </c>
      <c r="AJ11" s="15"/>
      <c r="AK11" s="16">
        <v>0.30541812499999998</v>
      </c>
      <c r="AL11" s="17">
        <f>AK11/Parâmetros!$G$3</f>
        <v>3.0603018537074148E-4</v>
      </c>
      <c r="AM11" s="17">
        <f>AK11/(Parâmetros!$G$3*Parâmetros!$E$39)</f>
        <v>2.29078798855274</v>
      </c>
      <c r="AN11" s="17">
        <f>AL11/Parâmetros!$B$43</f>
        <v>0.97412433474165083</v>
      </c>
      <c r="AO11" s="17">
        <f>AN11/Parâmetros!$E$6</f>
        <v>2.3405197855397666</v>
      </c>
      <c r="AP11" s="17">
        <f>(Parâmetros!$G$3*Parâmetros!$E$40*Modelo_4_Ø20mm!AO11)/Parâmetros!$H$3</f>
        <v>18083.551144260873</v>
      </c>
      <c r="AQ11" s="17">
        <v>136923.00000000003</v>
      </c>
      <c r="AR11" s="18">
        <f t="shared" si="3"/>
        <v>1141025.0000000002</v>
      </c>
      <c r="AS11" s="41">
        <f>((AQ11*Parâmetros!$E$40)/(2*Parâmetros!$B$11*Parâmetros!$G$3*Modelo_4_Ø20mm!AO11^2))</f>
        <v>0.68972782188532034</v>
      </c>
      <c r="AT11" s="41">
        <f>((AQ11*Parâmetros!$E$30)/(2*Parâmetros!$B$11*Parâmetros!$G$3*AM11^2))</f>
        <v>0.72775988752029841</v>
      </c>
      <c r="AU11" s="41">
        <f>((AR11)*(((Parâmetros!$E$36^2)*Parâmetros!$E$40)/(2*Parâmetros!$G$3*Modelo_4_Ø20mm!AO11^2)))</f>
        <v>0.11947633624286058</v>
      </c>
    </row>
    <row r="12" spans="1:47" x14ac:dyDescent="0.25">
      <c r="A12" s="16">
        <v>0.16735036363636366</v>
      </c>
      <c r="B12" s="17">
        <f>A12/Parâmetros!$G$3</f>
        <v>1.6768573510657681E-4</v>
      </c>
      <c r="C12" s="17">
        <f>A12/(Parâmetros!$G$3*Parâmetros!$B$39)</f>
        <v>1.6027310404451787</v>
      </c>
      <c r="D12" s="17">
        <f>B12/Parâmetros!$B$43</f>
        <v>0.53376027256419734</v>
      </c>
      <c r="E12" s="17">
        <f>D12/Parâmetros!$B$6</f>
        <v>1.604811402778705</v>
      </c>
      <c r="F12" s="17">
        <f>(Parâmetros!$G$3*Parâmetros!$B$40*Modelo_4_Ø20mm!E12)/Parâmetros!$H$3</f>
        <v>5136.9462946834956</v>
      </c>
      <c r="G12" s="17">
        <v>160292.1090909091</v>
      </c>
      <c r="H12" s="18">
        <f t="shared" si="1"/>
        <v>1335767.5757575759</v>
      </c>
      <c r="I12" s="41">
        <f>((G12*Parâmetros!$B$40)/(2*Parâmetros!$B$11*Parâmetros!$G$3*Modelo_4_Ø20mm!E12^2))</f>
        <v>0.71154067972475765</v>
      </c>
      <c r="J12" s="41">
        <f>((G12*Parâmetros!$B$30)/(2*Parâmetros!$B$11*Parâmetros!$G$3*C12^2))</f>
        <v>0.74432760170112378</v>
      </c>
      <c r="K12" s="41">
        <f>((H12)*(((Parâmetros!$B$36^2)*Parâmetros!$B$40)/(2*Parâmetros!$G$3*Modelo_4_Ø20mm!E12^2)))</f>
        <v>7.8712593843428741E-2</v>
      </c>
      <c r="L12" s="15"/>
      <c r="M12" s="16">
        <v>0.24457585365853657</v>
      </c>
      <c r="N12" s="17">
        <f>M12/Parâmetros!$G$3</f>
        <v>2.4506598562979614E-4</v>
      </c>
      <c r="O12" s="17">
        <f>M12/(Parâmetros!$G$3*Parâmetros!$C$39)</f>
        <v>2.0634239598354993</v>
      </c>
      <c r="P12" s="17">
        <f>N12/Parâmetros!$B$43</f>
        <v>0.78006925993338894</v>
      </c>
      <c r="Q12" s="17">
        <f>P12/Parâmetros!$C$6</f>
        <v>2.0829619757900906</v>
      </c>
      <c r="R12" s="17">
        <f>(Parâmetros!$G$3*Parâmetros!$C$40*Modelo_4_Ø20mm!Q12)/Parâmetros!$H$3</f>
        <v>9762.9773985343618</v>
      </c>
      <c r="S12" s="17">
        <v>158201.26829268297</v>
      </c>
      <c r="T12" s="18">
        <f t="shared" si="0"/>
        <v>1318343.9024390248</v>
      </c>
      <c r="U12" s="41">
        <f>((S12*Parâmetros!$C$40)/(2*Parâmetros!$B$11*Parâmetros!$G$3*Modelo_4_Ø20mm!Q12^2))</f>
        <v>0.61038350530887076</v>
      </c>
      <c r="V12" s="41">
        <f>((S12*Parâmetros!$C$30)/(2*Parâmetros!$B$11*Parâmetros!$G$3*O12^2))</f>
        <v>0.62462003552839207</v>
      </c>
      <c r="W12" s="41">
        <f>((T12)*(((Parâmetros!$C$36^2)*Parâmetros!$C$40)/(2*Parâmetros!$G$3*Modelo_4_Ø20mm!Q12^2)))</f>
        <v>8.560643921544546E-2</v>
      </c>
      <c r="X12" s="15"/>
      <c r="Y12" s="16">
        <v>0.31208656249999994</v>
      </c>
      <c r="Z12" s="17">
        <f>Y12/Parâmetros!$G$3</f>
        <v>3.1271198647294583E-4</v>
      </c>
      <c r="AA12" s="17">
        <f>Y12/(Parâmetros!$G$3*Parâmetros!$D$39)</f>
        <v>2.4626222848637287</v>
      </c>
      <c r="AB12" s="17">
        <f>Z12/Parâmetros!$B$43</f>
        <v>0.99539316822510482</v>
      </c>
      <c r="AC12" s="17">
        <f>AB12/Parâmetros!$D$6</f>
        <v>2.4909738944572193</v>
      </c>
      <c r="AD12" s="17">
        <f>(Parâmetros!$G$3*Parâmetros!$D$40*Modelo_4_Ø20mm!AC12)/Parâmetros!$H$3</f>
        <v>15619.523353680032</v>
      </c>
      <c r="AE12" s="17">
        <v>154543.65625</v>
      </c>
      <c r="AF12" s="18">
        <f t="shared" si="2"/>
        <v>1287863.8020833335</v>
      </c>
      <c r="AG12" s="41">
        <f>((AE12*Parâmetros!$D$40)/(2*Parâmetros!$B$11*Parâmetros!$G$3*Modelo_4_Ø20mm!AC12^2))</f>
        <v>0.55778393444266416</v>
      </c>
      <c r="AH12" s="41">
        <f>((AE12*Parâmetros!$D$30)/(2*Parâmetros!$B$11*Parâmetros!$G$3*AA12^2))</f>
        <v>0.5663832467484009</v>
      </c>
      <c r="AI12" s="41">
        <f>((AF12)*(((Parâmetros!$D$36^2)*Parâmetros!$D$40)/(2*Parâmetros!$G$3*Modelo_4_Ø20mm!AC12^2)))</f>
        <v>8.9067027897234113E-2</v>
      </c>
      <c r="AJ12" s="15"/>
      <c r="AK12" s="16">
        <v>0.32646718749999998</v>
      </c>
      <c r="AL12" s="17">
        <f>AK12/Parâmetros!$G$3</f>
        <v>3.2712143036072144E-4</v>
      </c>
      <c r="AM12" s="17">
        <f>AK12/(Parâmetros!$G$3*Parâmetros!$E$39)</f>
        <v>2.4486664364847215</v>
      </c>
      <c r="AN12" s="17">
        <f>AL12/Parâmetros!$B$43</f>
        <v>1.0412598526640005</v>
      </c>
      <c r="AO12" s="17">
        <f>AN12/Parâmetros!$E$6</f>
        <v>2.501825691167709</v>
      </c>
      <c r="AP12" s="17">
        <f>(Parâmetros!$G$3*Parâmetros!$E$40*Modelo_4_Ø20mm!AO12)/Parâmetros!$H$3</f>
        <v>19329.848489113916</v>
      </c>
      <c r="AQ12" s="17">
        <v>155859.84375000003</v>
      </c>
      <c r="AR12" s="18">
        <f t="shared" si="3"/>
        <v>1298832.0312500002</v>
      </c>
      <c r="AS12" s="41">
        <f>((AQ12*Parâmetros!$E$40)/(2*Parâmetros!$B$11*Parâmetros!$G$3*Modelo_4_Ø20mm!AO12^2))</f>
        <v>0.68714139592700674</v>
      </c>
      <c r="AT12" s="41">
        <f>((AQ12*Parâmetros!$E$30)/(2*Parâmetros!$B$11*Parâmetros!$G$3*AM12^2))</f>
        <v>0.72503084425891917</v>
      </c>
      <c r="AU12" s="41">
        <f>((AR12)*(((Parâmetros!$E$36^2)*Parâmetros!$E$40)/(2*Parâmetros!$G$3*Modelo_4_Ø20mm!AO12^2)))</f>
        <v>0.11902830922748217</v>
      </c>
    </row>
    <row r="13" spans="1:47" x14ac:dyDescent="0.25">
      <c r="A13" s="16">
        <v>0.17900178571428574</v>
      </c>
      <c r="B13" s="17">
        <f>A13/Parâmetros!$G$3</f>
        <v>1.7936050672774122E-4</v>
      </c>
      <c r="C13" s="17">
        <f>A13/(Parâmetros!$G$3*Parâmetros!$B$39)</f>
        <v>1.7143178659760212</v>
      </c>
      <c r="D13" s="17">
        <f>B13/Parâmetros!$B$43</f>
        <v>0.57092222482374333</v>
      </c>
      <c r="E13" s="17">
        <f>D13/Parâmetros!$B$6</f>
        <v>1.7165430692235217</v>
      </c>
      <c r="F13" s="17">
        <f>(Parâmetros!$G$3*Parâmetros!$B$40*Modelo_4_Ø20mm!E13)/Parâmetros!$H$3</f>
        <v>5494.5955293217294</v>
      </c>
      <c r="G13" s="17">
        <v>181473.91071428574</v>
      </c>
      <c r="H13" s="18">
        <f t="shared" si="1"/>
        <v>1512282.5892857146</v>
      </c>
      <c r="I13" s="41">
        <f>((G13*Parâmetros!$B$40)/(2*Parâmetros!$B$11*Parâmetros!$G$3*Modelo_4_Ø20mm!E13^2))</f>
        <v>0.70410979031726306</v>
      </c>
      <c r="J13" s="41">
        <f>((G13*Parâmetros!$B$30)/(2*Parâmetros!$B$11*Parâmetros!$G$3*C13^2))</f>
        <v>0.73655430602205452</v>
      </c>
      <c r="K13" s="41">
        <f>((H13)*(((Parâmetros!$B$36^2)*Parâmetros!$B$40)/(2*Parâmetros!$G$3*Modelo_4_Ø20mm!E13^2)))</f>
        <v>7.7890568347916925E-2</v>
      </c>
      <c r="L13" s="15"/>
      <c r="M13" s="16">
        <v>0.26145499999999999</v>
      </c>
      <c r="N13" s="17">
        <f>M13/Parâmetros!$G$3</f>
        <v>2.6197895791583168E-4</v>
      </c>
      <c r="O13" s="17">
        <f>M13/(Parâmetros!$G$3*Parâmetros!$C$39)</f>
        <v>2.2058290029399239</v>
      </c>
      <c r="P13" s="17">
        <f>N13/Parâmetros!$B$43</f>
        <v>0.83390492276736472</v>
      </c>
      <c r="Q13" s="17">
        <f>P13/Parâmetros!$C$6</f>
        <v>2.2267154145991048</v>
      </c>
      <c r="R13" s="17">
        <f>(Parâmetros!$G$3*Parâmetros!$C$40*Modelo_4_Ø20mm!Q13)/Parâmetros!$H$3</f>
        <v>10436.759056752895</v>
      </c>
      <c r="S13" s="17">
        <v>178885.85416666674</v>
      </c>
      <c r="T13" s="18">
        <f t="shared" si="0"/>
        <v>1490715.4513888897</v>
      </c>
      <c r="U13" s="41">
        <f>((S13*Parâmetros!$C$40)/(2*Parâmetros!$B$11*Parâmetros!$G$3*Modelo_4_Ø20mm!Q13^2))</f>
        <v>0.60395152194307777</v>
      </c>
      <c r="V13" s="41">
        <f>((S13*Parâmetros!$C$30)/(2*Parâmetros!$B$11*Parâmetros!$G$3*O13^2))</f>
        <v>0.61803803315854333</v>
      </c>
      <c r="W13" s="41">
        <f>((T13)*(((Parâmetros!$C$36^2)*Parâmetros!$C$40)/(2*Parâmetros!$G$3*Modelo_4_Ø20mm!Q13^2)))</f>
        <v>8.4704351940397146E-2</v>
      </c>
      <c r="X13" s="15"/>
      <c r="Y13" s="16">
        <v>0.33293166666666663</v>
      </c>
      <c r="Z13" s="17">
        <f>Y13/Parâmetros!$G$3</f>
        <v>3.3359886439545756E-4</v>
      </c>
      <c r="AA13" s="17">
        <f>Y13/(Parâmetros!$G$3*Parâmetros!$D$39)</f>
        <v>2.6271074765359561</v>
      </c>
      <c r="AB13" s="17">
        <f>Z13/Parâmetros!$B$43</f>
        <v>1.0618781655675993</v>
      </c>
      <c r="AC13" s="17">
        <f>AB13/Parâmetros!$D$6</f>
        <v>2.6573527666856838</v>
      </c>
      <c r="AD13" s="17">
        <f>(Parâmetros!$G$3*Parâmetros!$D$40*Modelo_4_Ø20mm!AC13)/Parâmetros!$H$3</f>
        <v>16662.793492365174</v>
      </c>
      <c r="AE13" s="17">
        <v>174465.87500000003</v>
      </c>
      <c r="AF13" s="18">
        <f t="shared" si="2"/>
        <v>1453882.291666667</v>
      </c>
      <c r="AG13" s="41">
        <f>((AE13*Parâmetros!$D$40)/(2*Parâmetros!$B$11*Parâmetros!$G$3*Modelo_4_Ø20mm!AC13^2))</f>
        <v>0.55330582345966095</v>
      </c>
      <c r="AH13" s="41">
        <f>((AE13*Parâmetros!$D$30)/(2*Parâmetros!$B$11*Parâmetros!$G$3*AA13^2))</f>
        <v>0.56183609707047555</v>
      </c>
      <c r="AI13" s="41">
        <f>((AF13)*(((Parâmetros!$D$36^2)*Parâmetros!$D$40)/(2*Parâmetros!$G$3*Modelo_4_Ø20mm!AC13^2)))</f>
        <v>8.835196241897042E-2</v>
      </c>
      <c r="AJ13" s="15"/>
      <c r="AK13" s="16">
        <v>0.34575042553191493</v>
      </c>
      <c r="AL13" s="17">
        <f>AK13/Parâmetros!$G$3</f>
        <v>3.464433121562274E-4</v>
      </c>
      <c r="AM13" s="17">
        <f>AK13/(Parâmetros!$G$3*Parâmetros!$E$39)</f>
        <v>2.5933003217982216</v>
      </c>
      <c r="AN13" s="17">
        <f>AL13/Parâmetros!$B$43</f>
        <v>1.102763312615842</v>
      </c>
      <c r="AO13" s="17">
        <f>AN13/Parâmetros!$E$6</f>
        <v>2.6495995017199472</v>
      </c>
      <c r="AP13" s="17">
        <f>(Parâmetros!$G$3*Parâmetros!$E$40*Modelo_4_Ø20mm!AO13)/Parâmetros!$H$3</f>
        <v>20471.592847531054</v>
      </c>
      <c r="AQ13" s="17">
        <v>174268.06382978719</v>
      </c>
      <c r="AR13" s="18">
        <f t="shared" si="3"/>
        <v>1452233.8652482266</v>
      </c>
      <c r="AS13" s="41">
        <f>((AQ13*Parâmetros!$E$40)/(2*Parâmetros!$B$11*Parâmetros!$G$3*Modelo_4_Ø20mm!AO13^2))</f>
        <v>0.68498854904072426</v>
      </c>
      <c r="AT13" s="41">
        <f>((AQ13*Parâmetros!$E$30)/(2*Parâmetros!$B$11*Parâmetros!$G$3*AM13^2))</f>
        <v>0.72275928791727828</v>
      </c>
      <c r="AU13" s="41">
        <f>((AR13)*(((Parâmetros!$E$36^2)*Parâmetros!$E$40)/(2*Parâmetros!$G$3*Modelo_4_Ø20mm!AO13^2)))</f>
        <v>0.1186553878368939</v>
      </c>
    </row>
    <row r="14" spans="1:47" x14ac:dyDescent="0.25">
      <c r="A14" s="16">
        <v>0.19072906249999999</v>
      </c>
      <c r="B14" s="17">
        <f>A14/Parâmetros!$G$3</f>
        <v>1.9111128507014028E-4</v>
      </c>
      <c r="C14" s="17">
        <f>A14/(Parâmetros!$G$3*Parâmetros!$B$39)</f>
        <v>1.8266311595712332</v>
      </c>
      <c r="D14" s="17">
        <f>B14/Parâmetros!$B$43</f>
        <v>0.60832611399114334</v>
      </c>
      <c r="E14" s="17">
        <f>D14/Parâmetros!$B$6</f>
        <v>1.8290021466961615</v>
      </c>
      <c r="F14" s="17">
        <f>(Parâmetros!$G$3*Parâmetros!$B$40*Modelo_4_Ø20mm!E14)/Parâmetros!$H$3</f>
        <v>5854.5731817276937</v>
      </c>
      <c r="G14" s="17">
        <v>203886.8125</v>
      </c>
      <c r="H14" s="18">
        <f t="shared" si="1"/>
        <v>1699056.7708333335</v>
      </c>
      <c r="I14" s="41">
        <f>((G14*Parâmetros!$B$40)/(2*Parâmetros!$B$11*Parâmetros!$G$3*Modelo_4_Ø20mm!E14^2))</f>
        <v>0.69678100035959223</v>
      </c>
      <c r="J14" s="41">
        <f>((G14*Parâmetros!$B$30)/(2*Parâmetros!$B$11*Parâmetros!$G$3*C14^2))</f>
        <v>0.7288878144102543</v>
      </c>
      <c r="K14" s="41">
        <f>((H14)*(((Parâmetros!$B$36^2)*Parâmetros!$B$40)/(2*Parâmetros!$G$3*Modelo_4_Ø20mm!E14^2)))</f>
        <v>7.7079837375339091E-2</v>
      </c>
      <c r="L14" s="15"/>
      <c r="M14" s="16">
        <v>0.27223250000000004</v>
      </c>
      <c r="N14" s="17">
        <f>M14/Parâmetros!$G$3</f>
        <v>2.7277805611222451E-4</v>
      </c>
      <c r="O14" s="17">
        <f>M14/(Parâmetros!$G$3*Parâmetros!$C$39)</f>
        <v>2.2967560155393585</v>
      </c>
      <c r="P14" s="17">
        <f>N14/Parâmetros!$B$43</f>
        <v>0.86827951994517849</v>
      </c>
      <c r="Q14" s="17">
        <f>P14/Parâmetros!$C$6</f>
        <v>2.3185033910418653</v>
      </c>
      <c r="R14" s="17">
        <f>(Parâmetros!$G$3*Parâmetros!$C$40*Modelo_4_Ø20mm!Q14)/Parâmetros!$H$3</f>
        <v>10866.975234428421</v>
      </c>
      <c r="S14" s="17">
        <v>193165.52083333337</v>
      </c>
      <c r="T14" s="18">
        <f t="shared" si="0"/>
        <v>1609712.6736111115</v>
      </c>
      <c r="U14" s="41">
        <f>((S14*Parâmetros!$C$40)/(2*Parâmetros!$B$11*Parâmetros!$G$3*Modelo_4_Ø20mm!Q14^2))</f>
        <v>0.60154711830804786</v>
      </c>
      <c r="V14" s="41">
        <f>((S14*Parâmetros!$C$30)/(2*Parâmetros!$B$11*Parâmetros!$G$3*O14^2))</f>
        <v>0.61557754942843823</v>
      </c>
      <c r="W14" s="41">
        <f>((T14)*(((Parâmetros!$C$36^2)*Parâmetros!$C$40)/(2*Parâmetros!$G$3*Modelo_4_Ø20mm!Q14^2)))</f>
        <v>8.4367133729483276E-2</v>
      </c>
      <c r="X14" s="15"/>
      <c r="Y14" s="16">
        <v>0.35385756756756748</v>
      </c>
      <c r="Z14" s="17">
        <f>Y14/Parâmetros!$G$3</f>
        <v>3.5456670096950651E-4</v>
      </c>
      <c r="AA14" s="17">
        <f>Y14/(Parâmetros!$G$3*Parâmetros!$D$39)</f>
        <v>2.7922302215737482</v>
      </c>
      <c r="AB14" s="17">
        <f>Z14/Parâmetros!$B$43</f>
        <v>1.1286208623016576</v>
      </c>
      <c r="AC14" s="17">
        <f>AB14/Parâmetros!$D$6</f>
        <v>2.8243765322864305</v>
      </c>
      <c r="AD14" s="17">
        <f>(Parâmetros!$G$3*Parâmetros!$D$40*Modelo_4_Ø20mm!AC14)/Parâmetros!$H$3</f>
        <v>17710.107401686131</v>
      </c>
      <c r="AE14" s="17">
        <v>195685.70270270266</v>
      </c>
      <c r="AF14" s="18">
        <f t="shared" si="2"/>
        <v>1630714.1891891889</v>
      </c>
      <c r="AG14" s="41">
        <f>((AE14*Parâmetros!$D$40)/(2*Parâmetros!$B$11*Parâmetros!$G$3*Modelo_4_Ø20mm!AC14^2))</f>
        <v>0.54937270538170058</v>
      </c>
      <c r="AH14" s="41">
        <f>((AE14*Parâmetros!$D$30)/(2*Parâmetros!$B$11*Parâmetros!$G$3*AA14^2))</f>
        <v>0.55784234241157538</v>
      </c>
      <c r="AI14" s="41">
        <f>((AF14)*(((Parâmetros!$D$36^2)*Parâmetros!$D$40)/(2*Parâmetros!$G$3*Modelo_4_Ø20mm!AC14^2)))</f>
        <v>8.7723921494982801E-2</v>
      </c>
      <c r="AJ14" s="15"/>
      <c r="AK14" s="16">
        <v>0.36806971428571422</v>
      </c>
      <c r="AL14" s="17">
        <f>AK14/Parâmetros!$G$3</f>
        <v>3.6880732894360144E-4</v>
      </c>
      <c r="AM14" s="17">
        <f>AK14/(Parâmetros!$G$3*Parâmetros!$E$39)</f>
        <v>2.7607060990101786</v>
      </c>
      <c r="AN14" s="17">
        <f>AL14/Parâmetros!$B$43</f>
        <v>1.1739501889978563</v>
      </c>
      <c r="AO14" s="17">
        <f>AN14/Parâmetros!$E$6</f>
        <v>2.8206395699131579</v>
      </c>
      <c r="AP14" s="17">
        <f>(Parâmetros!$G$3*Parâmetros!$E$40*Modelo_4_Ø20mm!AO14)/Parâmetros!$H$3</f>
        <v>21793.099224020192</v>
      </c>
      <c r="AQ14" s="17">
        <v>197835.08571428573</v>
      </c>
      <c r="AR14" s="18">
        <f t="shared" si="3"/>
        <v>1648625.7142857146</v>
      </c>
      <c r="AS14" s="41">
        <f>((AQ14*Parâmetros!$E$40)/(2*Parâmetros!$B$11*Parâmetros!$G$3*Modelo_4_Ø20mm!AO14^2))</f>
        <v>0.6861737491578136</v>
      </c>
      <c r="AT14" s="41">
        <f>((AQ14*Parâmetros!$E$30)/(2*Parâmetros!$B$11*Parâmetros!$G$3*AM14^2))</f>
        <v>0.72400984078252972</v>
      </c>
      <c r="AU14" s="41">
        <f>((AR14)*(((Parâmetros!$E$36^2)*Parâmetros!$E$40)/(2*Parâmetros!$G$3*Modelo_4_Ø20mm!AO14^2)))</f>
        <v>0.11886069109306442</v>
      </c>
    </row>
    <row r="15" spans="1:47" x14ac:dyDescent="0.25">
      <c r="A15" s="16">
        <v>0.20239249999999995</v>
      </c>
      <c r="B15" s="17">
        <f>A15/Parâmetros!$G$3</f>
        <v>2.0279809619238472E-4</v>
      </c>
      <c r="C15" s="17">
        <f>A15/(Parâmetros!$G$3*Parâmetros!$B$39)</f>
        <v>1.9383330579917297</v>
      </c>
      <c r="D15" s="17">
        <f>B15/Parâmetros!$B$43</f>
        <v>0.64552638917287419</v>
      </c>
      <c r="E15" s="17">
        <f>D15/Parâmetros!$B$6</f>
        <v>1.9408490353964949</v>
      </c>
      <c r="F15" s="17">
        <f>(Parâmetros!$G$3*Parâmetros!$B$40*Modelo_4_Ø20mm!E15)/Parâmetros!$H$3</f>
        <v>6212.591238856543</v>
      </c>
      <c r="G15" s="17">
        <v>227661.18750000003</v>
      </c>
      <c r="H15" s="18">
        <f t="shared" si="1"/>
        <v>1897176.5625000002</v>
      </c>
      <c r="I15" s="41">
        <f>((G15*Parâmetros!$B$40)/(2*Parâmetros!$B$11*Parâmetros!$G$3*Modelo_4_Ø20mm!E15^2))</f>
        <v>0.69094118219598122</v>
      </c>
      <c r="J15" s="41">
        <f>((G15*Parâmetros!$B$30)/(2*Parâmetros!$B$11*Parâmetros!$G$3*C15^2))</f>
        <v>0.72277890458689353</v>
      </c>
      <c r="K15" s="41">
        <f>((H15)*(((Parâmetros!$B$36^2)*Parâmetros!$B$40)/(2*Parâmetros!$G$3*Modelo_4_Ø20mm!E15^2)))</f>
        <v>7.6433820572182301E-2</v>
      </c>
      <c r="L15" s="15"/>
      <c r="M15" s="16">
        <v>0.29475243902439019</v>
      </c>
      <c r="N15" s="17">
        <f>M15/Parâmetros!$G$3</f>
        <v>2.9534312527494005E-4</v>
      </c>
      <c r="O15" s="17">
        <f>M15/(Parâmetros!$G$3*Parâmetros!$C$39)</f>
        <v>2.4867509846332307</v>
      </c>
      <c r="P15" s="17">
        <f>N15/Parâmetros!$B$43</f>
        <v>0.94010636591431196</v>
      </c>
      <c r="Q15" s="17">
        <f>P15/Parâmetros!$C$6</f>
        <v>2.5102973722678557</v>
      </c>
      <c r="R15" s="17">
        <f>(Parâmetros!$G$3*Parâmetros!$C$40*Modelo_4_Ø20mm!Q15)/Parâmetros!$H$3</f>
        <v>11765.926019727331</v>
      </c>
      <c r="S15" s="17">
        <v>223886.70731707322</v>
      </c>
      <c r="T15" s="18">
        <f t="shared" si="0"/>
        <v>1865722.5609756103</v>
      </c>
      <c r="U15" s="41">
        <f>((S15*Parâmetros!$C$40)/(2*Parâmetros!$B$11*Parâmetros!$G$3*Modelo_4_Ø20mm!Q15^2))</f>
        <v>0.59474866848792796</v>
      </c>
      <c r="V15" s="41">
        <f>((S15*Parâmetros!$C$30)/(2*Parâmetros!$B$11*Parâmetros!$G$3*O15^2))</f>
        <v>0.60862053317349762</v>
      </c>
      <c r="W15" s="41">
        <f>((T15)*(((Parâmetros!$C$36^2)*Parâmetros!$C$40)/(2*Parâmetros!$G$3*Modelo_4_Ø20mm!Q15^2)))</f>
        <v>8.3413649442599005E-2</v>
      </c>
      <c r="X15" s="15"/>
      <c r="Y15" s="16">
        <v>0.37395406249999996</v>
      </c>
      <c r="Z15" s="17">
        <f>Y15/Parâmetros!$G$3</f>
        <v>3.7470346943887774E-4</v>
      </c>
      <c r="AA15" s="17">
        <f>Y15/(Parâmetros!$G$3*Parâmetros!$D$39)</f>
        <v>2.9508082643828142</v>
      </c>
      <c r="AB15" s="17">
        <f>Z15/Parâmetros!$B$43</f>
        <v>1.1927181870976067</v>
      </c>
      <c r="AC15" s="17">
        <f>AB15/Parâmetros!$D$6</f>
        <v>2.9847802479920085</v>
      </c>
      <c r="AD15" s="17">
        <f>(Parâmetros!$G$3*Parâmetros!$D$40*Modelo_4_Ø20mm!AC15)/Parâmetros!$H$3</f>
        <v>18715.910629514121</v>
      </c>
      <c r="AE15" s="17">
        <v>217676.09375000006</v>
      </c>
      <c r="AF15" s="18">
        <f t="shared" si="2"/>
        <v>1813967.4479166672</v>
      </c>
      <c r="AG15" s="41">
        <f>((AE15*Parâmetros!$D$40)/(2*Parâmetros!$B$11*Parâmetros!$G$3*Modelo_4_Ø20mm!AC15^2))</f>
        <v>0.5471912978870187</v>
      </c>
      <c r="AH15" s="41">
        <f>((AE15*Parâmetros!$D$30)/(2*Parâmetros!$B$11*Parâmetros!$G$3*AA15^2))</f>
        <v>0.55562730432419505</v>
      </c>
      <c r="AI15" s="41">
        <f>((AF15)*(((Parâmetros!$D$36^2)*Parâmetros!$D$40)/(2*Parâmetros!$G$3*Modelo_4_Ø20mm!AC15^2)))</f>
        <v>8.7375593997206777E-2</v>
      </c>
      <c r="AJ15" s="15"/>
      <c r="AK15" s="16">
        <v>0.38780624999999991</v>
      </c>
      <c r="AL15" s="17">
        <f>AK15/Parâmetros!$G$3</f>
        <v>3.8858341683366726E-4</v>
      </c>
      <c r="AM15" s="17">
        <f>AK15/(Parâmetros!$G$3*Parâmetros!$E$39)</f>
        <v>2.9087399426136904</v>
      </c>
      <c r="AN15" s="17">
        <f>AL15/Parâmetros!$B$43</f>
        <v>1.2368994318523312</v>
      </c>
      <c r="AO15" s="17">
        <f>AN15/Parâmetros!$E$6</f>
        <v>2.971887150053655</v>
      </c>
      <c r="AP15" s="17">
        <f>(Parâmetros!$G$3*Parâmetros!$E$40*Modelo_4_Ø20mm!AO15)/Parâmetros!$H$3</f>
        <v>22961.68295820367</v>
      </c>
      <c r="AQ15" s="17">
        <v>220398.15625000006</v>
      </c>
      <c r="AR15" s="18">
        <f t="shared" si="3"/>
        <v>1836651.302083334</v>
      </c>
      <c r="AS15" s="41">
        <f>((AQ15*Parâmetros!$E$40)/(2*Parâmetros!$B$11*Parâmetros!$G$3*Modelo_4_Ø20mm!AO15^2))</f>
        <v>0.68860361925459002</v>
      </c>
      <c r="AT15" s="41">
        <f>((AQ15*Parâmetros!$E$30)/(2*Parâmetros!$B$11*Parâmetros!$G$3*AM15^2))</f>
        <v>0.72657369558468221</v>
      </c>
      <c r="AU15" s="41">
        <f>((AR15)*(((Parâmetros!$E$36^2)*Parâmetros!$E$40)/(2*Parâmetros!$G$3*Modelo_4_Ø20mm!AO15^2)))</f>
        <v>0.11928159912011106</v>
      </c>
    </row>
    <row r="16" spans="1:47" x14ac:dyDescent="0.25">
      <c r="A16" s="16">
        <v>0.21388843749999997</v>
      </c>
      <c r="B16" s="17">
        <f>A16/Parâmetros!$G$3</f>
        <v>2.1431707164328655E-4</v>
      </c>
      <c r="C16" s="17">
        <f>A16/(Parâmetros!$G$3*Parâmetros!$B$39)</f>
        <v>2.0484307922894769</v>
      </c>
      <c r="D16" s="17">
        <f>B16/Parâmetros!$B$43</f>
        <v>0.68219242682017855</v>
      </c>
      <c r="E16" s="17">
        <f>D16/Parâmetros!$B$6</f>
        <v>2.0510896777515892</v>
      </c>
      <c r="F16" s="17">
        <f>(Parâmetros!$G$3*Parâmetros!$B$40*Modelo_4_Ø20mm!E16)/Parâmetros!$H$3</f>
        <v>6565.4677564890762</v>
      </c>
      <c r="G16" s="17">
        <v>252519.40625000003</v>
      </c>
      <c r="H16" s="18">
        <f t="shared" si="1"/>
        <v>2104328.385416667</v>
      </c>
      <c r="I16" s="41">
        <f>((G16*Parâmetros!$B$40)/(2*Parâmetros!$B$11*Parâmetros!$G$3*Modelo_4_Ø20mm!E16^2))</f>
        <v>0.6862163405960422</v>
      </c>
      <c r="J16" s="41">
        <f>((G16*Parâmetros!$B$30)/(2*Parâmetros!$B$11*Parâmetros!$G$3*C16^2))</f>
        <v>0.71783634807999008</v>
      </c>
      <c r="K16" s="41">
        <f>((H16)*(((Parâmetros!$B$36^2)*Parâmetros!$B$40)/(2*Parâmetros!$G$3*Modelo_4_Ø20mm!E16^2)))</f>
        <v>7.5911145553834214E-2</v>
      </c>
      <c r="L16" s="15"/>
      <c r="M16" s="16">
        <v>0.31088375000000001</v>
      </c>
      <c r="N16" s="17">
        <f>M16/Parâmetros!$G$3</f>
        <v>3.115067635270541E-4</v>
      </c>
      <c r="O16" s="17">
        <f>M16/(Parâmetros!$G$3*Parâmetros!$C$39)</f>
        <v>2.622846731914573</v>
      </c>
      <c r="P16" s="17">
        <f>N16/Parâmetros!$B$43</f>
        <v>0.99155682443777593</v>
      </c>
      <c r="Q16" s="17">
        <f>P16/Parâmetros!$C$6</f>
        <v>2.6476817741996688</v>
      </c>
      <c r="R16" s="17">
        <f>(Parâmetros!$G$3*Parâmetros!$C$40*Modelo_4_Ø20mm!Q16)/Parâmetros!$H$3</f>
        <v>12409.855590483266</v>
      </c>
      <c r="S16" s="17">
        <v>247649.96875</v>
      </c>
      <c r="T16" s="18">
        <f t="shared" si="0"/>
        <v>2063749.7395833335</v>
      </c>
      <c r="U16" s="41">
        <f>((S16*Parâmetros!$C$40)/(2*Parâmetros!$B$11*Parâmetros!$G$3*Modelo_4_Ø20mm!Q16^2))</f>
        <v>0.59137398796344542</v>
      </c>
      <c r="V16" s="41">
        <f>((S16*Parâmetros!$C$30)/(2*Parâmetros!$B$11*Parâmetros!$G$3*O16^2))</f>
        <v>0.6051671419026563</v>
      </c>
      <c r="W16" s="41">
        <f>((T16)*(((Parâmetros!$C$36^2)*Parâmetros!$C$40)/(2*Parâmetros!$G$3*Modelo_4_Ø20mm!Q16^2)))</f>
        <v>8.2940349655370199E-2</v>
      </c>
      <c r="X16" s="15"/>
      <c r="Y16" s="16">
        <v>0.39391767857142856</v>
      </c>
      <c r="Z16" s="17">
        <f>Y16/Parâmetros!$G$3</f>
        <v>3.9470709275694243E-4</v>
      </c>
      <c r="AA16" s="17">
        <f>Y16/(Parâmetros!$G$3*Parâmetros!$D$39)</f>
        <v>3.1083377825720628</v>
      </c>
      <c r="AB16" s="17">
        <f>Z16/Parâmetros!$B$43</f>
        <v>1.2563916977139726</v>
      </c>
      <c r="AC16" s="17">
        <f>AB16/Parâmetros!$D$6</f>
        <v>3.1441233676525839</v>
      </c>
      <c r="AD16" s="17">
        <f>(Parâmetros!$G$3*Parâmetros!$D$40*Modelo_4_Ø20mm!AC16)/Parâmetros!$H$3</f>
        <v>19715.063444533447</v>
      </c>
      <c r="AE16" s="17">
        <v>240492.14285714281</v>
      </c>
      <c r="AF16" s="18">
        <f t="shared" si="2"/>
        <v>2004101.1904761901</v>
      </c>
      <c r="AG16" s="41">
        <f>((AE16*Parâmetros!$D$40)/(2*Parâmetros!$B$11*Parâmetros!$G$3*Modelo_4_Ø20mm!AC16^2))</f>
        <v>0.54482233886244902</v>
      </c>
      <c r="AH16" s="41">
        <f>((AE16*Parâmetros!$D$30)/(2*Parâmetros!$B$11*Parâmetros!$G$3*AA16^2))</f>
        <v>0.55322182323931879</v>
      </c>
      <c r="AI16" s="41">
        <f>((AF16)*(((Parâmetros!$D$36^2)*Parâmetros!$D$40)/(2*Parâmetros!$G$3*Modelo_4_Ø20mm!AC16^2)))</f>
        <v>8.6997318241130078E-2</v>
      </c>
      <c r="AJ16" s="15"/>
      <c r="AK16" s="16">
        <v>0.40917382352941178</v>
      </c>
      <c r="AL16" s="17">
        <f>AK16/Parâmetros!$G$3</f>
        <v>4.0999381115171523E-4</v>
      </c>
      <c r="AM16" s="17">
        <f>AK16/(Parâmetros!$G$3*Parâmetros!$E$39)</f>
        <v>3.0690073818355579</v>
      </c>
      <c r="AN16" s="17">
        <f>AL16/Parâmetros!$B$43</f>
        <v>1.3050508336376105</v>
      </c>
      <c r="AO16" s="17">
        <f>AN16/Parâmetros!$E$6</f>
        <v>3.1356339107102609</v>
      </c>
      <c r="AP16" s="17">
        <f>(Parâmetros!$G$3*Parâmetros!$E$40*Modelo_4_Ø20mm!AO16)/Parâmetros!$H$3</f>
        <v>24226.839074095205</v>
      </c>
      <c r="AQ16" s="17">
        <v>244078.91176470596</v>
      </c>
      <c r="AR16" s="18">
        <f t="shared" si="3"/>
        <v>2033990.9313725499</v>
      </c>
      <c r="AS16" s="41">
        <f>((AQ16*Parâmetros!$E$40)/(2*Parâmetros!$B$11*Parâmetros!$G$3*Modelo_4_Ø20mm!AO16^2))</f>
        <v>0.68502358690173037</v>
      </c>
      <c r="AT16" s="41">
        <f>((AQ16*Parâmetros!$E$30)/(2*Parâmetros!$B$11*Parâmetros!$G$3*AM16^2))</f>
        <v>0.72279625778999612</v>
      </c>
      <c r="AU16" s="41">
        <f>((AR16)*(((Parâmetros!$E$36^2)*Parâmetros!$E$40)/(2*Parâmetros!$G$3*Modelo_4_Ø20mm!AO16^2)))</f>
        <v>0.11866145718066978</v>
      </c>
    </row>
    <row r="17" spans="1:47" ht="15.75" x14ac:dyDescent="0.25">
      <c r="A17" s="83" t="s">
        <v>6</v>
      </c>
      <c r="B17" s="84"/>
      <c r="C17" s="84"/>
      <c r="D17" s="84"/>
      <c r="E17" s="84"/>
      <c r="F17" s="84"/>
      <c r="G17" s="84"/>
      <c r="H17" s="85"/>
      <c r="I17" s="42"/>
      <c r="J17" s="42"/>
      <c r="K17" s="42"/>
      <c r="L17" s="15"/>
      <c r="M17" s="83" t="s">
        <v>6</v>
      </c>
      <c r="N17" s="84"/>
      <c r="O17" s="84"/>
      <c r="P17" s="84"/>
      <c r="Q17" s="84"/>
      <c r="R17" s="84"/>
      <c r="S17" s="84"/>
      <c r="T17" s="85"/>
      <c r="U17" s="38"/>
      <c r="V17" s="38"/>
      <c r="W17" s="38"/>
      <c r="X17" s="15"/>
      <c r="Y17" s="83" t="s">
        <v>6</v>
      </c>
      <c r="Z17" s="84"/>
      <c r="AA17" s="84"/>
      <c r="AB17" s="84"/>
      <c r="AC17" s="84"/>
      <c r="AD17" s="84"/>
      <c r="AE17" s="84"/>
      <c r="AF17" s="85"/>
      <c r="AG17" s="38"/>
      <c r="AH17" s="38"/>
      <c r="AI17" s="38"/>
      <c r="AJ17" s="15"/>
      <c r="AK17" s="83" t="s">
        <v>6</v>
      </c>
      <c r="AL17" s="84"/>
      <c r="AM17" s="84"/>
      <c r="AN17" s="84"/>
      <c r="AO17" s="84"/>
      <c r="AP17" s="84"/>
      <c r="AQ17" s="84"/>
      <c r="AR17" s="85"/>
      <c r="AS17" s="38"/>
      <c r="AT17" s="38"/>
      <c r="AU17" s="38"/>
    </row>
    <row r="18" spans="1:47" x14ac:dyDescent="0.25">
      <c r="A18" s="22">
        <v>0.01</v>
      </c>
      <c r="B18" s="23">
        <f>A18/Parâmetros!$G$3</f>
        <v>1.0020040080160322E-5</v>
      </c>
      <c r="C18" s="23"/>
      <c r="D18" s="23">
        <f>B18/Parâmetros!$B$43</f>
        <v>3.1894778174728529E-2</v>
      </c>
      <c r="E18" s="23">
        <f>D18/Parâmetros!$B$6</f>
        <v>9.5895304193411093E-2</v>
      </c>
      <c r="F18" s="23">
        <f>(Parâmetros!$G$3*Parâmetros!$B$40*Modelo_4_Ø20mm!E18)/Parâmetros!$H$3</f>
        <v>306.95758186971079</v>
      </c>
      <c r="G18" s="23">
        <v>765.77184199999999</v>
      </c>
      <c r="H18" s="24">
        <f t="shared" ref="H18:H68" si="4">G18/0.12</f>
        <v>6381.4320166666666</v>
      </c>
      <c r="I18" s="29">
        <f>((G18*Parâmetros!$B$40)/(2*Parâmetros!$B$11*Parâmetros!$G$3*Modelo_4_Ø20mm!E18^2))</f>
        <v>0.95200735738246312</v>
      </c>
      <c r="J18" s="29"/>
      <c r="K18" s="29">
        <f>((H18)*(((Parâmetros!$B$36^2)*Parâmetros!$B$40)/(2*Parâmetros!$G$3*Modelo_4_Ø20mm!E18^2)))</f>
        <v>0.10531368141395445</v>
      </c>
      <c r="L18" s="15"/>
      <c r="M18" s="22">
        <v>0.01</v>
      </c>
      <c r="N18" s="23">
        <f>M18/Parâmetros!$G$3</f>
        <v>1.0020040080160322E-5</v>
      </c>
      <c r="O18" s="23"/>
      <c r="P18" s="23">
        <f>N18/Parâmetros!$B$43</f>
        <v>3.1894778174728529E-2</v>
      </c>
      <c r="Q18" s="23">
        <f>P18/Parâmetros!$C$6</f>
        <v>8.5166296861758417E-2</v>
      </c>
      <c r="R18" s="23">
        <f>(Parâmetros!$G$3*Parâmetros!$C$40*Modelo_4_Ø20mm!Q18)/Parâmetros!$H$3</f>
        <v>399.17993753238198</v>
      </c>
      <c r="S18" s="23">
        <v>387.00892599999997</v>
      </c>
      <c r="T18" s="24">
        <f t="shared" ref="T18:T49" si="5">S18/0.12</f>
        <v>3225.0743833333331</v>
      </c>
      <c r="U18" s="29">
        <f>((S18*Parâmetros!$C$40)/(2*Parâmetros!$B$11*Parâmetros!$G$3*Modelo_4_Ø20mm!Q18^2))</f>
        <v>0.89318406400536399</v>
      </c>
      <c r="V18" s="29"/>
      <c r="W18" s="29">
        <f>((T18)*(((Parâmetros!$C$36^2)*Parâmetros!$C$40)/(2*Parâmetros!$G$3*Modelo_4_Ø20mm!Q18^2)))</f>
        <v>0.12526928827276829</v>
      </c>
      <c r="X18" s="15"/>
      <c r="Y18" s="22">
        <v>0.01</v>
      </c>
      <c r="Z18" s="23">
        <f>Y18/Parâmetros!$G$3</f>
        <v>1.0020040080160322E-5</v>
      </c>
      <c r="AA18" s="23"/>
      <c r="AB18" s="23">
        <f>Z18/Parâmetros!$B$43</f>
        <v>3.1894778174728529E-2</v>
      </c>
      <c r="AC18" s="23">
        <f>AB18/Parâmetros!$D$6</f>
        <v>7.9816762199020341E-2</v>
      </c>
      <c r="AD18" s="23">
        <f>(Parâmetros!$G$3*Parâmetros!$D$40*Modelo_4_Ø20mm!AC18)/Parâmetros!$H$3</f>
        <v>500.48689147518286</v>
      </c>
      <c r="AE18" s="22">
        <v>252.38386500000001</v>
      </c>
      <c r="AF18" s="24">
        <f>AE18/0.12</f>
        <v>2103.198875</v>
      </c>
      <c r="AG18" s="29">
        <f>((AE18*Parâmetros!$D$40)/(2*Parâmetros!$B$11*Parâmetros!$G$3*Modelo_4_Ø20mm!AC18^2))</f>
        <v>0.88721023814626887</v>
      </c>
      <c r="AH18" s="29"/>
      <c r="AI18" s="29">
        <f>((AF18)*(((Parâmetros!$D$36^2)*Parâmetros!$D$40)/(2*Parâmetros!$G$3*Modelo_4_Ø20mm!AC18^2)))</f>
        <v>0.14166987278083429</v>
      </c>
      <c r="AJ18" s="15"/>
      <c r="AK18" s="22">
        <v>0.01</v>
      </c>
      <c r="AL18" s="23">
        <f>AK18/Parâmetros!$G$3</f>
        <v>1.0020040080160322E-5</v>
      </c>
      <c r="AM18" s="23"/>
      <c r="AN18" s="23">
        <f>AL18/Parâmetros!$B$43</f>
        <v>3.1894778174728529E-2</v>
      </c>
      <c r="AO18" s="23">
        <f>AN18/Parâmetros!$E$6</f>
        <v>7.6633296911889789E-2</v>
      </c>
      <c r="AP18" s="23">
        <f>(Parâmetros!$G$3*Parâmetros!$E$40*Modelo_4_Ø20mm!AO18)/Parâmetros!$H$3</f>
        <v>592.09161683711079</v>
      </c>
      <c r="AQ18" s="23">
        <v>207.17012</v>
      </c>
      <c r="AR18" s="24">
        <f t="shared" ref="AR18:AR49" si="6">AQ18/0.12</f>
        <v>1726.4176666666667</v>
      </c>
      <c r="AS18" s="29">
        <f>((AQ18*Parâmetros!$E$40)/(2*Parâmetros!$B$11*Parâmetros!$G$3*Modelo_4_Ø20mm!AO18^2))</f>
        <v>0.97345990747760491</v>
      </c>
      <c r="AT18" s="29"/>
      <c r="AU18" s="29">
        <f>((AR18)*(((Parâmetros!$E$36^2)*Parâmetros!$E$40)/(2*Parâmetros!$G$3*Modelo_4_Ø20mm!AO18^2)))</f>
        <v>0.16862510041544496</v>
      </c>
    </row>
    <row r="19" spans="1:47" x14ac:dyDescent="0.25">
      <c r="A19" s="22">
        <v>0.02</v>
      </c>
      <c r="B19" s="23">
        <f>A19/Parâmetros!$G$3</f>
        <v>2.0040080160320643E-5</v>
      </c>
      <c r="C19" s="23"/>
      <c r="D19" s="23">
        <f>B19/Parâmetros!$B$43</f>
        <v>6.3789556349457058E-2</v>
      </c>
      <c r="E19" s="23">
        <f>D19/Parâmetros!$B$6</f>
        <v>0.19179060838682219</v>
      </c>
      <c r="F19" s="23">
        <f>(Parâmetros!$G$3*Parâmetros!$B$40*Modelo_4_Ø20mm!E19)/Parâmetros!$H$3</f>
        <v>613.91516373942159</v>
      </c>
      <c r="G19" s="23">
        <v>2580.3584970000002</v>
      </c>
      <c r="H19" s="24">
        <f t="shared" si="4"/>
        <v>21502.987475000002</v>
      </c>
      <c r="I19" s="29">
        <f>((G19*Parâmetros!$B$40)/(2*Parâmetros!$B$11*Parâmetros!$G$3*Modelo_4_Ø20mm!E19^2))</f>
        <v>0.80197525525767333</v>
      </c>
      <c r="J19" s="29"/>
      <c r="K19" s="29">
        <f>((H19)*(((Parâmetros!$B$36^2)*Parâmetros!$B$40)/(2*Parâmetros!$G$3*Modelo_4_Ø20mm!E19^2)))</f>
        <v>8.8716716188308328E-2</v>
      </c>
      <c r="L19" s="15"/>
      <c r="M19" s="22">
        <v>0.02</v>
      </c>
      <c r="N19" s="23">
        <f>M19/Parâmetros!$G$3</f>
        <v>2.0040080160320643E-5</v>
      </c>
      <c r="O19" s="23"/>
      <c r="P19" s="23">
        <f>N19/Parâmetros!$B$43</f>
        <v>6.3789556349457058E-2</v>
      </c>
      <c r="Q19" s="23">
        <f>P19/Parâmetros!$C$6</f>
        <v>0.17033259372351683</v>
      </c>
      <c r="R19" s="23">
        <f>(Parâmetros!$G$3*Parâmetros!$C$40*Modelo_4_Ø20mm!Q19)/Parâmetros!$H$3</f>
        <v>798.35987506476397</v>
      </c>
      <c r="S19" s="23">
        <v>1314.8622319999999</v>
      </c>
      <c r="T19" s="24">
        <f t="shared" si="5"/>
        <v>10957.185266666667</v>
      </c>
      <c r="U19" s="29">
        <f>((S19*Parâmetros!$C$40)/(2*Parâmetros!$B$11*Parâmetros!$G$3*Modelo_4_Ø20mm!Q19^2))</f>
        <v>0.7586478715899978</v>
      </c>
      <c r="V19" s="29"/>
      <c r="W19" s="29">
        <f>((T19)*(((Parâmetros!$C$36^2)*Parâmetros!$C$40)/(2*Parâmetros!$G$3*Modelo_4_Ø20mm!Q19^2)))</f>
        <v>0.10640055365246509</v>
      </c>
      <c r="X19" s="15"/>
      <c r="Y19" s="22">
        <v>0.02</v>
      </c>
      <c r="Z19" s="23">
        <f>Y19/Parâmetros!$G$3</f>
        <v>2.0040080160320643E-5</v>
      </c>
      <c r="AA19" s="23"/>
      <c r="AB19" s="23">
        <f>Z19/Parâmetros!$B$43</f>
        <v>6.3789556349457058E-2</v>
      </c>
      <c r="AC19" s="23">
        <f>AB19/Parâmetros!$D$6</f>
        <v>0.15963352439804068</v>
      </c>
      <c r="AD19" s="23">
        <f>(Parâmetros!$G$3*Parâmetros!$D$40*Modelo_4_Ø20mm!AC19)/Parâmetros!$H$3</f>
        <v>1000.9737829503657</v>
      </c>
      <c r="AE19" s="22">
        <v>861.9221490000001</v>
      </c>
      <c r="AF19" s="24">
        <f t="shared" ref="AF19:AF44" si="7">AE19/0.12</f>
        <v>7182.6845750000011</v>
      </c>
      <c r="AG19" s="29">
        <f>((AE19*Parâmetros!$D$40)/(2*Parâmetros!$B$11*Parâmetros!$G$3*Modelo_4_Ø20mm!AC19^2))</f>
        <v>0.75748320428272409</v>
      </c>
      <c r="AH19" s="29"/>
      <c r="AI19" s="29">
        <f>((AF19)*(((Parâmetros!$D$36^2)*Parâmetros!$D$40)/(2*Parâmetros!$G$3*Modelo_4_Ø20mm!AC19^2)))</f>
        <v>0.12095503925717807</v>
      </c>
      <c r="AJ19" s="15"/>
      <c r="AK19" s="22">
        <v>0.02</v>
      </c>
      <c r="AL19" s="23">
        <f>AK19/Parâmetros!$G$3</f>
        <v>2.0040080160320643E-5</v>
      </c>
      <c r="AM19" s="23"/>
      <c r="AN19" s="23">
        <f>AL19/Parâmetros!$B$43</f>
        <v>6.3789556349457058E-2</v>
      </c>
      <c r="AO19" s="23">
        <f>AN19/Parâmetros!$E$6</f>
        <v>0.15326659382377958</v>
      </c>
      <c r="AP19" s="23">
        <f>(Parâmetros!$G$3*Parâmetros!$E$40*Modelo_4_Ø20mm!AO19)/Parâmetros!$H$3</f>
        <v>1184.1832336742216</v>
      </c>
      <c r="AQ19" s="23">
        <v>708.973297</v>
      </c>
      <c r="AR19" s="24">
        <f t="shared" si="6"/>
        <v>5908.1108083333338</v>
      </c>
      <c r="AS19" s="29">
        <f>((AQ19*Parâmetros!$E$40)/(2*Parâmetros!$B$11*Parâmetros!$G$3*Modelo_4_Ø20mm!AO19^2))</f>
        <v>0.83283858707726832</v>
      </c>
      <c r="AT19" s="29"/>
      <c r="AU19" s="29">
        <f>((AR19)*(((Parâmetros!$E$36^2)*Parâmetros!$E$40)/(2*Parâmetros!$G$3*Modelo_4_Ø20mm!AO19^2)))</f>
        <v>0.14426633217967688</v>
      </c>
    </row>
    <row r="20" spans="1:47" x14ac:dyDescent="0.25">
      <c r="A20" s="22">
        <v>0.04</v>
      </c>
      <c r="B20" s="23">
        <f>A20/Parâmetros!$G$3</f>
        <v>4.0080160320641287E-5</v>
      </c>
      <c r="C20" s="23"/>
      <c r="D20" s="23">
        <f>B20/Parâmetros!$B$43</f>
        <v>0.12757911269891412</v>
      </c>
      <c r="E20" s="23">
        <f>D20/Parâmetros!$B$6</f>
        <v>0.38358121677364437</v>
      </c>
      <c r="F20" s="23">
        <f>(Parâmetros!$G$3*Parâmetros!$B$40*Modelo_4_Ø20mm!E20)/Parâmetros!$H$3</f>
        <v>1227.8303274788432</v>
      </c>
      <c r="G20" s="23">
        <v>9034.0006140000005</v>
      </c>
      <c r="H20" s="24">
        <f t="shared" si="4"/>
        <v>75283.33845000001</v>
      </c>
      <c r="I20" s="29">
        <f>((G20*Parâmetros!$B$40)/(2*Parâmetros!$B$11*Parâmetros!$G$3*Modelo_4_Ø20mm!E20^2))</f>
        <v>0.70194170275505585</v>
      </c>
      <c r="J20" s="29"/>
      <c r="K20" s="29">
        <f>((H20)*(((Parâmetros!$B$36^2)*Parâmetros!$B$40)/(2*Parâmetros!$G$3*Modelo_4_Ø20mm!E20^2)))</f>
        <v>7.7650728517863893E-2</v>
      </c>
      <c r="L20" s="15"/>
      <c r="M20" s="22">
        <v>0.04</v>
      </c>
      <c r="N20" s="23">
        <f>M20/Parâmetros!$G$3</f>
        <v>4.0080160320641287E-5</v>
      </c>
      <c r="O20" s="23"/>
      <c r="P20" s="23">
        <f>N20/Parâmetros!$B$43</f>
        <v>0.12757911269891412</v>
      </c>
      <c r="Q20" s="23">
        <f>P20/Parâmetros!$C$6</f>
        <v>0.34066518744703367</v>
      </c>
      <c r="R20" s="23">
        <f>(Parâmetros!$G$3*Parâmetros!$C$40*Modelo_4_Ø20mm!Q20)/Parâmetros!$H$3</f>
        <v>1596.7197501295279</v>
      </c>
      <c r="S20" s="23">
        <v>4678.8296929999997</v>
      </c>
      <c r="T20" s="24">
        <f t="shared" si="5"/>
        <v>38990.247441666666</v>
      </c>
      <c r="U20" s="29">
        <f>((S20*Parâmetros!$C$40)/(2*Parâmetros!$B$11*Parâmetros!$G$3*Modelo_4_Ø20mm!Q20^2))</f>
        <v>0.67489659786017275</v>
      </c>
      <c r="V20" s="29"/>
      <c r="W20" s="29">
        <f>((T20)*(((Parâmetros!$C$36^2)*Parâmetros!$C$40)/(2*Parâmetros!$G$3*Modelo_4_Ø20mm!Q20^2)))</f>
        <v>9.4654416574038697E-2</v>
      </c>
      <c r="X20" s="15"/>
      <c r="Y20" s="22">
        <v>0.04</v>
      </c>
      <c r="Z20" s="23">
        <f>Y20/Parâmetros!$G$3</f>
        <v>4.0080160320641287E-5</v>
      </c>
      <c r="AA20" s="23"/>
      <c r="AB20" s="23">
        <f>Z20/Parâmetros!$B$43</f>
        <v>0.12757911269891412</v>
      </c>
      <c r="AC20" s="23">
        <f>AB20/Parâmetros!$D$6</f>
        <v>0.31926704879608137</v>
      </c>
      <c r="AD20" s="23">
        <f>(Parâmetros!$G$3*Parâmetros!$D$40*Modelo_4_Ø20mm!AC20)/Parâmetros!$H$3</f>
        <v>2001.9475659007314</v>
      </c>
      <c r="AE20" s="22">
        <v>3101.4502949999996</v>
      </c>
      <c r="AF20" s="24">
        <f t="shared" si="7"/>
        <v>25845.419124999997</v>
      </c>
      <c r="AG20" s="29">
        <f>((AE20*Parâmetros!$D$40)/(2*Parâmetros!$B$11*Parâmetros!$G$3*Modelo_4_Ø20mm!AC20^2))</f>
        <v>0.68141203648898219</v>
      </c>
      <c r="AH20" s="29"/>
      <c r="AI20" s="29">
        <f>((AF20)*(((Parâmetros!$D$36^2)*Parâmetros!$D$40)/(2*Parâmetros!$G$3*Modelo_4_Ø20mm!AC20^2)))</f>
        <v>0.10880798301248648</v>
      </c>
      <c r="AJ20" s="15"/>
      <c r="AK20" s="22">
        <v>0.04</v>
      </c>
      <c r="AL20" s="23">
        <f>AK20/Parâmetros!$G$3</f>
        <v>4.0080160320641287E-5</v>
      </c>
      <c r="AM20" s="23"/>
      <c r="AN20" s="23">
        <f>AL20/Parâmetros!$B$43</f>
        <v>0.12757911269891412</v>
      </c>
      <c r="AO20" s="23">
        <f>AN20/Parâmetros!$E$6</f>
        <v>0.30653318764755916</v>
      </c>
      <c r="AP20" s="23">
        <f>(Parâmetros!$G$3*Parâmetros!$E$40*Modelo_4_Ø20mm!AO20)/Parâmetros!$H$3</f>
        <v>2368.3664673484432</v>
      </c>
      <c r="AQ20" s="23">
        <v>2530.8737390000001</v>
      </c>
      <c r="AR20" s="24">
        <f t="shared" si="6"/>
        <v>21090.614491666667</v>
      </c>
      <c r="AS20" s="29">
        <f>((AQ20*Parâmetros!$E$40)/(2*Parâmetros!$B$11*Parâmetros!$G$3*Modelo_4_Ø20mm!AO20^2))</f>
        <v>0.74326117703546013</v>
      </c>
      <c r="AT20" s="29"/>
      <c r="AU20" s="29">
        <f>((AR20)*(((Parâmetros!$E$36^2)*Parâmetros!$E$40)/(2*Parâmetros!$G$3*Modelo_4_Ø20mm!AO20^2)))</f>
        <v>0.12874951464335435</v>
      </c>
    </row>
    <row r="21" spans="1:47" x14ac:dyDescent="0.25">
      <c r="A21" s="22">
        <v>0.06</v>
      </c>
      <c r="B21" s="23">
        <f>A21/Parâmetros!$G$3</f>
        <v>6.012024048096192E-5</v>
      </c>
      <c r="C21" s="23"/>
      <c r="D21" s="23">
        <f>B21/Parâmetros!$B$43</f>
        <v>0.19136866904837113</v>
      </c>
      <c r="E21" s="23">
        <f>D21/Parâmetros!$B$6</f>
        <v>0.57537182516046637</v>
      </c>
      <c r="F21" s="23">
        <f>(Parâmetros!$G$3*Parâmetros!$B$40*Modelo_4_Ø20mm!E21)/Parâmetros!$H$3</f>
        <v>1841.7454912182643</v>
      </c>
      <c r="G21" s="23">
        <v>19024.491467</v>
      </c>
      <c r="H21" s="24">
        <f t="shared" si="4"/>
        <v>158537.42889166667</v>
      </c>
      <c r="I21" s="29">
        <f>((G21*Parâmetros!$B$40)/(2*Parâmetros!$B$11*Parâmetros!$G$3*Modelo_4_Ø20mm!E21^2))</f>
        <v>0.65697896965924152</v>
      </c>
      <c r="J21" s="29"/>
      <c r="K21" s="29">
        <f>((H21)*(((Parâmetros!$B$36^2)*Parâmetros!$B$40)/(2*Parâmetros!$G$3*Modelo_4_Ø20mm!E21^2)))</f>
        <v>7.2676826885661544E-2</v>
      </c>
      <c r="L21" s="15"/>
      <c r="M21" s="22">
        <v>0.06</v>
      </c>
      <c r="N21" s="23">
        <f>M21/Parâmetros!$G$3</f>
        <v>6.012024048096192E-5</v>
      </c>
      <c r="O21" s="23"/>
      <c r="P21" s="23">
        <f>N21/Parâmetros!$B$43</f>
        <v>0.19136866904837113</v>
      </c>
      <c r="Q21" s="23">
        <f>P21/Parâmetros!$C$6</f>
        <v>0.51099778117055039</v>
      </c>
      <c r="R21" s="23">
        <f>(Parâmetros!$G$3*Parâmetros!$C$40*Modelo_4_Ø20mm!Q21)/Parâmetros!$H$3</f>
        <v>2395.0796251942916</v>
      </c>
      <c r="S21" s="23">
        <v>9948.0728829999898</v>
      </c>
      <c r="T21" s="24">
        <f t="shared" si="5"/>
        <v>82900.607358333247</v>
      </c>
      <c r="U21" s="29">
        <f>((S21*Parâmetros!$C$40)/(2*Parâmetros!$B$11*Parâmetros!$G$3*Modelo_4_Ø20mm!Q21^2))</f>
        <v>0.63775877345723997</v>
      </c>
      <c r="V21" s="29"/>
      <c r="W21" s="29">
        <f>((T21)*(((Parâmetros!$C$36^2)*Parâmetros!$C$40)/(2*Parâmetros!$G$3*Modelo_4_Ø20mm!Q21^2)))</f>
        <v>8.9445827417071258E-2</v>
      </c>
      <c r="X21" s="15"/>
      <c r="Y21" s="22">
        <v>0.06</v>
      </c>
      <c r="Z21" s="23">
        <f>Y21/Parâmetros!$G$3</f>
        <v>6.012024048096192E-5</v>
      </c>
      <c r="AA21" s="23"/>
      <c r="AB21" s="23">
        <f>Z21/Parâmetros!$B$43</f>
        <v>0.19136866904837113</v>
      </c>
      <c r="AC21" s="23">
        <f>AB21/Parâmetros!$D$6</f>
        <v>0.47890057319412194</v>
      </c>
      <c r="AD21" s="23">
        <f>(Parâmetros!$G$3*Parâmetros!$D$40*Modelo_4_Ø20mm!AC21)/Parâmetros!$H$3</f>
        <v>3002.9213488510959</v>
      </c>
      <c r="AE21" s="22">
        <v>6644.3722439999992</v>
      </c>
      <c r="AF21" s="24">
        <f t="shared" si="7"/>
        <v>55369.768699999993</v>
      </c>
      <c r="AG21" s="29">
        <f>((AE21*Parâmetros!$D$40)/(2*Parâmetros!$B$11*Parâmetros!$G$3*Modelo_4_Ø20mm!AC21^2))</f>
        <v>0.64880832317907011</v>
      </c>
      <c r="AH21" s="29"/>
      <c r="AI21" s="29">
        <f>((AF21)*(((Parâmetros!$D$36^2)*Parâmetros!$D$40)/(2*Parâmetros!$G$3*Modelo_4_Ø20mm!AC21^2)))</f>
        <v>0.1036018168545656</v>
      </c>
      <c r="AJ21" s="15"/>
      <c r="AK21" s="22">
        <v>0.06</v>
      </c>
      <c r="AL21" s="23">
        <f>AK21/Parâmetros!$G$3</f>
        <v>6.012024048096192E-5</v>
      </c>
      <c r="AM21" s="23"/>
      <c r="AN21" s="23">
        <f>AL21/Parâmetros!$B$43</f>
        <v>0.19136866904837113</v>
      </c>
      <c r="AO21" s="23">
        <f>AN21/Parâmetros!$E$6</f>
        <v>0.4597997814713386</v>
      </c>
      <c r="AP21" s="23">
        <f>(Parâmetros!$G$3*Parâmetros!$E$40*Modelo_4_Ø20mm!AO21)/Parâmetros!$H$3</f>
        <v>3552.5497010226632</v>
      </c>
      <c r="AQ21" s="23">
        <v>5404.7730650000003</v>
      </c>
      <c r="AR21" s="24">
        <f t="shared" si="6"/>
        <v>45039.77554166667</v>
      </c>
      <c r="AS21" s="29">
        <f>((AQ21*Parâmetros!$E$40)/(2*Parâmetros!$B$11*Parâmetros!$G$3*Modelo_4_Ø20mm!AO21^2))</f>
        <v>0.70544947523647006</v>
      </c>
      <c r="AT21" s="29"/>
      <c r="AU21" s="29">
        <f>((AR21)*(((Parâmetros!$E$36^2)*Parâmetros!$E$40)/(2*Parâmetros!$G$3*Modelo_4_Ø20mm!AO21^2)))</f>
        <v>0.1221996793971809</v>
      </c>
    </row>
    <row r="22" spans="1:47" x14ac:dyDescent="0.25">
      <c r="A22" s="22">
        <v>0.08</v>
      </c>
      <c r="B22" s="23">
        <f>A22/Parâmetros!$G$3</f>
        <v>8.0160320641282573E-5</v>
      </c>
      <c r="C22" s="23"/>
      <c r="D22" s="23">
        <f>B22/Parâmetros!$B$43</f>
        <v>0.25515822539782823</v>
      </c>
      <c r="E22" s="23">
        <f>D22/Parâmetros!$B$6</f>
        <v>0.76716243354728875</v>
      </c>
      <c r="F22" s="23">
        <f>(Parâmetros!$G$3*Parâmetros!$B$40*Modelo_4_Ø20mm!E22)/Parâmetros!$H$3</f>
        <v>2455.6606549576863</v>
      </c>
      <c r="G22" s="23">
        <v>32380.643323</v>
      </c>
      <c r="H22" s="24">
        <f t="shared" si="4"/>
        <v>269838.69435833336</v>
      </c>
      <c r="I22" s="29">
        <f>((G22*Parâmetros!$B$40)/(2*Parâmetros!$B$11*Parâmetros!$G$3*Modelo_4_Ø20mm!E22^2))</f>
        <v>0.62899386666044432</v>
      </c>
      <c r="J22" s="29"/>
      <c r="K22" s="29">
        <f>((H22)*(((Parâmetros!$B$36^2)*Parâmetros!$B$40)/(2*Parâmetros!$G$3*Modelo_4_Ø20mm!E22^2)))</f>
        <v>6.9581037553050326E-2</v>
      </c>
      <c r="L22" s="15"/>
      <c r="M22" s="22">
        <v>0.08</v>
      </c>
      <c r="N22" s="23">
        <f>M22/Parâmetros!$G$3</f>
        <v>8.0160320641282573E-5</v>
      </c>
      <c r="O22" s="23"/>
      <c r="P22" s="23">
        <f>N22/Parâmetros!$B$43</f>
        <v>0.25515822539782823</v>
      </c>
      <c r="Q22" s="23">
        <f>P22/Parâmetros!$C$6</f>
        <v>0.68133037489406734</v>
      </c>
      <c r="R22" s="23">
        <f>(Parâmetros!$G$3*Parâmetros!$C$40*Modelo_4_Ø20mm!Q22)/Parâmetros!$H$3</f>
        <v>3193.4395002590559</v>
      </c>
      <c r="S22" s="23">
        <v>17040.518920999999</v>
      </c>
      <c r="T22" s="24">
        <f t="shared" si="5"/>
        <v>142004.32434166665</v>
      </c>
      <c r="U22" s="29">
        <f>((S22*Parâmetros!$C$40)/(2*Parâmetros!$B$11*Parâmetros!$G$3*Modelo_4_Ø20mm!Q22^2))</f>
        <v>0.61450132833221294</v>
      </c>
      <c r="V22" s="29"/>
      <c r="W22" s="29">
        <f>((T22)*(((Parâmetros!$C$36^2)*Parâmetros!$C$40)/(2*Parâmetros!$G$3*Modelo_4_Ø20mm!Q22^2)))</f>
        <v>8.6183964923924952E-2</v>
      </c>
      <c r="X22" s="15"/>
      <c r="Y22" s="22">
        <v>0.08</v>
      </c>
      <c r="Z22" s="23">
        <f>Y22/Parâmetros!$G$3</f>
        <v>8.0160320641282573E-5</v>
      </c>
      <c r="AA22" s="23"/>
      <c r="AB22" s="23">
        <f>Z22/Parâmetros!$B$43</f>
        <v>0.25515822539782823</v>
      </c>
      <c r="AC22" s="23">
        <f>AB22/Parâmetros!$D$6</f>
        <v>0.63853409759216273</v>
      </c>
      <c r="AD22" s="23">
        <f>(Parâmetros!$G$3*Parâmetros!$D$40*Modelo_4_Ø20mm!AC22)/Parâmetros!$H$3</f>
        <v>4003.8951318014629</v>
      </c>
      <c r="AE22" s="22">
        <v>11442.987072</v>
      </c>
      <c r="AF22" s="24">
        <f t="shared" si="7"/>
        <v>95358.225600000005</v>
      </c>
      <c r="AG22" s="29">
        <f>((AE22*Parâmetros!$D$40)/(2*Parâmetros!$B$11*Parâmetros!$G$3*Modelo_4_Ø20mm!AC22^2))</f>
        <v>0.62852765501507224</v>
      </c>
      <c r="AH22" s="29"/>
      <c r="AI22" s="29">
        <f>((AF22)*(((Parâmetros!$D$36^2)*Parâmetros!$D$40)/(2*Parâmetros!$G$3*Modelo_4_Ø20mm!AC22^2)))</f>
        <v>0.10036339651723152</v>
      </c>
      <c r="AJ22" s="15"/>
      <c r="AK22" s="22">
        <v>0.08</v>
      </c>
      <c r="AL22" s="23">
        <f>AK22/Parâmetros!$G$3</f>
        <v>8.0160320641282573E-5</v>
      </c>
      <c r="AM22" s="23"/>
      <c r="AN22" s="23">
        <f>AL22/Parâmetros!$B$43</f>
        <v>0.25515822539782823</v>
      </c>
      <c r="AO22" s="23">
        <f>AN22/Parâmetros!$E$6</f>
        <v>0.61306637529511832</v>
      </c>
      <c r="AP22" s="23">
        <f>(Parâmetros!$G$3*Parâmetros!$E$40*Modelo_4_Ø20mm!AO22)/Parâmetros!$H$3</f>
        <v>4736.7329346968863</v>
      </c>
      <c r="AQ22" s="23">
        <v>9285.1847580000012</v>
      </c>
      <c r="AR22" s="24">
        <f t="shared" si="6"/>
        <v>77376.539650000006</v>
      </c>
      <c r="AS22" s="29">
        <f>((AQ22*Parâmetros!$E$40)/(2*Parâmetros!$B$11*Parâmetros!$G$3*Modelo_4_Ø20mm!AO22^2))</f>
        <v>0.68171292446118292</v>
      </c>
      <c r="AT22" s="29"/>
      <c r="AU22" s="29">
        <f>((AR22)*(((Parâmetros!$E$36^2)*Parâmetros!$E$40)/(2*Parâmetros!$G$3*Modelo_4_Ø20mm!AO22^2)))</f>
        <v>0.11808797615470176</v>
      </c>
    </row>
    <row r="23" spans="1:47" x14ac:dyDescent="0.25">
      <c r="A23" s="22">
        <v>0.1</v>
      </c>
      <c r="B23" s="23">
        <f>A23/Parâmetros!$G$3</f>
        <v>1.0020040080160321E-4</v>
      </c>
      <c r="C23" s="23"/>
      <c r="D23" s="23">
        <f>B23/Parâmetros!$B$43</f>
        <v>0.31894778174728527</v>
      </c>
      <c r="E23" s="23">
        <f>D23/Parâmetros!$B$6</f>
        <v>0.95895304193411079</v>
      </c>
      <c r="F23" s="23">
        <f>(Parâmetros!$G$3*Parâmetros!$B$40*Modelo_4_Ø20mm!E23)/Parâmetros!$H$3</f>
        <v>3069.5758186971079</v>
      </c>
      <c r="G23" s="23">
        <v>48971.510689999996</v>
      </c>
      <c r="H23" s="24">
        <f t="shared" si="4"/>
        <v>408095.92241666664</v>
      </c>
      <c r="I23" s="29">
        <f>((G23*Parâmetros!$B$40)/(2*Parâmetros!$B$11*Parâmetros!$G$3*Modelo_4_Ø20mm!E23^2))</f>
        <v>0.60881369517650596</v>
      </c>
      <c r="J23" s="29"/>
      <c r="K23" s="29">
        <f>((H23)*(((Parâmetros!$B$36^2)*Parâmetros!$B$40)/(2*Parâmetros!$G$3*Modelo_4_Ø20mm!E23^2)))</f>
        <v>6.7348651286223776E-2</v>
      </c>
      <c r="L23" s="15"/>
      <c r="M23" s="22">
        <v>0.1</v>
      </c>
      <c r="N23" s="23">
        <f>M23/Parâmetros!$G$3</f>
        <v>1.0020040080160321E-4</v>
      </c>
      <c r="O23" s="23"/>
      <c r="P23" s="23">
        <f>N23/Parâmetros!$B$43</f>
        <v>0.31894778174728527</v>
      </c>
      <c r="Q23" s="23">
        <f>P23/Parâmetros!$C$6</f>
        <v>0.85166296861758417</v>
      </c>
      <c r="R23" s="23">
        <f>(Parâmetros!$G$3*Parâmetros!$C$40*Modelo_4_Ø20mm!Q23)/Parâmetros!$H$3</f>
        <v>3991.7993753238202</v>
      </c>
      <c r="S23" s="23">
        <v>25889.283871</v>
      </c>
      <c r="T23" s="24">
        <f t="shared" si="5"/>
        <v>215744.03225833335</v>
      </c>
      <c r="U23" s="29">
        <f>((S23*Parâmetros!$C$40)/(2*Parâmetros!$B$11*Parâmetros!$G$3*Modelo_4_Ø20mm!Q23^2))</f>
        <v>0.5975029057104565</v>
      </c>
      <c r="V23" s="29"/>
      <c r="W23" s="29">
        <f>((T23)*(((Parâmetros!$C$36^2)*Parâmetros!$C$40)/(2*Parâmetros!$G$3*Modelo_4_Ø20mm!Q23^2)))</f>
        <v>8.3799931901617941E-2</v>
      </c>
      <c r="X23" s="15"/>
      <c r="Y23" s="22">
        <v>0.1</v>
      </c>
      <c r="Z23" s="23">
        <f>Y23/Parâmetros!$G$3</f>
        <v>1.0020040080160321E-4</v>
      </c>
      <c r="AA23" s="23"/>
      <c r="AB23" s="23">
        <f>Z23/Parâmetros!$B$43</f>
        <v>0.31894778174728527</v>
      </c>
      <c r="AC23" s="23">
        <f>AB23/Parâmetros!$D$6</f>
        <v>0.79816762199020341</v>
      </c>
      <c r="AD23" s="23">
        <f>(Parâmetros!$G$3*Parâmetros!$D$40*Modelo_4_Ø20mm!AC23)/Parâmetros!$H$3</f>
        <v>5004.868914751828</v>
      </c>
      <c r="AE23" s="22">
        <v>17467.179735000002</v>
      </c>
      <c r="AF23" s="24">
        <f t="shared" si="7"/>
        <v>145559.83112500003</v>
      </c>
      <c r="AG23" s="29">
        <f>((AE23*Parâmetros!$D$40)/(2*Parâmetros!$B$11*Parâmetros!$G$3*Modelo_4_Ø20mm!AC23^2))</f>
        <v>0.61402739404252449</v>
      </c>
      <c r="AH23" s="29"/>
      <c r="AI23" s="29">
        <f>((AF23)*(((Parâmetros!$D$36^2)*Parâmetros!$D$40)/(2*Parâmetros!$G$3*Modelo_4_Ø20mm!AC23^2)))</f>
        <v>9.8047992525093358E-2</v>
      </c>
      <c r="AJ23" s="15"/>
      <c r="AK23" s="22">
        <v>0.1</v>
      </c>
      <c r="AL23" s="23">
        <f>AK23/Parâmetros!$G$3</f>
        <v>1.0020040080160321E-4</v>
      </c>
      <c r="AM23" s="23"/>
      <c r="AN23" s="23">
        <f>AL23/Parâmetros!$B$43</f>
        <v>0.31894778174728527</v>
      </c>
      <c r="AO23" s="23">
        <f>AN23/Parâmetros!$E$6</f>
        <v>0.76633296911889781</v>
      </c>
      <c r="AP23" s="23">
        <f>(Parâmetros!$G$3*Parâmetros!$E$40*Modelo_4_Ø20mm!AO23)/Parâmetros!$H$3</f>
        <v>5920.9161683711072</v>
      </c>
      <c r="AQ23" s="23">
        <v>14152.402969999999</v>
      </c>
      <c r="AR23" s="24">
        <f t="shared" si="6"/>
        <v>117936.69141666667</v>
      </c>
      <c r="AS23" s="29">
        <f>((AQ23*Parâmetros!$E$40)/(2*Parâmetros!$B$11*Parâmetros!$G$3*Modelo_4_Ø20mm!AO23^2))</f>
        <v>0.66499922313903104</v>
      </c>
      <c r="AT23" s="29"/>
      <c r="AU23" s="29">
        <f>((AR23)*(((Parâmetros!$E$36^2)*Parâmetros!$E$40)/(2*Parâmetros!$G$3*Modelo_4_Ø20mm!AO23^2)))</f>
        <v>0.11519278803024742</v>
      </c>
    </row>
    <row r="24" spans="1:47" x14ac:dyDescent="0.25">
      <c r="A24" s="22">
        <v>0.12</v>
      </c>
      <c r="B24" s="23">
        <f>A24/Parâmetros!$G$3</f>
        <v>1.2024048096192384E-4</v>
      </c>
      <c r="C24" s="23"/>
      <c r="D24" s="23">
        <f>B24/Parâmetros!$B$43</f>
        <v>0.38273733809674226</v>
      </c>
      <c r="E24" s="23">
        <f>D24/Parâmetros!$B$6</f>
        <v>1.1507436503209327</v>
      </c>
      <c r="F24" s="23">
        <f>(Parâmetros!$G$3*Parâmetros!$B$40*Modelo_4_Ø20mm!E24)/Parâmetros!$H$3</f>
        <v>3683.4909824365286</v>
      </c>
      <c r="G24" s="23">
        <v>68691.158398999993</v>
      </c>
      <c r="H24" s="24">
        <f t="shared" si="4"/>
        <v>572426.31999166659</v>
      </c>
      <c r="I24" s="29">
        <f>((G24*Parâmetros!$B$40)/(2*Parâmetros!$B$11*Parâmetros!$G$3*Modelo_4_Ø20mm!E24^2))</f>
        <v>0.59303354504843386</v>
      </c>
      <c r="J24" s="29"/>
      <c r="K24" s="29">
        <f>((H24)*(((Parâmetros!$B$36^2)*Parâmetros!$B$40)/(2*Parâmetros!$G$3*Modelo_4_Ø20mm!E24^2)))</f>
        <v>6.5603007525842097E-2</v>
      </c>
      <c r="L24" s="15"/>
      <c r="M24" s="22">
        <v>0.12</v>
      </c>
      <c r="N24" s="23">
        <f>M24/Parâmetros!$G$3</f>
        <v>1.2024048096192384E-4</v>
      </c>
      <c r="O24" s="23"/>
      <c r="P24" s="23">
        <f>N24/Parâmetros!$B$43</f>
        <v>0.38273733809674226</v>
      </c>
      <c r="Q24" s="23">
        <f>P24/Parâmetros!$C$6</f>
        <v>1.0219955623411008</v>
      </c>
      <c r="R24" s="23">
        <f>(Parâmetros!$G$3*Parâmetros!$C$40*Modelo_4_Ø20mm!Q24)/Parâmetros!$H$3</f>
        <v>4790.1592503885831</v>
      </c>
      <c r="S24" s="23">
        <v>36440.090302999997</v>
      </c>
      <c r="T24" s="24">
        <f t="shared" si="5"/>
        <v>303667.41919166665</v>
      </c>
      <c r="U24" s="29">
        <f>((S24*Parâmetros!$C$40)/(2*Parâmetros!$B$11*Parâmetros!$G$3*Modelo_4_Ø20mm!Q24^2))</f>
        <v>0.58403239425463416</v>
      </c>
      <c r="V24" s="29"/>
      <c r="W24" s="29">
        <f>((T24)*(((Parâmetros!$C$36^2)*Parâmetros!$C$40)/(2*Parâmetros!$G$3*Modelo_4_Ø20mm!Q24^2)))</f>
        <v>8.1910689302311004E-2</v>
      </c>
      <c r="X24" s="15"/>
      <c r="Y24" s="22">
        <v>0.12</v>
      </c>
      <c r="Z24" s="23">
        <f>Y24/Parâmetros!$G$3</f>
        <v>1.2024048096192384E-4</v>
      </c>
      <c r="AA24" s="23"/>
      <c r="AB24" s="23">
        <f>Z24/Parâmetros!$B$43</f>
        <v>0.38273733809674226</v>
      </c>
      <c r="AC24" s="23">
        <f>AB24/Parâmetros!$D$6</f>
        <v>0.95780114638824387</v>
      </c>
      <c r="AD24" s="23">
        <f>(Parâmetros!$G$3*Parâmetros!$D$40*Modelo_4_Ø20mm!AC24)/Parâmetros!$H$3</f>
        <v>6005.8426977021918</v>
      </c>
      <c r="AE24" s="22">
        <v>24684.116456</v>
      </c>
      <c r="AF24" s="24">
        <f t="shared" si="7"/>
        <v>205700.97046666668</v>
      </c>
      <c r="AG24" s="29">
        <f>((AE24*Parâmetros!$D$40)/(2*Parâmetros!$B$11*Parâmetros!$G$3*Modelo_4_Ø20mm!AC24^2))</f>
        <v>0.60258740851840253</v>
      </c>
      <c r="AH24" s="29"/>
      <c r="AI24" s="29">
        <f>((AF24)*(((Parâmetros!$D$36^2)*Parâmetros!$D$40)/(2*Parâmetros!$G$3*Modelo_4_Ø20mm!AC24^2)))</f>
        <v>9.6221253806203874E-2</v>
      </c>
      <c r="AJ24" s="15"/>
      <c r="AK24" s="22">
        <v>0.12</v>
      </c>
      <c r="AL24" s="23">
        <f>AK24/Parâmetros!$G$3</f>
        <v>1.2024048096192384E-4</v>
      </c>
      <c r="AM24" s="23"/>
      <c r="AN24" s="23">
        <f>AL24/Parâmetros!$B$43</f>
        <v>0.38273733809674226</v>
      </c>
      <c r="AO24" s="23">
        <f>AN24/Parâmetros!$E$6</f>
        <v>0.9195995629426772</v>
      </c>
      <c r="AP24" s="23">
        <f>(Parâmetros!$G$3*Parâmetros!$E$40*Modelo_4_Ø20mm!AO24)/Parâmetros!$H$3</f>
        <v>7105.0994020453263</v>
      </c>
      <c r="AQ24" s="23">
        <v>19992.295300000002</v>
      </c>
      <c r="AR24" s="24">
        <f t="shared" si="6"/>
        <v>166602.46083333335</v>
      </c>
      <c r="AS24" s="29">
        <f>((AQ24*Parâmetros!$E$40)/(2*Parâmetros!$B$11*Parâmetros!$G$3*Modelo_4_Ø20mm!AO24^2))</f>
        <v>0.65236569873251216</v>
      </c>
      <c r="AT24" s="29"/>
      <c r="AU24" s="29">
        <f>((AR24)*(((Parâmetros!$E$36^2)*Parâmetros!$E$40)/(2*Parâmetros!$G$3*Modelo_4_Ø20mm!AO24^2)))</f>
        <v>0.11300437810675067</v>
      </c>
    </row>
    <row r="25" spans="1:47" x14ac:dyDescent="0.25">
      <c r="A25" s="22">
        <v>0.14000000000000001</v>
      </c>
      <c r="B25" s="23">
        <f>A25/Parâmetros!$G$3</f>
        <v>1.4028056112224451E-4</v>
      </c>
      <c r="C25" s="23"/>
      <c r="D25" s="23">
        <f>B25/Parâmetros!$B$43</f>
        <v>0.44652689444619942</v>
      </c>
      <c r="E25" s="23">
        <f>D25/Parâmetros!$B$6</f>
        <v>1.3425342587077553</v>
      </c>
      <c r="F25" s="23">
        <f>(Parâmetros!$G$3*Parâmetros!$B$40*Modelo_4_Ø20mm!E25)/Parâmetros!$H$3</f>
        <v>4297.406146175952</v>
      </c>
      <c r="G25" s="23">
        <v>91442.152243999997</v>
      </c>
      <c r="H25" s="24">
        <f t="shared" si="4"/>
        <v>762017.93536666664</v>
      </c>
      <c r="I25" s="29">
        <f>((G25*Parâmetros!$B$40)/(2*Parâmetros!$B$11*Parâmetros!$G$3*Modelo_4_Ø20mm!E25^2))</f>
        <v>0.58000438874670646</v>
      </c>
      <c r="J25" s="29"/>
      <c r="K25" s="29">
        <f>((H25)*(((Parâmetros!$B$36^2)*Parâmetros!$B$40)/(2*Parâmetros!$G$3*Modelo_4_Ø20mm!E25^2)))</f>
        <v>6.4161686295273607E-2</v>
      </c>
      <c r="L25" s="15"/>
      <c r="M25" s="22">
        <v>0.14000000000000001</v>
      </c>
      <c r="N25" s="23">
        <f>M25/Parâmetros!$G$3</f>
        <v>1.4028056112224451E-4</v>
      </c>
      <c r="O25" s="23"/>
      <c r="P25" s="23">
        <f>N25/Parâmetros!$B$43</f>
        <v>0.44652689444619942</v>
      </c>
      <c r="Q25" s="23">
        <f>P25/Parâmetros!$C$6</f>
        <v>1.1923281560646179</v>
      </c>
      <c r="R25" s="23">
        <f>(Parâmetros!$G$3*Parâmetros!$C$40*Modelo_4_Ø20mm!Q25)/Parâmetros!$H$3</f>
        <v>5588.5191254533484</v>
      </c>
      <c r="S25" s="23">
        <v>48646.761775000006</v>
      </c>
      <c r="T25" s="24">
        <f t="shared" si="5"/>
        <v>405389.68145833339</v>
      </c>
      <c r="U25" s="29">
        <f>((S25*Parâmetros!$C$40)/(2*Parâmetros!$B$11*Parâmetros!$G$3*Modelo_4_Ø20mm!Q25^2))</f>
        <v>0.57281957281738038</v>
      </c>
      <c r="V25" s="29"/>
      <c r="W25" s="29">
        <f>((T25)*(((Parâmetros!$C$36^2)*Parâmetros!$C$40)/(2*Parâmetros!$G$3*Modelo_4_Ø20mm!Q25^2)))</f>
        <v>8.0338088292530793E-2</v>
      </c>
      <c r="X25" s="15"/>
      <c r="Y25" s="22">
        <v>0.14000000000000001</v>
      </c>
      <c r="Z25" s="23">
        <f>Y25/Parâmetros!$G$3</f>
        <v>1.4028056112224451E-4</v>
      </c>
      <c r="AA25" s="23"/>
      <c r="AB25" s="23">
        <f>Z25/Parâmetros!$B$43</f>
        <v>0.44652689444619942</v>
      </c>
      <c r="AC25" s="23">
        <f>AB25/Parâmetros!$D$6</f>
        <v>1.1174346707862848</v>
      </c>
      <c r="AD25" s="23">
        <f>(Parâmetros!$G$3*Parâmetros!$D$40*Modelo_4_Ø20mm!AC25)/Parâmetros!$H$3</f>
        <v>7006.8164806525592</v>
      </c>
      <c r="AE25" s="22">
        <v>33064.965394999999</v>
      </c>
      <c r="AF25" s="24">
        <f t="shared" si="7"/>
        <v>275541.37829166668</v>
      </c>
      <c r="AG25" s="29">
        <f>((AE25*Parâmetros!$D$40)/(2*Parâmetros!$B$11*Parâmetros!$G$3*Modelo_4_Ø20mm!AC25^2))</f>
        <v>0.59303040317694844</v>
      </c>
      <c r="AH25" s="29"/>
      <c r="AI25" s="29">
        <f>((AF25)*(((Parâmetros!$D$36^2)*Parâmetros!$D$40)/(2*Parâmetros!$G$3*Modelo_4_Ø20mm!AC25^2)))</f>
        <v>9.4695189664159643E-2</v>
      </c>
      <c r="AJ25" s="15"/>
      <c r="AK25" s="22">
        <v>0.14000000000000001</v>
      </c>
      <c r="AL25" s="23">
        <f>AK25/Parâmetros!$G$3</f>
        <v>1.4028056112224451E-4</v>
      </c>
      <c r="AM25" s="23"/>
      <c r="AN25" s="23">
        <f>AL25/Parâmetros!$B$43</f>
        <v>0.44652689444619942</v>
      </c>
      <c r="AO25" s="23">
        <f>AN25/Parâmetros!$E$6</f>
        <v>1.072866156766457</v>
      </c>
      <c r="AP25" s="23">
        <f>(Parâmetros!$G$3*Parâmetros!$E$40*Modelo_4_Ø20mm!AO25)/Parâmetros!$H$3</f>
        <v>8289.2826357195499</v>
      </c>
      <c r="AQ25" s="23">
        <v>26768.155932000001</v>
      </c>
      <c r="AR25" s="24">
        <f t="shared" si="6"/>
        <v>223067.96610000002</v>
      </c>
      <c r="AS25" s="29">
        <f>((AQ25*Parâmetros!$E$40)/(2*Parâmetros!$B$11*Parâmetros!$G$3*Modelo_4_Ø20mm!AO25^2))</f>
        <v>0.6417314653199816</v>
      </c>
      <c r="AT25" s="29"/>
      <c r="AU25" s="29">
        <f>((AR25)*(((Parâmetros!$E$36^2)*Parâmetros!$E$40)/(2*Parâmetros!$G$3*Modelo_4_Ø20mm!AO25^2)))</f>
        <v>0.11116229024750263</v>
      </c>
    </row>
    <row r="26" spans="1:47" x14ac:dyDescent="0.25">
      <c r="A26" s="22">
        <v>0.16</v>
      </c>
      <c r="B26" s="23">
        <f>A26/Parâmetros!$G$3</f>
        <v>1.6032064128256515E-4</v>
      </c>
      <c r="C26" s="23"/>
      <c r="D26" s="23">
        <f>B26/Parâmetros!$B$43</f>
        <v>0.51031645079565646</v>
      </c>
      <c r="E26" s="23">
        <f>D26/Parâmetros!$B$6</f>
        <v>1.5343248670945775</v>
      </c>
      <c r="F26" s="23">
        <f>(Parâmetros!$G$3*Parâmetros!$B$40*Modelo_4_Ø20mm!E26)/Parâmetros!$H$3</f>
        <v>4911.3213099153727</v>
      </c>
      <c r="G26" s="23">
        <v>117150.87212</v>
      </c>
      <c r="H26" s="24">
        <f t="shared" si="4"/>
        <v>976257.26766666665</v>
      </c>
      <c r="I26" s="29">
        <f>((G26*Parâmetros!$B$40)/(2*Parâmetros!$B$11*Parâmetros!$G$3*Modelo_4_Ø20mm!E26^2))</f>
        <v>0.56891380525060453</v>
      </c>
      <c r="J26" s="29"/>
      <c r="K26" s="29">
        <f>((H26)*(((Parâmetros!$B$36^2)*Parâmetros!$B$40)/(2*Parâmetros!$G$3*Modelo_4_Ø20mm!E26^2)))</f>
        <v>6.2934815338924366E-2</v>
      </c>
      <c r="L26" s="15"/>
      <c r="M26" s="22">
        <v>0.16</v>
      </c>
      <c r="N26" s="23">
        <f>M26/Parâmetros!$G$3</f>
        <v>1.6032064128256515E-4</v>
      </c>
      <c r="O26" s="23"/>
      <c r="P26" s="23">
        <f>N26/Parâmetros!$B$43</f>
        <v>0.51031645079565646</v>
      </c>
      <c r="Q26" s="23">
        <f>P26/Parâmetros!$C$6</f>
        <v>1.3626607497881347</v>
      </c>
      <c r="R26" s="23">
        <f>(Parâmetros!$G$3*Parâmetros!$C$40*Modelo_4_Ø20mm!Q26)/Parâmetros!$H$3</f>
        <v>6386.8790005181118</v>
      </c>
      <c r="S26" s="23">
        <v>62465.854806000003</v>
      </c>
      <c r="T26" s="24">
        <f t="shared" si="5"/>
        <v>520548.79005000007</v>
      </c>
      <c r="U26" s="29">
        <f>((S26*Parâmetros!$C$40)/(2*Parâmetros!$B$11*Parâmetros!$G$3*Modelo_4_Ø20mm!Q26^2))</f>
        <v>0.56314820768735085</v>
      </c>
      <c r="V26" s="29"/>
      <c r="W26" s="29">
        <f>((T26)*(((Parâmetros!$C$36^2)*Parâmetros!$C$40)/(2*Parâmetros!$G$3*Modelo_4_Ø20mm!Q26^2)))</f>
        <v>7.8981676915202872E-2</v>
      </c>
      <c r="X26" s="15"/>
      <c r="Y26" s="22">
        <v>0.16</v>
      </c>
      <c r="Z26" s="23">
        <f>Y26/Parâmetros!$G$3</f>
        <v>1.6032064128256515E-4</v>
      </c>
      <c r="AA26" s="23"/>
      <c r="AB26" s="23">
        <f>Z26/Parâmetros!$B$43</f>
        <v>0.51031645079565646</v>
      </c>
      <c r="AC26" s="23">
        <f>AB26/Parâmetros!$D$6</f>
        <v>1.2770681951843255</v>
      </c>
      <c r="AD26" s="23">
        <f>(Parâmetros!$G$3*Parâmetros!$D$40*Modelo_4_Ø20mm!AC26)/Parâmetros!$H$3</f>
        <v>8007.7902636029257</v>
      </c>
      <c r="AE26" s="22">
        <v>42582.171249000006</v>
      </c>
      <c r="AF26" s="24">
        <f t="shared" si="7"/>
        <v>354851.42707500007</v>
      </c>
      <c r="AG26" s="29">
        <f>((AE26*Parâmetros!$D$40)/(2*Parâmetros!$B$11*Parâmetros!$G$3*Modelo_4_Ø20mm!AC26^2))</f>
        <v>0.58472652446828266</v>
      </c>
      <c r="AH26" s="29"/>
      <c r="AI26" s="29">
        <f>((AF26)*(((Parâmetros!$D$36^2)*Parâmetros!$D$40)/(2*Parâmetros!$G$3*Modelo_4_Ø20mm!AC26^2)))</f>
        <v>9.3369224983339286E-2</v>
      </c>
      <c r="AJ26" s="15"/>
      <c r="AK26" s="22">
        <v>0.16</v>
      </c>
      <c r="AL26" s="23">
        <f>AK26/Parâmetros!$G$3</f>
        <v>1.6032064128256515E-4</v>
      </c>
      <c r="AM26" s="23"/>
      <c r="AN26" s="23">
        <f>AL26/Parâmetros!$B$43</f>
        <v>0.51031645079565646</v>
      </c>
      <c r="AO26" s="23">
        <f>AN26/Parâmetros!$E$6</f>
        <v>1.2261327505902366</v>
      </c>
      <c r="AP26" s="23">
        <f>(Parâmetros!$G$3*Parâmetros!$E$40*Modelo_4_Ø20mm!AO26)/Parâmetros!$H$3</f>
        <v>9473.4658693937727</v>
      </c>
      <c r="AQ26" s="23">
        <v>34451.266571</v>
      </c>
      <c r="AR26" s="24">
        <f t="shared" si="6"/>
        <v>287093.88809166668</v>
      </c>
      <c r="AS26" s="29">
        <f>((AQ26*Parâmetros!$E$40)/(2*Parâmetros!$B$11*Parâmetros!$G$3*Modelo_4_Ø20mm!AO26^2))</f>
        <v>0.63234804415908519</v>
      </c>
      <c r="AT26" s="29"/>
      <c r="AU26" s="29">
        <f>((AR26)*(((Parâmetros!$E$36^2)*Parâmetros!$E$40)/(2*Parâmetros!$G$3*Modelo_4_Ø20mm!AO26^2)))</f>
        <v>0.10953687113846448</v>
      </c>
    </row>
    <row r="27" spans="1:47" x14ac:dyDescent="0.25">
      <c r="A27" s="22">
        <v>0.18</v>
      </c>
      <c r="B27" s="23">
        <f>A27/Parâmetros!$G$3</f>
        <v>1.8036072144288575E-4</v>
      </c>
      <c r="C27" s="23"/>
      <c r="D27" s="23">
        <f>B27/Parâmetros!$B$43</f>
        <v>0.5741060071451134</v>
      </c>
      <c r="E27" s="23">
        <f>D27/Parâmetros!$B$6</f>
        <v>1.7261154754813992</v>
      </c>
      <c r="F27" s="23">
        <f>(Parâmetros!$G$3*Parâmetros!$B$40*Modelo_4_Ø20mm!E27)/Parâmetros!$H$3</f>
        <v>5525.2364736547934</v>
      </c>
      <c r="G27" s="23">
        <v>145749.29561299999</v>
      </c>
      <c r="H27" s="24">
        <f t="shared" si="4"/>
        <v>1214577.4634416667</v>
      </c>
      <c r="I27" s="29">
        <f>((G27*Parâmetros!$B$40)/(2*Parâmetros!$B$11*Parâmetros!$G$3*Modelo_4_Ø20mm!E27^2))</f>
        <v>0.55924532990356013</v>
      </c>
      <c r="J27" s="29"/>
      <c r="K27" s="29">
        <f>((H27)*(((Parâmetros!$B$36^2)*Parâmetros!$B$40)/(2*Parâmetros!$G$3*Modelo_4_Ø20mm!E27^2)))</f>
        <v>6.186526191104235E-2</v>
      </c>
      <c r="L27" s="15"/>
      <c r="M27" s="22">
        <v>0.18</v>
      </c>
      <c r="N27" s="23">
        <f>M27/Parâmetros!$G$3</f>
        <v>1.8036072144288575E-4</v>
      </c>
      <c r="O27" s="23"/>
      <c r="P27" s="23">
        <f>N27/Parâmetros!$B$43</f>
        <v>0.5741060071451134</v>
      </c>
      <c r="Q27" s="23">
        <f>P27/Parâmetros!$C$6</f>
        <v>1.5329933435116512</v>
      </c>
      <c r="R27" s="23">
        <f>(Parâmetros!$G$3*Parâmetros!$C$40*Modelo_4_Ø20mm!Q27)/Parâmetros!$H$3</f>
        <v>7185.2388755828752</v>
      </c>
      <c r="S27" s="23">
        <v>77859.31388300001</v>
      </c>
      <c r="T27" s="24">
        <f t="shared" si="5"/>
        <v>648827.61569166672</v>
      </c>
      <c r="U27" s="29">
        <f>((S27*Parâmetros!$C$40)/(2*Parâmetros!$B$11*Parâmetros!$G$3*Modelo_4_Ø20mm!Q27^2))</f>
        <v>0.5546072547388583</v>
      </c>
      <c r="V27" s="29"/>
      <c r="W27" s="29">
        <f>((T27)*(((Parâmetros!$C$36^2)*Parâmetros!$C$40)/(2*Parâmetros!$G$3*Modelo_4_Ø20mm!Q27^2)))</f>
        <v>7.7783806128938537E-2</v>
      </c>
      <c r="X27" s="15"/>
      <c r="Y27" s="22">
        <v>0.18</v>
      </c>
      <c r="Z27" s="23">
        <f>Y27/Parâmetros!$G$3</f>
        <v>1.8036072144288575E-4</v>
      </c>
      <c r="AA27" s="23"/>
      <c r="AB27" s="23">
        <f>Z27/Parâmetros!$B$43</f>
        <v>0.5741060071451134</v>
      </c>
      <c r="AC27" s="23">
        <f>AB27/Parâmetros!$D$6</f>
        <v>1.4367017195823659</v>
      </c>
      <c r="AD27" s="23">
        <f>(Parâmetros!$G$3*Parâmetros!$D$40*Modelo_4_Ø20mm!AC27)/Parâmetros!$H$3</f>
        <v>9008.7640465532895</v>
      </c>
      <c r="AE27" s="22">
        <v>53213.658703000001</v>
      </c>
      <c r="AF27" s="24">
        <f t="shared" si="7"/>
        <v>443447.15585833334</v>
      </c>
      <c r="AG27" s="29">
        <f>((AE27*Parâmetros!$D$40)/(2*Parâmetros!$B$11*Parâmetros!$G$3*Modelo_4_Ø20mm!AC27^2))</f>
        <v>0.57735518128800956</v>
      </c>
      <c r="AH27" s="29"/>
      <c r="AI27" s="29">
        <f>((AF27)*(((Parâmetros!$D$36^2)*Parâmetros!$D$40)/(2*Parâmetros!$G$3*Modelo_4_Ø20mm!AC27^2)))</f>
        <v>9.2192167724898369E-2</v>
      </c>
      <c r="AJ27" s="15"/>
      <c r="AK27" s="22">
        <v>0.18</v>
      </c>
      <c r="AL27" s="23">
        <f>AK27/Parâmetros!$G$3</f>
        <v>1.8036072144288575E-4</v>
      </c>
      <c r="AM27" s="23"/>
      <c r="AN27" s="23">
        <f>AL27/Parâmetros!$B$43</f>
        <v>0.5741060071451134</v>
      </c>
      <c r="AO27" s="23">
        <f>AN27/Parâmetros!$E$6</f>
        <v>1.3793993444140158</v>
      </c>
      <c r="AP27" s="23">
        <f>(Parâmetros!$G$3*Parâmetros!$E$40*Modelo_4_Ø20mm!AO27)/Parâmetros!$H$3</f>
        <v>10657.64910306799</v>
      </c>
      <c r="AQ27" s="23">
        <v>43007.127228999998</v>
      </c>
      <c r="AR27" s="24">
        <f t="shared" si="6"/>
        <v>358392.72690833331</v>
      </c>
      <c r="AS27" s="29">
        <f>((AQ27*Parâmetros!$E$40)/(2*Parâmetros!$B$11*Parâmetros!$G$3*Modelo_4_Ø20mm!AO27^2))</f>
        <v>0.62371526817855094</v>
      </c>
      <c r="AT27" s="29"/>
      <c r="AU27" s="29">
        <f>((AR27)*(((Parâmetros!$E$36^2)*Parâmetros!$E$40)/(2*Parâmetros!$G$3*Modelo_4_Ø20mm!AO27^2)))</f>
        <v>0.10804148061914293</v>
      </c>
    </row>
    <row r="28" spans="1:47" x14ac:dyDescent="0.25">
      <c r="A28" s="22">
        <v>0.2</v>
      </c>
      <c r="B28" s="23">
        <f>A28/Parâmetros!$G$3</f>
        <v>2.0040080160320641E-4</v>
      </c>
      <c r="C28" s="23"/>
      <c r="D28" s="23">
        <f>B28/Parâmetros!$B$43</f>
        <v>0.63789556349457055</v>
      </c>
      <c r="E28" s="23">
        <f>D28/Parâmetros!$B$6</f>
        <v>1.9179060838682216</v>
      </c>
      <c r="F28" s="23">
        <f>(Parâmetros!$G$3*Parâmetros!$B$40*Modelo_4_Ø20mm!E28)/Parâmetros!$H$3</f>
        <v>6139.1516373942159</v>
      </c>
      <c r="G28" s="23">
        <v>177169.37764699999</v>
      </c>
      <c r="H28" s="24">
        <f t="shared" si="4"/>
        <v>1476411.4803916665</v>
      </c>
      <c r="I28" s="29">
        <f>((G28*Parâmetros!$B$40)/(2*Parâmetros!$B$11*Parâmetros!$G$3*Modelo_4_Ø20mm!E28^2))</f>
        <v>0.55064231201784031</v>
      </c>
      <c r="J28" s="29"/>
      <c r="K28" s="29">
        <f>((H28)*(((Parâmetros!$B$36^2)*Parâmetros!$B$40)/(2*Parâmetros!$G$3*Modelo_4_Ø20mm!E28^2)))</f>
        <v>6.0913572328194658E-2</v>
      </c>
      <c r="L28" s="15"/>
      <c r="M28" s="22">
        <v>0.2</v>
      </c>
      <c r="N28" s="23">
        <f>M28/Parâmetros!$G$3</f>
        <v>2.0040080160320641E-4</v>
      </c>
      <c r="O28" s="23"/>
      <c r="P28" s="23">
        <f>N28/Parâmetros!$B$43</f>
        <v>0.63789556349457055</v>
      </c>
      <c r="Q28" s="23">
        <f>P28/Parâmetros!$C$6</f>
        <v>1.7033259372351683</v>
      </c>
      <c r="R28" s="23">
        <f>(Parâmetros!$G$3*Parâmetros!$C$40*Modelo_4_Ø20mm!Q28)/Parâmetros!$H$3</f>
        <v>7983.5987506476404</v>
      </c>
      <c r="S28" s="23">
        <v>94791.797351000001</v>
      </c>
      <c r="T28" s="24">
        <f t="shared" si="5"/>
        <v>789931.64459166676</v>
      </c>
      <c r="U28" s="29">
        <f>((S28*Parâmetros!$C$40)/(2*Parâmetros!$B$11*Parâmetros!$G$3*Modelo_4_Ø20mm!Q28^2))</f>
        <v>0.54692874701512106</v>
      </c>
      <c r="V28" s="29"/>
      <c r="W28" s="29">
        <f>((T28)*(((Parâmetros!$C$36^2)*Parâmetros!$C$40)/(2*Parâmetros!$G$3*Modelo_4_Ø20mm!Q28^2)))</f>
        <v>7.6706893501057485E-2</v>
      </c>
      <c r="X28" s="15"/>
      <c r="Y28" s="22">
        <v>0.2</v>
      </c>
      <c r="Z28" s="23">
        <f>Y28/Parâmetros!$G$3</f>
        <v>2.0040080160320641E-4</v>
      </c>
      <c r="AA28" s="23"/>
      <c r="AB28" s="23">
        <f>Z28/Parâmetros!$B$43</f>
        <v>0.63789556349457055</v>
      </c>
      <c r="AC28" s="23">
        <f>AB28/Parâmetros!$D$6</f>
        <v>1.5963352439804068</v>
      </c>
      <c r="AD28" s="23">
        <f>(Parâmetros!$G$3*Parâmetros!$D$40*Modelo_4_Ø20mm!AC28)/Parâmetros!$H$3</f>
        <v>10009.737829503656</v>
      </c>
      <c r="AE28" s="22">
        <v>64936.321034999994</v>
      </c>
      <c r="AF28" s="24">
        <f t="shared" si="7"/>
        <v>541136.00862500002</v>
      </c>
      <c r="AG28" s="29">
        <f>((AE28*Parâmetros!$D$40)/(2*Parâmetros!$B$11*Parâmetros!$G$3*Modelo_4_Ø20mm!AC28^2))</f>
        <v>0.57067999225906241</v>
      </c>
      <c r="AH28" s="29"/>
      <c r="AI28" s="29">
        <f>((AF28)*(((Parâmetros!$D$36^2)*Parâmetros!$D$40)/(2*Parâmetros!$G$3*Modelo_4_Ø20mm!AC28^2)))</f>
        <v>9.1126272472725853E-2</v>
      </c>
      <c r="AJ28" s="15"/>
      <c r="AK28" s="22">
        <v>0.2</v>
      </c>
      <c r="AL28" s="23">
        <f>AK28/Parâmetros!$G$3</f>
        <v>2.0040080160320641E-4</v>
      </c>
      <c r="AM28" s="23"/>
      <c r="AN28" s="23">
        <f>AL28/Parâmetros!$B$43</f>
        <v>0.63789556349457055</v>
      </c>
      <c r="AO28" s="23">
        <f>AN28/Parâmetros!$E$6</f>
        <v>1.5326659382377956</v>
      </c>
      <c r="AP28" s="23">
        <f>(Parâmetros!$G$3*Parâmetros!$E$40*Modelo_4_Ø20mm!AO28)/Parâmetros!$H$3</f>
        <v>11841.832336742214</v>
      </c>
      <c r="AQ28" s="23">
        <v>52421.212284999994</v>
      </c>
      <c r="AR28" s="24">
        <f t="shared" si="6"/>
        <v>436843.43570833327</v>
      </c>
      <c r="AS28" s="29">
        <f>((AQ28*Parâmetros!$E$40)/(2*Parâmetros!$B$11*Parâmetros!$G$3*Modelo_4_Ø20mm!AO28^2))</f>
        <v>0.615797640856944</v>
      </c>
      <c r="AT28" s="29"/>
      <c r="AU28" s="29">
        <f>((AR28)*(((Parâmetros!$E$36^2)*Parâmetros!$E$40)/(2*Parâmetros!$G$3*Modelo_4_Ø20mm!AO28^2)))</f>
        <v>0.10666996989548351</v>
      </c>
    </row>
    <row r="29" spans="1:47" x14ac:dyDescent="0.25">
      <c r="A29" s="22">
        <v>0.22</v>
      </c>
      <c r="B29" s="23">
        <f>A29/Parâmetros!$G$3</f>
        <v>2.2044088176352705E-4</v>
      </c>
      <c r="C29" s="23"/>
      <c r="D29" s="23">
        <f>B29/Parâmetros!$B$43</f>
        <v>0.70168511984402759</v>
      </c>
      <c r="E29" s="23">
        <f>D29/Parâmetros!$B$6</f>
        <v>2.109696692255044</v>
      </c>
      <c r="F29" s="23">
        <f>(Parâmetros!$G$3*Parâmetros!$B$40*Modelo_4_Ø20mm!E29)/Parâmetros!$H$3</f>
        <v>6753.0668011336375</v>
      </c>
      <c r="G29" s="23">
        <v>211357.42963999999</v>
      </c>
      <c r="H29" s="24">
        <f t="shared" si="4"/>
        <v>1761311.9136666667</v>
      </c>
      <c r="I29" s="29">
        <f>((G29*Parâmetros!$B$40)/(2*Parâmetros!$B$11*Parâmetros!$G$3*Modelo_4_Ø20mm!E29^2))</f>
        <v>0.54289153361145359</v>
      </c>
      <c r="J29" s="29"/>
      <c r="K29" s="29">
        <f>((H29)*(((Parâmetros!$B$36^2)*Parâmetros!$B$40)/(2*Parâmetros!$G$3*Modelo_4_Ø20mm!E29^2)))</f>
        <v>6.0056159828731755E-2</v>
      </c>
      <c r="L29" s="15"/>
      <c r="M29" s="22">
        <v>0.22</v>
      </c>
      <c r="N29" s="23">
        <f>M29/Parâmetros!$G$3</f>
        <v>2.2044088176352705E-4</v>
      </c>
      <c r="O29" s="23"/>
      <c r="P29" s="23">
        <f>N29/Parâmetros!$B$43</f>
        <v>0.70168511984402759</v>
      </c>
      <c r="Q29" s="23">
        <f>P29/Parâmetros!$C$6</f>
        <v>1.8736585309586851</v>
      </c>
      <c r="R29" s="23">
        <f>(Parâmetros!$G$3*Parâmetros!$C$40*Modelo_4_Ø20mm!Q29)/Parâmetros!$H$3</f>
        <v>8781.9586257124029</v>
      </c>
      <c r="S29" s="23">
        <v>113230.223581</v>
      </c>
      <c r="T29" s="24">
        <f t="shared" si="5"/>
        <v>943585.19650833332</v>
      </c>
      <c r="U29" s="29">
        <f>((S29*Parâmetros!$C$40)/(2*Parâmetros!$B$11*Parâmetros!$G$3*Modelo_4_Ø20mm!Q29^2))</f>
        <v>0.53992941397002925</v>
      </c>
      <c r="V29" s="29"/>
      <c r="W29" s="29">
        <f>((T29)*(((Parâmetros!$C$36^2)*Parâmetros!$C$40)/(2*Parâmetros!$G$3*Modelo_4_Ø20mm!Q29^2)))</f>
        <v>7.5725235291650095E-2</v>
      </c>
      <c r="X29" s="15"/>
      <c r="Y29" s="22">
        <v>0.22</v>
      </c>
      <c r="Z29" s="23">
        <f>Y29/Parâmetros!$G$3</f>
        <v>2.2044088176352705E-4</v>
      </c>
      <c r="AA29" s="23"/>
      <c r="AB29" s="23">
        <f>Z29/Parâmetros!$B$43</f>
        <v>0.70168511984402759</v>
      </c>
      <c r="AC29" s="23">
        <f>AB29/Parâmetros!$D$6</f>
        <v>1.7559687683784473</v>
      </c>
      <c r="AD29" s="23">
        <f>(Parâmetros!$G$3*Parâmetros!$D$40*Modelo_4_Ø20mm!AC29)/Parâmetros!$H$3</f>
        <v>11010.711612454021</v>
      </c>
      <c r="AE29" s="22">
        <v>77726.040825000004</v>
      </c>
      <c r="AF29" s="24">
        <f t="shared" si="7"/>
        <v>647717.00687500008</v>
      </c>
      <c r="AG29" s="29">
        <f>((AE29*Parâmetros!$D$40)/(2*Parâmetros!$B$11*Parâmetros!$G$3*Modelo_4_Ø20mm!AC29^2))</f>
        <v>0.56452885185081714</v>
      </c>
      <c r="AH29" s="29"/>
      <c r="AI29" s="29">
        <f>((AF29)*(((Parâmetros!$D$36^2)*Parâmetros!$D$40)/(2*Parâmetros!$G$3*Modelo_4_Ø20mm!AC29^2)))</f>
        <v>9.0144057388154786E-2</v>
      </c>
      <c r="AJ29" s="15"/>
      <c r="AK29" s="22">
        <v>0.22</v>
      </c>
      <c r="AL29" s="23">
        <f>AK29/Parâmetros!$G$3</f>
        <v>2.2044088176352705E-4</v>
      </c>
      <c r="AM29" s="23"/>
      <c r="AN29" s="23">
        <f>AL29/Parâmetros!$B$43</f>
        <v>0.70168511984402759</v>
      </c>
      <c r="AO29" s="23">
        <f>AN29/Parâmetros!$E$6</f>
        <v>1.6859325320615752</v>
      </c>
      <c r="AP29" s="23">
        <f>(Parâmetros!$G$3*Parâmetros!$E$40*Modelo_4_Ø20mm!AO29)/Parâmetros!$H$3</f>
        <v>13026.015570416435</v>
      </c>
      <c r="AQ29" s="23">
        <v>62677.205448000001</v>
      </c>
      <c r="AR29" s="24">
        <f t="shared" si="6"/>
        <v>522310.0454</v>
      </c>
      <c r="AS29" s="29">
        <f>((AQ29*Parâmetros!$E$40)/(2*Parâmetros!$B$11*Parâmetros!$G$3*Modelo_4_Ø20mm!AO29^2))</f>
        <v>0.60849247927822403</v>
      </c>
      <c r="AT29" s="29"/>
      <c r="AU29" s="29">
        <f>((AR29)*(((Parâmetros!$E$36^2)*Parâmetros!$E$40)/(2*Parâmetros!$G$3*Modelo_4_Ø20mm!AO29^2)))</f>
        <v>0.10540455198222341</v>
      </c>
    </row>
    <row r="30" spans="1:47" x14ac:dyDescent="0.25">
      <c r="A30" s="22">
        <v>0.24</v>
      </c>
      <c r="B30" s="23">
        <f>A30/Parâmetros!$G$3</f>
        <v>2.4048096192384768E-4</v>
      </c>
      <c r="C30" s="23"/>
      <c r="D30" s="23">
        <f>B30/Parâmetros!$B$43</f>
        <v>0.76547467619348453</v>
      </c>
      <c r="E30" s="23">
        <f>D30/Parâmetros!$B$6</f>
        <v>2.3014873006418655</v>
      </c>
      <c r="F30" s="23">
        <f>(Parâmetros!$G$3*Parâmetros!$B$40*Modelo_4_Ø20mm!E30)/Parâmetros!$H$3</f>
        <v>7366.9819648730572</v>
      </c>
      <c r="G30" s="23">
        <v>248245.59047200001</v>
      </c>
      <c r="H30" s="24">
        <f t="shared" si="4"/>
        <v>2068713.2539333336</v>
      </c>
      <c r="I30" s="29">
        <f>((G30*Parâmetros!$B$40)/(2*Parâmetros!$B$11*Parâmetros!$G$3*Modelo_4_Ø20mm!E30^2))</f>
        <v>0.5357966221253706</v>
      </c>
      <c r="J30" s="29"/>
      <c r="K30" s="29">
        <f>((H30)*(((Parâmetros!$B$36^2)*Parâmetros!$B$40)/(2*Parâmetros!$G$3*Modelo_4_Ø20mm!E30^2)))</f>
        <v>5.9271301138185566E-2</v>
      </c>
      <c r="L30" s="15"/>
      <c r="M30" s="22">
        <v>0.24</v>
      </c>
      <c r="N30" s="23">
        <f>M30/Parâmetros!$G$3</f>
        <v>2.4048096192384768E-4</v>
      </c>
      <c r="O30" s="23"/>
      <c r="P30" s="23">
        <f>N30/Parâmetros!$B$43</f>
        <v>0.76547467619348453</v>
      </c>
      <c r="Q30" s="23">
        <f>P30/Parâmetros!$C$6</f>
        <v>2.0439911246822016</v>
      </c>
      <c r="R30" s="23">
        <f>(Parâmetros!$G$3*Parâmetros!$C$40*Modelo_4_Ø20mm!Q30)/Parâmetros!$H$3</f>
        <v>9580.3185007771663</v>
      </c>
      <c r="S30" s="23">
        <v>133146.38750499999</v>
      </c>
      <c r="T30" s="24">
        <f t="shared" si="5"/>
        <v>1109553.2292083334</v>
      </c>
      <c r="U30" s="29">
        <f>((S30*Parâmetros!$C$40)/(2*Parâmetros!$B$11*Parâmetros!$G$3*Modelo_4_Ø20mm!Q30^2))</f>
        <v>0.53349074353486559</v>
      </c>
      <c r="V30" s="29"/>
      <c r="W30" s="29">
        <f>((T30)*(((Parâmetros!$C$36^2)*Parâmetros!$C$40)/(2*Parâmetros!$G$3*Modelo_4_Ø20mm!Q30^2)))</f>
        <v>7.4822210153450794E-2</v>
      </c>
      <c r="X30" s="15"/>
      <c r="Y30" s="22">
        <v>0.24</v>
      </c>
      <c r="Z30" s="23">
        <f>Y30/Parâmetros!$G$3</f>
        <v>2.4048096192384768E-4</v>
      </c>
      <c r="AA30" s="23"/>
      <c r="AB30" s="23">
        <f>Z30/Parâmetros!$B$43</f>
        <v>0.76547467619348453</v>
      </c>
      <c r="AC30" s="23">
        <f>AB30/Parâmetros!$D$6</f>
        <v>1.9156022927764877</v>
      </c>
      <c r="AD30" s="23">
        <f>(Parâmetros!$G$3*Parâmetros!$D$40*Modelo_4_Ø20mm!AC30)/Parâmetros!$H$3</f>
        <v>12011.685395404384</v>
      </c>
      <c r="AE30" s="22">
        <v>91563.820981999888</v>
      </c>
      <c r="AF30" s="24">
        <f t="shared" si="7"/>
        <v>763031.84151666577</v>
      </c>
      <c r="AG30" s="29">
        <f>((AE30*Parâmetros!$D$40)/(2*Parâmetros!$B$11*Parâmetros!$G$3*Modelo_4_Ø20mm!AC30^2))</f>
        <v>0.55881284730139424</v>
      </c>
      <c r="AH30" s="29"/>
      <c r="AI30" s="29">
        <f>((AF30)*(((Parâmetros!$D$36^2)*Parâmetros!$D$40)/(2*Parâmetros!$G$3*Modelo_4_Ø20mm!AC30^2)))</f>
        <v>8.9231324867142192E-2</v>
      </c>
      <c r="AJ30" s="15"/>
      <c r="AK30" s="22">
        <v>0.24</v>
      </c>
      <c r="AL30" s="23">
        <f>AK30/Parâmetros!$G$3</f>
        <v>2.4048096192384768E-4</v>
      </c>
      <c r="AM30" s="23"/>
      <c r="AN30" s="23">
        <f>AL30/Parâmetros!$B$43</f>
        <v>0.76547467619348453</v>
      </c>
      <c r="AO30" s="23">
        <f>AN30/Parâmetros!$E$6</f>
        <v>1.8391991258853544</v>
      </c>
      <c r="AP30" s="23">
        <f>(Parâmetros!$G$3*Parâmetros!$E$40*Modelo_4_Ø20mm!AO30)/Parâmetros!$H$3</f>
        <v>14210.198804090653</v>
      </c>
      <c r="AQ30" s="23">
        <v>73751.124273000009</v>
      </c>
      <c r="AR30" s="24">
        <f t="shared" si="6"/>
        <v>614592.70227500005</v>
      </c>
      <c r="AS30" s="29">
        <f>((AQ30*Parâmetros!$E$40)/(2*Parâmetros!$B$11*Parâmetros!$G$3*Modelo_4_Ø20mm!AO30^2))</f>
        <v>0.60164056948808653</v>
      </c>
      <c r="AT30" s="29"/>
      <c r="AU30" s="29">
        <f>((AR30)*(((Parâmetros!$E$36^2)*Parâmetros!$E$40)/(2*Parâmetros!$G$3*Modelo_4_Ø20mm!AO30^2)))</f>
        <v>0.1042176474497159</v>
      </c>
    </row>
    <row r="31" spans="1:47" x14ac:dyDescent="0.25">
      <c r="A31" s="22">
        <v>0.26</v>
      </c>
      <c r="B31" s="23">
        <f>A31/Parâmetros!$G$3</f>
        <v>2.6052104208416834E-4</v>
      </c>
      <c r="C31" s="23"/>
      <c r="D31" s="23">
        <f>B31/Parâmetros!$B$43</f>
        <v>0.82926423254294168</v>
      </c>
      <c r="E31" s="23">
        <f>D31/Parâmetros!$B$6</f>
        <v>2.4932779090286883</v>
      </c>
      <c r="F31" s="23">
        <f>(Parâmetros!$G$3*Parâmetros!$B$40*Modelo_4_Ø20mm!E31)/Parâmetros!$H$3</f>
        <v>7980.8971286124806</v>
      </c>
      <c r="G31" s="23">
        <v>287776.79221799999</v>
      </c>
      <c r="H31" s="24">
        <f t="shared" si="4"/>
        <v>2398139.9351499998</v>
      </c>
      <c r="I31" s="29">
        <f>((G31*Parâmetros!$B$40)/(2*Parâmetros!$B$11*Parâmetros!$G$3*Modelo_4_Ø20mm!E31^2))</f>
        <v>0.52923673699147333</v>
      </c>
      <c r="J31" s="29"/>
      <c r="K31" s="29">
        <f>((H31)*(((Parâmetros!$B$36^2)*Parâmetros!$B$40)/(2*Parâmetros!$G$3*Modelo_4_Ø20mm!E31^2)))</f>
        <v>5.8545628539390875E-2</v>
      </c>
      <c r="L31" s="15"/>
      <c r="M31" s="22">
        <v>0.26</v>
      </c>
      <c r="N31" s="23">
        <f>M31/Parâmetros!$G$3</f>
        <v>2.6052104208416834E-4</v>
      </c>
      <c r="O31" s="23"/>
      <c r="P31" s="23">
        <f>N31/Parâmetros!$B$43</f>
        <v>0.82926423254294168</v>
      </c>
      <c r="Q31" s="23">
        <f>P31/Parâmetros!$C$6</f>
        <v>2.2143237184057187</v>
      </c>
      <c r="R31" s="23">
        <f>(Parâmetros!$G$3*Parâmetros!$C$40*Modelo_4_Ø20mm!Q31)/Parâmetros!$H$3</f>
        <v>10378.678375841931</v>
      </c>
      <c r="S31" s="23">
        <v>154512.296172</v>
      </c>
      <c r="T31" s="24">
        <f t="shared" si="5"/>
        <v>1287602.4681000002</v>
      </c>
      <c r="U31" s="29">
        <f>((S31*Parâmetros!$C$40)/(2*Parâmetros!$B$11*Parâmetros!$G$3*Modelo_4_Ø20mm!Q31^2))</f>
        <v>0.52751684788812314</v>
      </c>
      <c r="V31" s="29"/>
      <c r="W31" s="29">
        <f>((T31)*(((Parâmetros!$C$36^2)*Parâmetros!$C$40)/(2*Parâmetros!$G$3*Modelo_4_Ø20mm!Q31^2)))</f>
        <v>7.398436979552124E-2</v>
      </c>
      <c r="X31" s="15"/>
      <c r="Y31" s="22">
        <v>0.26</v>
      </c>
      <c r="Z31" s="23">
        <f>Y31/Parâmetros!$G$3</f>
        <v>2.6052104208416834E-4</v>
      </c>
      <c r="AA31" s="23"/>
      <c r="AB31" s="23">
        <f>Z31/Parâmetros!$B$43</f>
        <v>0.82926423254294168</v>
      </c>
      <c r="AC31" s="23">
        <f>AB31/Parâmetros!$D$6</f>
        <v>2.0752358171745287</v>
      </c>
      <c r="AD31" s="23">
        <f>(Parâmetros!$G$3*Parâmetros!$D$40*Modelo_4_Ø20mm!AC31)/Parâmetros!$H$3</f>
        <v>13012.659178354752</v>
      </c>
      <c r="AE31" s="22">
        <v>106373.93513499999</v>
      </c>
      <c r="AF31" s="24">
        <f t="shared" si="7"/>
        <v>886449.45945833332</v>
      </c>
      <c r="AG31" s="29">
        <f>((AE31*Parâmetros!$D$40)/(2*Parâmetros!$B$11*Parâmetros!$G$3*Modelo_4_Ø20mm!AC31^2))</f>
        <v>0.55316346400826344</v>
      </c>
      <c r="AH31" s="29"/>
      <c r="AI31" s="29">
        <f>((AF31)*(((Parâmetros!$D$36^2)*Parâmetros!$D$40)/(2*Parâmetros!$G$3*Modelo_4_Ø20mm!AC31^2)))</f>
        <v>8.8329230438993767E-2</v>
      </c>
      <c r="AJ31" s="15"/>
      <c r="AK31" s="22">
        <v>0.26</v>
      </c>
      <c r="AL31" s="23">
        <f>AK31/Parâmetros!$G$3</f>
        <v>2.6052104208416834E-4</v>
      </c>
      <c r="AM31" s="23"/>
      <c r="AN31" s="23">
        <f>AL31/Parâmetros!$B$43</f>
        <v>0.82926423254294168</v>
      </c>
      <c r="AO31" s="23">
        <f>AN31/Parâmetros!$E$6</f>
        <v>1.9924657197091342</v>
      </c>
      <c r="AP31" s="23">
        <f>(Parâmetros!$G$3*Parâmetros!$E$40*Modelo_4_Ø20mm!AO31)/Parâmetros!$H$3</f>
        <v>15394.382037764877</v>
      </c>
      <c r="AQ31" s="23">
        <v>85617.116096999889</v>
      </c>
      <c r="AR31" s="24">
        <f t="shared" si="6"/>
        <v>713475.96747499914</v>
      </c>
      <c r="AS31" s="29">
        <f>((AQ31*Parâmetros!$E$40)/(2*Parâmetros!$B$11*Parâmetros!$G$3*Modelo_4_Ø20mm!AO31^2))</f>
        <v>0.59512041848629404</v>
      </c>
      <c r="AT31" s="29"/>
      <c r="AU31" s="29">
        <f>((AR31)*(((Parâmetros!$E$36^2)*Parâmetros!$E$40)/(2*Parâmetros!$G$3*Modelo_4_Ø20mm!AO31^2)))</f>
        <v>0.10308821098401699</v>
      </c>
    </row>
    <row r="32" spans="1:47" x14ac:dyDescent="0.25">
      <c r="A32" s="22">
        <v>0.28000000000000003</v>
      </c>
      <c r="B32" s="23">
        <f>A32/Parâmetros!$G$3</f>
        <v>2.8056112224448903E-4</v>
      </c>
      <c r="C32" s="23"/>
      <c r="D32" s="23">
        <f>B32/Parâmetros!$B$43</f>
        <v>0.89305378889239884</v>
      </c>
      <c r="E32" s="23">
        <f>D32/Parâmetros!$B$6</f>
        <v>2.6850685174155107</v>
      </c>
      <c r="F32" s="23">
        <f>(Parâmetros!$G$3*Parâmetros!$B$40*Modelo_4_Ø20mm!E32)/Parâmetros!$H$3</f>
        <v>8594.812292351904</v>
      </c>
      <c r="G32" s="23">
        <v>329893.87542</v>
      </c>
      <c r="H32" s="24">
        <f t="shared" si="4"/>
        <v>2749115.6285000001</v>
      </c>
      <c r="I32" s="29">
        <f>((G32*Parâmetros!$B$40)/(2*Parâmetros!$B$11*Parâmetros!$G$3*Modelo_4_Ø20mm!E32^2))</f>
        <v>0.52311732299808722</v>
      </c>
      <c r="J32" s="29"/>
      <c r="K32" s="29">
        <f>((H32)*(((Parâmetros!$B$36^2)*Parâmetros!$B$40)/(2*Parâmetros!$G$3*Modelo_4_Ø20mm!E32^2)))</f>
        <v>5.7868682073859874E-2</v>
      </c>
      <c r="L32" s="15"/>
      <c r="M32" s="22">
        <v>0.28000000000000003</v>
      </c>
      <c r="N32" s="23">
        <f>M32/Parâmetros!$G$3</f>
        <v>2.8056112224448903E-4</v>
      </c>
      <c r="O32" s="23"/>
      <c r="P32" s="23">
        <f>N32/Parâmetros!$B$43</f>
        <v>0.89305378889239884</v>
      </c>
      <c r="Q32" s="23">
        <f>P32/Parâmetros!$C$6</f>
        <v>2.3846563121292359</v>
      </c>
      <c r="R32" s="23">
        <f>(Parâmetros!$G$3*Parâmetros!$C$40*Modelo_4_Ø20mm!Q32)/Parâmetros!$H$3</f>
        <v>11177.038250906697</v>
      </c>
      <c r="S32" s="23">
        <v>177293.66994200001</v>
      </c>
      <c r="T32" s="24">
        <f t="shared" si="5"/>
        <v>1477447.2495166669</v>
      </c>
      <c r="U32" s="29">
        <f>((S32*Parâmetros!$C$40)/(2*Parâmetros!$B$11*Parâmetros!$G$3*Modelo_4_Ø20mm!Q32^2))</f>
        <v>0.52191184250414613</v>
      </c>
      <c r="V32" s="29"/>
      <c r="W32" s="29">
        <f>((T32)*(((Parâmetros!$C$36^2)*Parâmetros!$C$40)/(2*Parâmetros!$G$3*Modelo_4_Ø20mm!Q32^2)))</f>
        <v>7.3198266389167127E-2</v>
      </c>
      <c r="X32" s="15"/>
      <c r="Y32" s="22">
        <v>0.28000000000000003</v>
      </c>
      <c r="Z32" s="23">
        <f>Y32/Parâmetros!$G$3</f>
        <v>2.8056112224448903E-4</v>
      </c>
      <c r="AA32" s="23"/>
      <c r="AB32" s="23">
        <f>Z32/Parâmetros!$B$43</f>
        <v>0.89305378889239884</v>
      </c>
      <c r="AC32" s="23">
        <f>AB32/Parâmetros!$D$6</f>
        <v>2.2348693415725696</v>
      </c>
      <c r="AD32" s="23">
        <f>(Parâmetros!$G$3*Parâmetros!$D$40*Modelo_4_Ø20mm!AC32)/Parâmetros!$H$3</f>
        <v>14013.632961305118</v>
      </c>
      <c r="AE32" s="22">
        <v>122252.38367900001</v>
      </c>
      <c r="AF32" s="24">
        <f t="shared" si="7"/>
        <v>1018769.8639916667</v>
      </c>
      <c r="AG32" s="29">
        <f>((AE32*Parâmetros!$D$40)/(2*Parâmetros!$B$11*Parâmetros!$G$3*Modelo_4_Ø20mm!AC32^2))</f>
        <v>0.54815859865880545</v>
      </c>
      <c r="AH32" s="29"/>
      <c r="AI32" s="29">
        <f>((AF32)*(((Parâmetros!$D$36^2)*Parâmetros!$D$40)/(2*Parâmetros!$G$3*Modelo_4_Ø20mm!AC32^2)))</f>
        <v>8.7530052739213826E-2</v>
      </c>
      <c r="AJ32" s="15"/>
      <c r="AK32" s="22">
        <v>0.28000000000000003</v>
      </c>
      <c r="AL32" s="23">
        <f>AK32/Parâmetros!$G$3</f>
        <v>2.8056112224448903E-4</v>
      </c>
      <c r="AM32" s="23"/>
      <c r="AN32" s="23">
        <f>AL32/Parâmetros!$B$43</f>
        <v>0.89305378889239884</v>
      </c>
      <c r="AO32" s="23">
        <f>AN32/Parâmetros!$E$6</f>
        <v>2.145732313532914</v>
      </c>
      <c r="AP32" s="23">
        <f>(Parâmetros!$G$3*Parâmetros!$E$40*Modelo_4_Ø20mm!AO32)/Parâmetros!$H$3</f>
        <v>16578.5652714391</v>
      </c>
      <c r="AQ32" s="23">
        <v>98289.071071000013</v>
      </c>
      <c r="AR32" s="24">
        <f t="shared" si="6"/>
        <v>819075.59225833346</v>
      </c>
      <c r="AS32" s="29">
        <f>((AQ32*Parâmetros!$E$40)/(2*Parâmetros!$B$11*Parâmetros!$G$3*Modelo_4_Ø20mm!AO32^2))</f>
        <v>0.5890879237587805</v>
      </c>
      <c r="AT32" s="29"/>
      <c r="AU32" s="29">
        <f>((AR32)*(((Parâmetros!$E$36^2)*Parâmetros!$E$40)/(2*Parâmetros!$G$3*Modelo_4_Ø20mm!AO32^2)))</f>
        <v>0.10204324752802994</v>
      </c>
    </row>
    <row r="33" spans="1:47" x14ac:dyDescent="0.25">
      <c r="A33" s="22">
        <v>0.3</v>
      </c>
      <c r="B33" s="23">
        <f>A33/Parâmetros!$G$3</f>
        <v>3.0060120240480961E-4</v>
      </c>
      <c r="C33" s="23"/>
      <c r="D33" s="23">
        <f>B33/Parâmetros!$B$43</f>
        <v>0.95684334524185577</v>
      </c>
      <c r="E33" s="23">
        <f>D33/Parâmetros!$B$6</f>
        <v>2.8768591258023322</v>
      </c>
      <c r="F33" s="23">
        <f>(Parâmetros!$G$3*Parâmetros!$B$40*Modelo_4_Ø20mm!E33)/Parâmetros!$H$3</f>
        <v>9208.7274560913229</v>
      </c>
      <c r="G33" s="23">
        <v>374589.98751800001</v>
      </c>
      <c r="H33" s="24">
        <f t="shared" si="4"/>
        <v>3121583.2293166667</v>
      </c>
      <c r="I33" s="29">
        <f>((G33*Parâmetros!$B$40)/(2*Parâmetros!$B$11*Parâmetros!$G$3*Modelo_4_Ø20mm!E33^2))</f>
        <v>0.51743352924019304</v>
      </c>
      <c r="J33" s="29"/>
      <c r="K33" s="29">
        <f>((H33)*(((Parâmetros!$B$36^2)*Parâmetros!$B$40)/(2*Parâmetros!$G$3*Modelo_4_Ø20mm!E33^2)))</f>
        <v>5.7239925121090857E-2</v>
      </c>
      <c r="L33" s="15"/>
      <c r="M33" s="22">
        <v>0.3</v>
      </c>
      <c r="N33" s="23">
        <f>M33/Parâmetros!$G$3</f>
        <v>3.0060120240480961E-4</v>
      </c>
      <c r="O33" s="23"/>
      <c r="P33" s="23">
        <f>N33/Parâmetros!$B$43</f>
        <v>0.95684334524185577</v>
      </c>
      <c r="Q33" s="23">
        <f>P33/Parâmetros!$C$6</f>
        <v>2.5549889058527522</v>
      </c>
      <c r="R33" s="23">
        <f>(Parâmetros!$G$3*Parâmetros!$C$40*Modelo_4_Ø20mm!Q33)/Parâmetros!$H$3</f>
        <v>11975.398125971458</v>
      </c>
      <c r="S33" s="23">
        <v>201473.24560999998</v>
      </c>
      <c r="T33" s="24">
        <f t="shared" si="5"/>
        <v>1678943.7134166665</v>
      </c>
      <c r="U33" s="29">
        <f>((S33*Parâmetros!$C$40)/(2*Parâmetros!$B$11*Parâmetros!$G$3*Modelo_4_Ø20mm!Q33^2))</f>
        <v>0.51664812478106548</v>
      </c>
      <c r="V33" s="29"/>
      <c r="W33" s="29">
        <f>((T33)*(((Parâmetros!$C$36^2)*Parâmetros!$C$40)/(2*Parâmetros!$G$3*Modelo_4_Ø20mm!Q33^2)))</f>
        <v>7.2460028662575601E-2</v>
      </c>
      <c r="X33" s="15"/>
      <c r="Y33" s="22">
        <v>0.3</v>
      </c>
      <c r="Z33" s="23">
        <f>Y33/Parâmetros!$G$3</f>
        <v>3.0060120240480961E-4</v>
      </c>
      <c r="AA33" s="23"/>
      <c r="AB33" s="23">
        <f>Z33/Parâmetros!$B$43</f>
        <v>0.95684334524185577</v>
      </c>
      <c r="AC33" s="23">
        <f>AB33/Parâmetros!$D$6</f>
        <v>2.39450286597061</v>
      </c>
      <c r="AD33" s="23">
        <f>(Parâmetros!$G$3*Parâmetros!$D$40*Modelo_4_Ø20mm!AC33)/Parâmetros!$H$3</f>
        <v>15014.606744255483</v>
      </c>
      <c r="AE33" s="22">
        <v>139150.755519</v>
      </c>
      <c r="AF33" s="24">
        <f t="shared" si="7"/>
        <v>1159589.6293250001</v>
      </c>
      <c r="AG33" s="29">
        <f>((AE33*Parâmetros!$D$40)/(2*Parâmetros!$B$11*Parâmetros!$G$3*Modelo_4_Ø20mm!AC33^2))</f>
        <v>0.54351059839496307</v>
      </c>
      <c r="AH33" s="29"/>
      <c r="AI33" s="29">
        <f>((AF33)*(((Parâmetros!$D$36^2)*Parâmetros!$D$40)/(2*Parâmetros!$G$3*Modelo_4_Ø20mm!AC33^2)))</f>
        <v>8.6787859313403465E-2</v>
      </c>
      <c r="AJ33" s="15"/>
      <c r="AK33" s="22">
        <v>0.3</v>
      </c>
      <c r="AL33" s="23">
        <f>AK33/Parâmetros!$G$3</f>
        <v>3.0060120240480961E-4</v>
      </c>
      <c r="AM33" s="23"/>
      <c r="AN33" s="23">
        <f>AL33/Parâmetros!$B$43</f>
        <v>0.95684334524185577</v>
      </c>
      <c r="AO33" s="23">
        <f>AN33/Parâmetros!$E$6</f>
        <v>2.2989989073566934</v>
      </c>
      <c r="AP33" s="23">
        <f>(Parâmetros!$G$3*Parâmetros!$E$40*Modelo_4_Ø20mm!AO33)/Parâmetros!$H$3</f>
        <v>17762.748505113319</v>
      </c>
      <c r="AQ33" s="23">
        <v>111754.71258599999</v>
      </c>
      <c r="AR33" s="24">
        <f t="shared" si="6"/>
        <v>931289.27154999995</v>
      </c>
      <c r="AS33" s="29">
        <f>((AQ33*Parâmetros!$E$40)/(2*Parâmetros!$B$11*Parâmetros!$G$3*Modelo_4_Ø20mm!AO33^2))</f>
        <v>0.5834643001722124</v>
      </c>
      <c r="AT33" s="29"/>
      <c r="AU33" s="29">
        <f>((AR33)*(((Parâmetros!$E$36^2)*Parâmetros!$E$40)/(2*Parâmetros!$G$3*Modelo_4_Ø20mm!AO33^2)))</f>
        <v>0.10106910972872303</v>
      </c>
    </row>
    <row r="34" spans="1:47" x14ac:dyDescent="0.25">
      <c r="A34" s="22">
        <v>0.32</v>
      </c>
      <c r="B34" s="23">
        <f>A34/Parâmetros!$G$3</f>
        <v>3.2064128256513029E-4</v>
      </c>
      <c r="C34" s="23"/>
      <c r="D34" s="23">
        <f>B34/Parâmetros!$B$43</f>
        <v>1.0206329015913129</v>
      </c>
      <c r="E34" s="23">
        <f>D34/Parâmetros!$B$6</f>
        <v>3.068649734189155</v>
      </c>
      <c r="F34" s="23">
        <f>(Parâmetros!$G$3*Parâmetros!$B$40*Modelo_4_Ø20mm!E34)/Parâmetros!$H$3</f>
        <v>9822.6426198307454</v>
      </c>
      <c r="G34" s="23">
        <v>421566.65622500004</v>
      </c>
      <c r="H34" s="24">
        <f t="shared" si="4"/>
        <v>3513055.4685416673</v>
      </c>
      <c r="I34" s="29">
        <f>((G34*Parâmetros!$B$40)/(2*Parâmetros!$B$11*Parâmetros!$G$3*Modelo_4_Ø20mm!E34^2))</f>
        <v>0.51180816288347875</v>
      </c>
      <c r="J34" s="29"/>
      <c r="K34" s="29">
        <f>((H34)*(((Parâmetros!$B$36^2)*Parâmetros!$B$40)/(2*Parâmetros!$G$3*Modelo_4_Ø20mm!E34^2)))</f>
        <v>5.6617631568699985E-2</v>
      </c>
      <c r="L34" s="15"/>
      <c r="M34" s="22">
        <v>0.32</v>
      </c>
      <c r="N34" s="23">
        <f>M34/Parâmetros!$G$3</f>
        <v>3.2064128256513029E-4</v>
      </c>
      <c r="O34" s="23"/>
      <c r="P34" s="23">
        <f>N34/Parâmetros!$B$43</f>
        <v>1.0206329015913129</v>
      </c>
      <c r="Q34" s="23">
        <f>P34/Parâmetros!$C$6</f>
        <v>2.7253214995762693</v>
      </c>
      <c r="R34" s="23">
        <f>(Parâmetros!$G$3*Parâmetros!$C$40*Modelo_4_Ø20mm!Q34)/Parâmetros!$H$3</f>
        <v>12773.758001036224</v>
      </c>
      <c r="S34" s="23">
        <v>227023.66427899999</v>
      </c>
      <c r="T34" s="24">
        <f t="shared" si="5"/>
        <v>1891863.8689916667</v>
      </c>
      <c r="U34" s="29">
        <f>((S34*Parâmetros!$C$40)/(2*Parâmetros!$B$11*Parâmetros!$G$3*Modelo_4_Ø20mm!Q34^2))</f>
        <v>0.51167141648181513</v>
      </c>
      <c r="V34" s="29"/>
      <c r="W34" s="29">
        <f>((T34)*(((Parâmetros!$C$36^2)*Parâmetros!$C$40)/(2*Parâmetros!$G$3*Modelo_4_Ø20mm!Q34^2)))</f>
        <v>7.1762044079428697E-2</v>
      </c>
      <c r="X34" s="15"/>
      <c r="Y34" s="22">
        <v>0.32</v>
      </c>
      <c r="Z34" s="23">
        <f>Y34/Parâmetros!$G$3</f>
        <v>3.2064128256513029E-4</v>
      </c>
      <c r="AA34" s="23"/>
      <c r="AB34" s="23">
        <f>Z34/Parâmetros!$B$43</f>
        <v>1.0206329015913129</v>
      </c>
      <c r="AC34" s="23">
        <f>AB34/Parâmetros!$D$6</f>
        <v>2.5541363903686509</v>
      </c>
      <c r="AD34" s="23">
        <f>(Parâmetros!$G$3*Parâmetros!$D$40*Modelo_4_Ø20mm!AC34)/Parâmetros!$H$3</f>
        <v>16015.580527205851</v>
      </c>
      <c r="AE34" s="22">
        <v>157019.51222999999</v>
      </c>
      <c r="AF34" s="24">
        <f t="shared" si="7"/>
        <v>1308495.9352500001</v>
      </c>
      <c r="AG34" s="29">
        <f>((AE34*Parâmetros!$D$40)/(2*Parâmetros!$B$11*Parâmetros!$G$3*Modelo_4_Ø20mm!AC34^2))</f>
        <v>0.53903706038773813</v>
      </c>
      <c r="AH34" s="29"/>
      <c r="AI34" s="29">
        <f>((AF34)*(((Parâmetros!$D$36^2)*Parâmetros!$D$40)/(2*Parâmetros!$G$3*Modelo_4_Ø20mm!AC34^2)))</f>
        <v>8.6073524048643699E-2</v>
      </c>
      <c r="AJ34" s="15"/>
      <c r="AK34" s="22">
        <v>0.32</v>
      </c>
      <c r="AL34" s="23">
        <f>AK34/Parâmetros!$G$3</f>
        <v>3.2064128256513029E-4</v>
      </c>
      <c r="AM34" s="23"/>
      <c r="AN34" s="23">
        <f>AL34/Parâmetros!$B$43</f>
        <v>1.0206329015913129</v>
      </c>
      <c r="AO34" s="23">
        <f>AN34/Parâmetros!$E$6</f>
        <v>2.4522655011804733</v>
      </c>
      <c r="AP34" s="23">
        <f>(Parâmetros!$G$3*Parâmetros!$E$40*Modelo_4_Ø20mm!AO34)/Parâmetros!$H$3</f>
        <v>18946.931738787545</v>
      </c>
      <c r="AQ34" s="23">
        <v>125998.656074</v>
      </c>
      <c r="AR34" s="24">
        <f t="shared" si="6"/>
        <v>1049988.8006166667</v>
      </c>
      <c r="AS34" s="29">
        <f>((AQ34*Parâmetros!$E$40)/(2*Parâmetros!$B$11*Parâmetros!$G$3*Modelo_4_Ø20mm!AO34^2))</f>
        <v>0.57817180371922139</v>
      </c>
      <c r="AT34" s="29"/>
      <c r="AU34" s="29">
        <f>((AR34)*(((Parâmetros!$E$36^2)*Parâmetros!$E$40)/(2*Parâmetros!$G$3*Modelo_4_Ø20mm!AO34^2)))</f>
        <v>0.1001523305794446</v>
      </c>
    </row>
    <row r="35" spans="1:47" x14ac:dyDescent="0.25">
      <c r="A35" s="22">
        <v>0.34</v>
      </c>
      <c r="B35" s="23">
        <f>A35/Parâmetros!$G$3</f>
        <v>3.4068136272545093E-4</v>
      </c>
      <c r="C35" s="23"/>
      <c r="D35" s="23">
        <f>B35/Parâmetros!$B$43</f>
        <v>1.08442245794077</v>
      </c>
      <c r="E35" s="23">
        <f>D35/Parâmetros!$B$6</f>
        <v>3.2604403425759769</v>
      </c>
      <c r="F35" s="23">
        <f>(Parâmetros!$G$3*Parâmetros!$B$40*Modelo_4_Ø20mm!E35)/Parâmetros!$H$3</f>
        <v>10436.557783570168</v>
      </c>
      <c r="G35" s="23">
        <v>470834.42952999996</v>
      </c>
      <c r="H35" s="24">
        <f t="shared" si="4"/>
        <v>3923620.2460833332</v>
      </c>
      <c r="I35" s="29">
        <f>((G35*Parâmetros!$B$40)/(2*Parâmetros!$B$11*Parâmetros!$G$3*Modelo_4_Ø20mm!E35^2))</f>
        <v>0.50635055529173267</v>
      </c>
      <c r="J35" s="29"/>
      <c r="K35" s="29">
        <f>((H35)*(((Parâmetros!$B$36^2)*Parâmetros!$B$40)/(2*Parâmetros!$G$3*Modelo_4_Ø20mm!E35^2)))</f>
        <v>5.6013895953904075E-2</v>
      </c>
      <c r="L35" s="15"/>
      <c r="M35" s="22">
        <v>0.34</v>
      </c>
      <c r="N35" s="23">
        <f>M35/Parâmetros!$G$3</f>
        <v>3.4068136272545093E-4</v>
      </c>
      <c r="O35" s="23"/>
      <c r="P35" s="23">
        <f>N35/Parâmetros!$B$43</f>
        <v>1.08442245794077</v>
      </c>
      <c r="Q35" s="23">
        <f>P35/Parâmetros!$C$6</f>
        <v>2.8956540932997865</v>
      </c>
      <c r="R35" s="23">
        <f>(Parâmetros!$G$3*Parâmetros!$C$40*Modelo_4_Ø20mm!Q35)/Parâmetros!$H$3</f>
        <v>13572.117876100991</v>
      </c>
      <c r="S35" s="23">
        <v>253927.11261400001</v>
      </c>
      <c r="T35" s="24">
        <f t="shared" si="5"/>
        <v>2116059.2717833337</v>
      </c>
      <c r="U35" s="29">
        <f>((S35*Parâmetros!$C$40)/(2*Parâmetros!$B$11*Parâmetros!$G$3*Modelo_4_Ø20mm!Q35^2))</f>
        <v>0.50695711709944646</v>
      </c>
      <c r="V35" s="29"/>
      <c r="W35" s="29">
        <f>((T35)*(((Parâmetros!$C$36^2)*Parâmetros!$C$40)/(2*Parâmetros!$G$3*Modelo_4_Ø20mm!Q35^2)))</f>
        <v>7.1100862412476637E-2</v>
      </c>
      <c r="X35" s="15"/>
      <c r="Y35" s="22">
        <v>0.34</v>
      </c>
      <c r="Z35" s="23">
        <f>Y35/Parâmetros!$G$3</f>
        <v>3.4068136272545093E-4</v>
      </c>
      <c r="AA35" s="23"/>
      <c r="AB35" s="23">
        <f>Z35/Parâmetros!$B$43</f>
        <v>1.08442245794077</v>
      </c>
      <c r="AC35" s="23">
        <f>AB35/Parâmetros!$D$6</f>
        <v>2.7137699147666914</v>
      </c>
      <c r="AD35" s="23">
        <f>(Parâmetros!$G$3*Parâmetros!$D$40*Modelo_4_Ø20mm!AC35)/Parâmetros!$H$3</f>
        <v>17016.554310156214</v>
      </c>
      <c r="AE35" s="22">
        <v>175817.80778600002</v>
      </c>
      <c r="AF35" s="24">
        <f t="shared" si="7"/>
        <v>1465148.3982166669</v>
      </c>
      <c r="AG35" s="29">
        <f>((AE35*Parâmetros!$D$40)/(2*Parâmetros!$B$11*Parâmetros!$G$3*Modelo_4_Ø20mm!AC35^2))</f>
        <v>0.53465050891902577</v>
      </c>
      <c r="AH35" s="29"/>
      <c r="AI35" s="29">
        <f>((AF35)*(((Parâmetros!$D$36^2)*Parâmetros!$D$40)/(2*Parâmetros!$G$3*Modelo_4_Ø20mm!AC35^2)))</f>
        <v>8.5373078808271455E-2</v>
      </c>
      <c r="AJ35" s="15"/>
      <c r="AK35" s="22">
        <v>0.34</v>
      </c>
      <c r="AL35" s="23">
        <f>AK35/Parâmetros!$G$3</f>
        <v>3.4068136272545093E-4</v>
      </c>
      <c r="AM35" s="23"/>
      <c r="AN35" s="23">
        <f>AL35/Parâmetros!$B$43</f>
        <v>1.08442245794077</v>
      </c>
      <c r="AO35" s="23">
        <f>AN35/Parâmetros!$E$6</f>
        <v>2.6055320950042526</v>
      </c>
      <c r="AP35" s="23">
        <f>(Parâmetros!$G$3*Parâmetros!$E$40*Modelo_4_Ø20mm!AO35)/Parâmetros!$H$3</f>
        <v>20131.114972461761</v>
      </c>
      <c r="AQ35" s="23">
        <v>141022.08515199999</v>
      </c>
      <c r="AR35" s="24">
        <f t="shared" si="6"/>
        <v>1175184.0429333332</v>
      </c>
      <c r="AS35" s="29">
        <f>((AQ35*Parâmetros!$E$40)/(2*Parâmetros!$B$11*Parâmetros!$G$3*Modelo_4_Ø20mm!AO35^2))</f>
        <v>0.57321856783567382</v>
      </c>
      <c r="AT35" s="29"/>
      <c r="AU35" s="29">
        <f>((AR35)*(((Parâmetros!$E$36^2)*Parâmetros!$E$40)/(2*Parâmetros!$G$3*Modelo_4_Ø20mm!AO35^2)))</f>
        <v>9.9294318973800935E-2</v>
      </c>
    </row>
    <row r="36" spans="1:47" x14ac:dyDescent="0.25">
      <c r="A36" s="22">
        <v>0.36</v>
      </c>
      <c r="B36" s="23">
        <f>A36/Parâmetros!$G$3</f>
        <v>3.607214428857715E-4</v>
      </c>
      <c r="C36" s="23"/>
      <c r="D36" s="23">
        <f>B36/Parâmetros!$B$43</f>
        <v>1.1482120142902268</v>
      </c>
      <c r="E36" s="23">
        <f>D36/Parâmetros!$B$6</f>
        <v>3.4522309509627984</v>
      </c>
      <c r="F36" s="23">
        <f>(Parâmetros!$G$3*Parâmetros!$B$40*Modelo_4_Ø20mm!E36)/Parâmetros!$H$3</f>
        <v>11050.472947309587</v>
      </c>
      <c r="G36" s="23">
        <v>522592.11807500001</v>
      </c>
      <c r="H36" s="24">
        <f t="shared" si="4"/>
        <v>4354934.3172916668</v>
      </c>
      <c r="I36" s="29">
        <f>((G36*Parâmetros!$B$40)/(2*Parâmetros!$B$11*Parâmetros!$G$3*Modelo_4_Ø20mm!E36^2))</f>
        <v>0.5013012245593762</v>
      </c>
      <c r="J36" s="29"/>
      <c r="K36" s="29">
        <f>((H36)*(((Parâmetros!$B$36^2)*Parâmetros!$B$40)/(2*Parâmetros!$G$3*Modelo_4_Ø20mm!E36^2)))</f>
        <v>5.5455325052137967E-2</v>
      </c>
      <c r="L36" s="15"/>
      <c r="M36" s="22">
        <v>0.36</v>
      </c>
      <c r="N36" s="23">
        <f>M36/Parâmetros!$G$3</f>
        <v>3.607214428857715E-4</v>
      </c>
      <c r="O36" s="23"/>
      <c r="P36" s="23">
        <f>N36/Parâmetros!$B$43</f>
        <v>1.1482120142902268</v>
      </c>
      <c r="Q36" s="23">
        <f>P36/Parâmetros!$C$6</f>
        <v>3.0659866870233023</v>
      </c>
      <c r="R36" s="23">
        <f>(Parâmetros!$G$3*Parâmetros!$C$40*Modelo_4_Ø20mm!Q36)/Parâmetros!$H$3</f>
        <v>14370.47775116575</v>
      </c>
      <c r="S36" s="23">
        <v>282167.97430999996</v>
      </c>
      <c r="T36" s="24">
        <f t="shared" si="5"/>
        <v>2351399.7859166665</v>
      </c>
      <c r="U36" s="29">
        <f>((S36*Parâmetros!$C$40)/(2*Parâmetros!$B$11*Parâmetros!$G$3*Modelo_4_Ø20mm!Q36^2))</f>
        <v>0.50248453846657481</v>
      </c>
      <c r="V36" s="29"/>
      <c r="W36" s="29">
        <f>((T36)*(((Parâmetros!$C$36^2)*Parâmetros!$C$40)/(2*Parâmetros!$G$3*Modelo_4_Ø20mm!Q36^2)))</f>
        <v>7.0473582141071731E-2</v>
      </c>
      <c r="X36" s="15"/>
      <c r="Y36" s="22">
        <v>0.36</v>
      </c>
      <c r="Z36" s="23">
        <f>Y36/Parâmetros!$G$3</f>
        <v>3.607214428857715E-4</v>
      </c>
      <c r="AA36" s="23"/>
      <c r="AB36" s="23">
        <f>Z36/Parâmetros!$B$43</f>
        <v>1.1482120142902268</v>
      </c>
      <c r="AC36" s="23">
        <f>AB36/Parâmetros!$D$6</f>
        <v>2.8734034391647318</v>
      </c>
      <c r="AD36" s="23">
        <f>(Parâmetros!$G$3*Parâmetros!$D$40*Modelo_4_Ø20mm!AC36)/Parâmetros!$H$3</f>
        <v>18017.528093106579</v>
      </c>
      <c r="AE36" s="22">
        <v>195585.979162</v>
      </c>
      <c r="AF36" s="24">
        <f t="shared" si="7"/>
        <v>1629883.1596833335</v>
      </c>
      <c r="AG36" s="29">
        <f>((AE36*Parâmetros!$D$40)/(2*Parâmetros!$B$11*Parâmetros!$G$3*Modelo_4_Ø20mm!AC36^2))</f>
        <v>0.5305150087814916</v>
      </c>
      <c r="AH36" s="29"/>
      <c r="AI36" s="29">
        <f>((AF36)*(((Parâmetros!$D$36^2)*Parâmetros!$D$40)/(2*Parâmetros!$G$3*Modelo_4_Ø20mm!AC36^2)))</f>
        <v>8.4712721484629994E-2</v>
      </c>
      <c r="AJ36" s="15"/>
      <c r="AK36" s="22">
        <v>0.36</v>
      </c>
      <c r="AL36" s="23">
        <f>AK36/Parâmetros!$G$3</f>
        <v>3.607214428857715E-4</v>
      </c>
      <c r="AM36" s="23"/>
      <c r="AN36" s="23">
        <f>AL36/Parâmetros!$B$43</f>
        <v>1.1482120142902268</v>
      </c>
      <c r="AO36" s="23">
        <f>AN36/Parâmetros!$E$6</f>
        <v>2.7587986888280316</v>
      </c>
      <c r="AP36" s="23">
        <f>(Parâmetros!$G$3*Parâmetros!$E$40*Modelo_4_Ø20mm!AO36)/Parâmetros!$H$3</f>
        <v>21315.29820613598</v>
      </c>
      <c r="AQ36" s="23">
        <v>156869.459734</v>
      </c>
      <c r="AR36" s="24">
        <f t="shared" si="6"/>
        <v>1307245.4977833333</v>
      </c>
      <c r="AS36" s="29">
        <f>((AQ36*Parâmetros!$E$40)/(2*Parâmetros!$B$11*Parâmetros!$G$3*Modelo_4_Ø20mm!AO36^2))</f>
        <v>0.56875385227451758</v>
      </c>
      <c r="AT36" s="29"/>
      <c r="AU36" s="29">
        <f>((AR36)*(((Parâmetros!$E$36^2)*Parâmetros!$E$40)/(2*Parâmetros!$G$3*Modelo_4_Ø20mm!AO36^2)))</f>
        <v>9.8520930050391489E-2</v>
      </c>
    </row>
    <row r="37" spans="1:47" x14ac:dyDescent="0.25">
      <c r="A37" s="22">
        <v>0.38</v>
      </c>
      <c r="B37" s="23">
        <f>A37/Parâmetros!$G$3</f>
        <v>3.8076152304609219E-4</v>
      </c>
      <c r="C37" s="23"/>
      <c r="D37" s="23">
        <f>B37/Parâmetros!$B$43</f>
        <v>1.2120015706396841</v>
      </c>
      <c r="E37" s="23">
        <f>D37/Parâmetros!$B$6</f>
        <v>3.6440215593496212</v>
      </c>
      <c r="F37" s="23">
        <f>(Parâmetros!$G$3*Parâmetros!$B$40*Modelo_4_Ø20mm!E37)/Parâmetros!$H$3</f>
        <v>11664.388111049011</v>
      </c>
      <c r="G37" s="23">
        <v>576778.02478000009</v>
      </c>
      <c r="H37" s="24">
        <f t="shared" si="4"/>
        <v>4806483.5398333343</v>
      </c>
      <c r="I37" s="29">
        <f>((G37*Parâmetros!$B$40)/(2*Parâmetros!$B$11*Parâmetros!$G$3*Modelo_4_Ø20mm!E37^2))</f>
        <v>0.49657222460788775</v>
      </c>
      <c r="J37" s="29"/>
      <c r="K37" s="29">
        <f>((H37)*(((Parâmetros!$B$36^2)*Parâmetros!$B$40)/(2*Parâmetros!$G$3*Modelo_4_Ø20mm!E37^2)))</f>
        <v>5.4932190025464456E-2</v>
      </c>
      <c r="L37" s="15"/>
      <c r="M37" s="22">
        <v>0.38</v>
      </c>
      <c r="N37" s="23">
        <f>M37/Parâmetros!$G$3</f>
        <v>3.8076152304609219E-4</v>
      </c>
      <c r="O37" s="23"/>
      <c r="P37" s="23">
        <f>N37/Parâmetros!$B$43</f>
        <v>1.2120015706396841</v>
      </c>
      <c r="Q37" s="23">
        <f>P37/Parâmetros!$C$6</f>
        <v>3.23631928074682</v>
      </c>
      <c r="R37" s="23">
        <f>(Parâmetros!$G$3*Parâmetros!$C$40*Modelo_4_Ø20mm!Q37)/Parâmetros!$H$3</f>
        <v>15168.837626230517</v>
      </c>
      <c r="S37" s="23">
        <v>311732.32322700002</v>
      </c>
      <c r="T37" s="24">
        <f t="shared" si="5"/>
        <v>2597769.3602250004</v>
      </c>
      <c r="U37" s="29">
        <f>((S37*Parâmetros!$C$40)/(2*Parâmetros!$B$11*Parâmetros!$G$3*Modelo_4_Ø20mm!Q37^2))</f>
        <v>0.49823545261373975</v>
      </c>
      <c r="V37" s="29"/>
      <c r="W37" s="29">
        <f>((T37)*(((Parâmetros!$C$36^2)*Parâmetros!$C$40)/(2*Parâmetros!$G$3*Modelo_4_Ø20mm!Q37^2)))</f>
        <v>6.9877646787940159E-2</v>
      </c>
      <c r="X37" s="15"/>
      <c r="Y37" s="22">
        <v>0.38</v>
      </c>
      <c r="Z37" s="23">
        <f>Y37/Parâmetros!$G$3</f>
        <v>3.8076152304609219E-4</v>
      </c>
      <c r="AA37" s="23"/>
      <c r="AB37" s="23">
        <f>Z37/Parâmetros!$B$43</f>
        <v>1.2120015706396841</v>
      </c>
      <c r="AC37" s="23">
        <f>AB37/Parâmetros!$D$6</f>
        <v>3.0330369635627727</v>
      </c>
      <c r="AD37" s="23">
        <f>(Parâmetros!$G$3*Parâmetros!$D$40*Modelo_4_Ø20mm!AC37)/Parâmetros!$H$3</f>
        <v>19018.501876056947</v>
      </c>
      <c r="AE37" s="22">
        <v>216331.04756099998</v>
      </c>
      <c r="AF37" s="24">
        <f t="shared" si="7"/>
        <v>1802758.7296749998</v>
      </c>
      <c r="AG37" s="29">
        <f>((AE37*Parâmetros!$D$40)/(2*Parâmetros!$B$11*Parâmetros!$G$3*Modelo_4_Ø20mm!AC37^2))</f>
        <v>0.52664336622500918</v>
      </c>
      <c r="AH37" s="29"/>
      <c r="AI37" s="29">
        <f>((AF37)*(((Parâmetros!$D$36^2)*Parâmetros!$D$40)/(2*Parâmetros!$G$3*Modelo_4_Ø20mm!AC37^2)))</f>
        <v>8.4094496981748049E-2</v>
      </c>
      <c r="AJ37" s="15"/>
      <c r="AK37" s="22">
        <v>0.38</v>
      </c>
      <c r="AL37" s="23">
        <f>AK37/Parâmetros!$G$3</f>
        <v>3.8076152304609219E-4</v>
      </c>
      <c r="AM37" s="23"/>
      <c r="AN37" s="23">
        <f>AL37/Parâmetros!$B$43</f>
        <v>1.2120015706396841</v>
      </c>
      <c r="AO37" s="23">
        <f>AN37/Parâmetros!$E$6</f>
        <v>2.9120652826518119</v>
      </c>
      <c r="AP37" s="23">
        <f>(Parâmetros!$G$3*Parâmetros!$E$40*Modelo_4_Ø20mm!AO37)/Parâmetros!$H$3</f>
        <v>22499.481439810203</v>
      </c>
      <c r="AQ37" s="23">
        <v>173465.49029299998</v>
      </c>
      <c r="AR37" s="24">
        <f t="shared" si="6"/>
        <v>1445545.7524416666</v>
      </c>
      <c r="AS37" s="29">
        <f>((AQ37*Parâmetros!$E$40)/(2*Parâmetros!$B$11*Parâmetros!$G$3*Modelo_4_Ø20mm!AO37^2))</f>
        <v>0.56446477681197171</v>
      </c>
      <c r="AT37" s="29"/>
      <c r="AU37" s="29">
        <f>((AR37)*(((Parâmetros!$E$36^2)*Parâmetros!$E$40)/(2*Parâmetros!$G$3*Modelo_4_Ø20mm!AO37^2)))</f>
        <v>9.7777965933425165E-2</v>
      </c>
    </row>
    <row r="38" spans="1:47" x14ac:dyDescent="0.25">
      <c r="A38" s="22">
        <v>0.4</v>
      </c>
      <c r="B38" s="23">
        <f>A38/Parâmetros!$G$3</f>
        <v>4.0080160320641282E-4</v>
      </c>
      <c r="C38" s="23"/>
      <c r="D38" s="23">
        <f>B38/Parâmetros!$B$43</f>
        <v>1.2757911269891411</v>
      </c>
      <c r="E38" s="23">
        <f>D38/Parâmetros!$B$6</f>
        <v>3.8358121677364432</v>
      </c>
      <c r="F38" s="23">
        <f>(Parâmetros!$G$3*Parâmetros!$B$40*Modelo_4_Ø20mm!E38)/Parâmetros!$H$3</f>
        <v>12278.303274788432</v>
      </c>
      <c r="G38" s="23">
        <v>633314.37724299997</v>
      </c>
      <c r="H38" s="24">
        <f t="shared" si="4"/>
        <v>5277619.8103583334</v>
      </c>
      <c r="I38" s="29">
        <f>((G38*Parâmetros!$B$40)/(2*Parâmetros!$B$11*Parâmetros!$G$3*Modelo_4_Ø20mm!E38^2))</f>
        <v>0.49208516950097397</v>
      </c>
      <c r="J38" s="29"/>
      <c r="K38" s="29">
        <f>((H38)*(((Parâmetros!$B$36^2)*Parâmetros!$B$40)/(2*Parâmetros!$G$3*Modelo_4_Ø20mm!E38^2)))</f>
        <v>5.4435819605265556E-2</v>
      </c>
      <c r="L38" s="15"/>
      <c r="M38" s="22">
        <v>0.4</v>
      </c>
      <c r="N38" s="23">
        <f>M38/Parâmetros!$G$3</f>
        <v>4.0080160320641282E-4</v>
      </c>
      <c r="O38" s="23"/>
      <c r="P38" s="23">
        <f>N38/Parâmetros!$B$43</f>
        <v>1.2757911269891411</v>
      </c>
      <c r="Q38" s="23">
        <f>P38/Parâmetros!$C$6</f>
        <v>3.4066518744703367</v>
      </c>
      <c r="R38" s="23">
        <f>(Parâmetros!$G$3*Parâmetros!$C$40*Modelo_4_Ø20mm!Q38)/Parâmetros!$H$3</f>
        <v>15967.197501295281</v>
      </c>
      <c r="S38" s="23">
        <v>342584.42277400004</v>
      </c>
      <c r="T38" s="24">
        <f t="shared" si="5"/>
        <v>2854870.1897833338</v>
      </c>
      <c r="U38" s="29">
        <f>((S38*Parâmetros!$C$40)/(2*Parâmetros!$B$11*Parâmetros!$G$3*Modelo_4_Ø20mm!Q38^2))</f>
        <v>0.49416002842756973</v>
      </c>
      <c r="V38" s="29"/>
      <c r="W38" s="29">
        <f>((T38)*(((Parâmetros!$C$36^2)*Parâmetros!$C$40)/(2*Parâmetros!$G$3*Modelo_4_Ø20mm!Q38^2)))</f>
        <v>6.9306067526973755E-2</v>
      </c>
      <c r="X38" s="15"/>
      <c r="Y38" s="22">
        <v>0.4</v>
      </c>
      <c r="Z38" s="23">
        <f>Y38/Parâmetros!$G$3</f>
        <v>4.0080160320641282E-4</v>
      </c>
      <c r="AA38" s="23"/>
      <c r="AB38" s="23">
        <f>Z38/Parâmetros!$B$43</f>
        <v>1.2757911269891411</v>
      </c>
      <c r="AC38" s="23">
        <f>AB38/Parâmetros!$D$6</f>
        <v>3.1926704879608137</v>
      </c>
      <c r="AD38" s="23">
        <f>(Parâmetros!$G$3*Parâmetros!$D$40*Modelo_4_Ø20mm!AC38)/Parâmetros!$H$3</f>
        <v>20019.475659007312</v>
      </c>
      <c r="AE38" s="22">
        <v>237972.490387</v>
      </c>
      <c r="AF38" s="24">
        <f t="shared" si="7"/>
        <v>1983104.0865583334</v>
      </c>
      <c r="AG38" s="29">
        <f>((AE38*Parâmetros!$D$40)/(2*Parâmetros!$B$11*Parâmetros!$G$3*Modelo_4_Ø20mm!AC38^2))</f>
        <v>0.52284352118872313</v>
      </c>
      <c r="AH38" s="29"/>
      <c r="AI38" s="29">
        <f>((AF38)*(((Parâmetros!$D$36^2)*Parâmetros!$D$40)/(2*Parâmetros!$G$3*Modelo_4_Ø20mm!AC38^2)))</f>
        <v>8.3487737118378688E-2</v>
      </c>
      <c r="AJ38" s="15"/>
      <c r="AK38" s="22">
        <v>0.4</v>
      </c>
      <c r="AL38" s="23">
        <f>AK38/Parâmetros!$G$3</f>
        <v>4.0080160320641282E-4</v>
      </c>
      <c r="AM38" s="23"/>
      <c r="AN38" s="23">
        <f>AL38/Parâmetros!$B$43</f>
        <v>1.2757911269891411</v>
      </c>
      <c r="AO38" s="23">
        <f>AN38/Parâmetros!$E$6</f>
        <v>3.0653318764755912</v>
      </c>
      <c r="AP38" s="23">
        <f>(Parâmetros!$G$3*Parâmetros!$E$40*Modelo_4_Ø20mm!AO38)/Parâmetros!$H$3</f>
        <v>23683.664673484429</v>
      </c>
      <c r="AQ38" s="23">
        <v>190842.8425</v>
      </c>
      <c r="AR38" s="24">
        <f t="shared" si="6"/>
        <v>1590357.0208333335</v>
      </c>
      <c r="AS38" s="29">
        <f>((AQ38*Parâmetros!$E$40)/(2*Parâmetros!$B$11*Parâmetros!$G$3*Modelo_4_Ø20mm!AO38^2))</f>
        <v>0.5604628692436836</v>
      </c>
      <c r="AT38" s="29"/>
      <c r="AU38" s="29">
        <f>((AR38)*(((Parâmetros!$E$36^2)*Parâmetros!$E$40)/(2*Parâmetros!$G$3*Modelo_4_Ø20mm!AO38^2)))</f>
        <v>9.7084745739791825E-2</v>
      </c>
    </row>
    <row r="39" spans="1:47" x14ac:dyDescent="0.25">
      <c r="A39" s="22">
        <v>0.42</v>
      </c>
      <c r="B39" s="23">
        <f>A39/Parâmetros!$G$3</f>
        <v>4.2084168336673346E-4</v>
      </c>
      <c r="C39" s="23"/>
      <c r="D39" s="23">
        <f>B39/Parâmetros!$B$43</f>
        <v>1.3395806833385981</v>
      </c>
      <c r="E39" s="23">
        <f>D39/Parâmetros!$B$6</f>
        <v>4.0276027761232651</v>
      </c>
      <c r="F39" s="23">
        <f>(Parâmetros!$G$3*Parâmetros!$B$40*Modelo_4_Ø20mm!E39)/Parâmetros!$H$3</f>
        <v>12892.218438527852</v>
      </c>
      <c r="G39" s="23">
        <v>692230.29988300009</v>
      </c>
      <c r="H39" s="24">
        <f t="shared" si="4"/>
        <v>5768585.8323583342</v>
      </c>
      <c r="I39" s="29">
        <f>((G39*Parâmetros!$B$40)/(2*Parâmetros!$B$11*Parâmetros!$G$3*Modelo_4_Ø20mm!E39^2))</f>
        <v>0.48785744393564673</v>
      </c>
      <c r="J39" s="29"/>
      <c r="K39" s="29">
        <f>((H39)*(((Parâmetros!$B$36^2)*Parâmetros!$B$40)/(2*Parâmetros!$G$3*Modelo_4_Ø20mm!E39^2)))</f>
        <v>5.3968136934706507E-2</v>
      </c>
      <c r="L39" s="15"/>
      <c r="M39" s="22">
        <v>0.42</v>
      </c>
      <c r="N39" s="23">
        <f>M39/Parâmetros!$G$3</f>
        <v>4.2084168336673346E-4</v>
      </c>
      <c r="O39" s="23"/>
      <c r="P39" s="23">
        <f>N39/Parâmetros!$B$43</f>
        <v>1.3395806833385981</v>
      </c>
      <c r="Q39" s="23">
        <f>P39/Parâmetros!$C$6</f>
        <v>3.5769844681938534</v>
      </c>
      <c r="R39" s="23">
        <f>(Parâmetros!$G$3*Parâmetros!$C$40*Modelo_4_Ø20mm!Q39)/Parâmetros!$H$3</f>
        <v>16765.557376360044</v>
      </c>
      <c r="S39" s="23">
        <v>374737.00768400001</v>
      </c>
      <c r="T39" s="24">
        <f t="shared" si="5"/>
        <v>3122808.3973666667</v>
      </c>
      <c r="U39" s="29">
        <f>((S39*Parâmetros!$C$40)/(2*Parâmetros!$B$11*Parâmetros!$G$3*Modelo_4_Ø20mm!Q39^2))</f>
        <v>0.49028430174342674</v>
      </c>
      <c r="V39" s="29"/>
      <c r="W39" s="29">
        <f>((T39)*(((Parâmetros!$C$36^2)*Parâmetros!$C$40)/(2*Parâmetros!$G$3*Modelo_4_Ø20mm!Q39^2)))</f>
        <v>6.8762495890591024E-2</v>
      </c>
      <c r="X39" s="15"/>
      <c r="Y39" s="22">
        <v>0.42</v>
      </c>
      <c r="Z39" s="23">
        <f>Y39/Parâmetros!$G$3</f>
        <v>4.2084168336673346E-4</v>
      </c>
      <c r="AA39" s="23"/>
      <c r="AB39" s="23">
        <f>Z39/Parâmetros!$B$43</f>
        <v>1.3395806833385981</v>
      </c>
      <c r="AC39" s="23">
        <f>AB39/Parâmetros!$D$6</f>
        <v>3.3523040123588541</v>
      </c>
      <c r="AD39" s="23">
        <f>(Parâmetros!$G$3*Parâmetros!$D$40*Modelo_4_Ø20mm!AC39)/Parâmetros!$H$3</f>
        <v>21020.449441957677</v>
      </c>
      <c r="AE39" s="22">
        <v>260527.960624</v>
      </c>
      <c r="AF39" s="24">
        <f t="shared" si="7"/>
        <v>2171066.3385333335</v>
      </c>
      <c r="AG39" s="29">
        <f>((AE39*Parâmetros!$D$40)/(2*Parâmetros!$B$11*Parâmetros!$G$3*Modelo_4_Ø20mm!AC39^2))</f>
        <v>0.51918330300506654</v>
      </c>
      <c r="AH39" s="29"/>
      <c r="AI39" s="29">
        <f>((AF39)*(((Parâmetros!$D$36^2)*Parâmetros!$D$40)/(2*Parâmetros!$G$3*Modelo_4_Ø20mm!AC39^2)))</f>
        <v>8.2903272893177504E-2</v>
      </c>
      <c r="AJ39" s="15"/>
      <c r="AK39" s="22">
        <v>0.42</v>
      </c>
      <c r="AL39" s="23">
        <f>AK39/Parâmetros!$G$3</f>
        <v>4.2084168336673346E-4</v>
      </c>
      <c r="AM39" s="23"/>
      <c r="AN39" s="23">
        <f>AL39/Parâmetros!$B$43</f>
        <v>1.3395806833385981</v>
      </c>
      <c r="AO39" s="23">
        <f>AN39/Parâmetros!$E$6</f>
        <v>3.2185984702993706</v>
      </c>
      <c r="AP39" s="23">
        <f>(Parâmetros!$G$3*Parâmetros!$E$40*Modelo_4_Ø20mm!AO39)/Parâmetros!$H$3</f>
        <v>24867.847907158648</v>
      </c>
      <c r="AQ39" s="23">
        <v>208984.93028100001</v>
      </c>
      <c r="AR39" s="24">
        <f t="shared" si="6"/>
        <v>1741541.0856750002</v>
      </c>
      <c r="AS39" s="29">
        <f>((AQ39*Parâmetros!$E$40)/(2*Parâmetros!$B$11*Parâmetros!$G$3*Modelo_4_Ø20mm!AO39^2))</f>
        <v>0.55668220884758202</v>
      </c>
      <c r="AT39" s="29"/>
      <c r="AU39" s="29">
        <f>((AR39)*(((Parâmetros!$E$36^2)*Parâmetros!$E$40)/(2*Parâmetros!$G$3*Modelo_4_Ø20mm!AO39^2)))</f>
        <v>9.6429850521167759E-2</v>
      </c>
    </row>
    <row r="40" spans="1:47" x14ac:dyDescent="0.25">
      <c r="A40" s="22">
        <v>0.44</v>
      </c>
      <c r="B40" s="23">
        <f>A40/Parâmetros!$G$3</f>
        <v>4.4088176352705409E-4</v>
      </c>
      <c r="C40" s="23"/>
      <c r="D40" s="23">
        <f>B40/Parâmetros!$B$43</f>
        <v>1.4033702396880552</v>
      </c>
      <c r="E40" s="23">
        <f>D40/Parâmetros!$B$6</f>
        <v>4.2193933845100879</v>
      </c>
      <c r="F40" s="23">
        <f>(Parâmetros!$G$3*Parâmetros!$B$40*Modelo_4_Ø20mm!E40)/Parâmetros!$H$3</f>
        <v>13506.133602267275</v>
      </c>
      <c r="G40" s="23">
        <v>753447.46707400004</v>
      </c>
      <c r="H40" s="24">
        <f t="shared" si="4"/>
        <v>6278728.8922833335</v>
      </c>
      <c r="I40" s="29">
        <f>((G40*Parâmetros!$B$40)/(2*Parâmetros!$B$11*Parâmetros!$G$3*Modelo_4_Ø20mm!E40^2))</f>
        <v>0.48382525704463936</v>
      </c>
      <c r="J40" s="29"/>
      <c r="K40" s="29">
        <f>((H40)*(((Parâmetros!$B$36^2)*Parâmetros!$B$40)/(2*Parâmetros!$G$3*Modelo_4_Ø20mm!E40^2)))</f>
        <v>5.3522085291987431E-2</v>
      </c>
      <c r="L40" s="15"/>
      <c r="M40" s="22">
        <v>0.44</v>
      </c>
      <c r="N40" s="23">
        <f>M40/Parâmetros!$G$3</f>
        <v>4.4088176352705409E-4</v>
      </c>
      <c r="O40" s="23"/>
      <c r="P40" s="23">
        <f>N40/Parâmetros!$B$43</f>
        <v>1.4033702396880552</v>
      </c>
      <c r="Q40" s="23">
        <f>P40/Parâmetros!$C$6</f>
        <v>3.7473170619173701</v>
      </c>
      <c r="R40" s="23">
        <f>(Parâmetros!$G$3*Parâmetros!$C$40*Modelo_4_Ø20mm!Q40)/Parâmetros!$H$3</f>
        <v>17563.917251424806</v>
      </c>
      <c r="S40" s="23">
        <v>408144.41823700001</v>
      </c>
      <c r="T40" s="24">
        <f t="shared" si="5"/>
        <v>3401203.4853083333</v>
      </c>
      <c r="U40" s="29">
        <f>((S40*Parâmetros!$C$40)/(2*Parâmetros!$B$11*Parâmetros!$G$3*Modelo_4_Ø20mm!Q40^2))</f>
        <v>0.48655113799232103</v>
      </c>
      <c r="V40" s="29"/>
      <c r="W40" s="29">
        <f>((T40)*(((Parâmetros!$C$36^2)*Parâmetros!$C$40)/(2*Parâmetros!$G$3*Modelo_4_Ø20mm!Q40^2)))</f>
        <v>6.8238918741207508E-2</v>
      </c>
      <c r="X40" s="15"/>
      <c r="Y40" s="22">
        <v>0.44</v>
      </c>
      <c r="Z40" s="23">
        <f>Y40/Parâmetros!$G$3</f>
        <v>4.4088176352705409E-4</v>
      </c>
      <c r="AA40" s="23"/>
      <c r="AB40" s="23">
        <f>Z40/Parâmetros!$B$43</f>
        <v>1.4033702396880552</v>
      </c>
      <c r="AC40" s="23">
        <f>AB40/Parâmetros!$D$6</f>
        <v>3.5119375367568946</v>
      </c>
      <c r="AD40" s="23">
        <f>(Parâmetros!$G$3*Parâmetros!$D$40*Modelo_4_Ø20mm!AC40)/Parâmetros!$H$3</f>
        <v>22021.423224908041</v>
      </c>
      <c r="AE40" s="22">
        <v>284025.15276600001</v>
      </c>
      <c r="AF40" s="24">
        <f t="shared" si="7"/>
        <v>2366876.2730500004</v>
      </c>
      <c r="AG40" s="29">
        <f>((AE40*Parâmetros!$D$40)/(2*Parâmetros!$B$11*Parâmetros!$G$3*Modelo_4_Ø20mm!AC40^2))</f>
        <v>0.51572288928477961</v>
      </c>
      <c r="AH40" s="29"/>
      <c r="AI40" s="29">
        <f>((AF40)*(((Parâmetros!$D$36^2)*Parâmetros!$D$40)/(2*Parâmetros!$G$3*Modelo_4_Ø20mm!AC40^2)))</f>
        <v>8.2350713476655901E-2</v>
      </c>
      <c r="AJ40" s="15"/>
      <c r="AK40" s="22">
        <v>0.44</v>
      </c>
      <c r="AL40" s="23">
        <f>AK40/Parâmetros!$G$3</f>
        <v>4.4088176352705409E-4</v>
      </c>
      <c r="AM40" s="23"/>
      <c r="AN40" s="23">
        <f>AL40/Parâmetros!$B$43</f>
        <v>1.4033702396880552</v>
      </c>
      <c r="AO40" s="23">
        <f>AN40/Parâmetros!$E$6</f>
        <v>3.3718650641231505</v>
      </c>
      <c r="AP40" s="23">
        <f>(Parâmetros!$G$3*Parâmetros!$E$40*Modelo_4_Ø20mm!AO40)/Parâmetros!$H$3</f>
        <v>26052.031140832871</v>
      </c>
      <c r="AQ40" s="23">
        <v>227910.62246799999</v>
      </c>
      <c r="AR40" s="24">
        <f t="shared" si="6"/>
        <v>1899255.1872333332</v>
      </c>
      <c r="AS40" s="29">
        <f>((AQ40*Parâmetros!$E$40)/(2*Parâmetros!$B$11*Parâmetros!$G$3*Modelo_4_Ø20mm!AO40^2))</f>
        <v>0.55315923360069785</v>
      </c>
      <c r="AT40" s="29"/>
      <c r="AU40" s="29">
        <f>((AR40)*(((Parâmetros!$E$36^2)*Parâmetros!$E$40)/(2*Parâmetros!$G$3*Modelo_4_Ø20mm!AO40^2)))</f>
        <v>9.5819592152842858E-2</v>
      </c>
    </row>
    <row r="41" spans="1:47" x14ac:dyDescent="0.25">
      <c r="A41" s="22">
        <v>0.46</v>
      </c>
      <c r="B41" s="23">
        <f>A41/Parâmetros!$G$3</f>
        <v>4.6092184368737478E-4</v>
      </c>
      <c r="C41" s="23"/>
      <c r="D41" s="23">
        <f>B41/Parâmetros!$B$43</f>
        <v>1.4671597960375122</v>
      </c>
      <c r="E41" s="23">
        <f>D41/Parâmetros!$B$6</f>
        <v>4.4111839928969099</v>
      </c>
      <c r="F41" s="23">
        <f>(Parâmetros!$G$3*Parâmetros!$B$40*Modelo_4_Ø20mm!E41)/Parâmetros!$H$3</f>
        <v>14120.048766006697</v>
      </c>
      <c r="G41" s="23">
        <v>816930.96608099993</v>
      </c>
      <c r="H41" s="24">
        <f t="shared" si="4"/>
        <v>6807758.0506750001</v>
      </c>
      <c r="I41" s="29">
        <f>((G41*Parâmetros!$B$40)/(2*Parâmetros!$B$11*Parâmetros!$G$3*Modelo_4_Ø20mm!E41^2))</f>
        <v>0.47996614712012881</v>
      </c>
      <c r="J41" s="29"/>
      <c r="K41" s="29">
        <f>((H41)*(((Parâmetros!$B$36^2)*Parâmetros!$B$40)/(2*Parâmetros!$G$3*Modelo_4_Ø20mm!E41^2)))</f>
        <v>5.3095179900994688E-2</v>
      </c>
      <c r="L41" s="15"/>
      <c r="M41" s="22">
        <v>0.46</v>
      </c>
      <c r="N41" s="23">
        <f>M41/Parâmetros!$G$3</f>
        <v>4.6092184368737478E-4</v>
      </c>
      <c r="O41" s="23"/>
      <c r="P41" s="23">
        <f>N41/Parâmetros!$B$43</f>
        <v>1.4671597960375122</v>
      </c>
      <c r="Q41" s="23">
        <f>P41/Parâmetros!$C$6</f>
        <v>3.9176496556408873</v>
      </c>
      <c r="R41" s="23">
        <f>(Parâmetros!$G$3*Parâmetros!$C$40*Modelo_4_Ø20mm!Q41)/Parâmetros!$H$3</f>
        <v>18362.277126489571</v>
      </c>
      <c r="S41" s="23">
        <v>442808.16316600004</v>
      </c>
      <c r="T41" s="24">
        <f t="shared" si="5"/>
        <v>3690068.0263833338</v>
      </c>
      <c r="U41" s="29">
        <f>((S41*Parâmetros!$C$40)/(2*Parâmetros!$B$11*Parâmetros!$G$3*Modelo_4_Ø20mm!Q41^2))</f>
        <v>0.48296975999348618</v>
      </c>
      <c r="V41" s="29"/>
      <c r="W41" s="29">
        <f>((T41)*(((Parâmetros!$C$36^2)*Parâmetros!$C$40)/(2*Parâmetros!$G$3*Modelo_4_Ø20mm!Q41^2)))</f>
        <v>6.7736629581526445E-2</v>
      </c>
      <c r="X41" s="15"/>
      <c r="Y41" s="22">
        <v>0.46</v>
      </c>
      <c r="Z41" s="23">
        <f>Y41/Parâmetros!$G$3</f>
        <v>4.6092184368737478E-4</v>
      </c>
      <c r="AA41" s="23"/>
      <c r="AB41" s="23">
        <f>Z41/Parâmetros!$B$43</f>
        <v>1.4671597960375122</v>
      </c>
      <c r="AC41" s="23">
        <f>AB41/Parâmetros!$D$6</f>
        <v>3.6715710611549355</v>
      </c>
      <c r="AD41" s="23">
        <f>(Parâmetros!$G$3*Parâmetros!$D$40*Modelo_4_Ø20mm!AC41)/Parâmetros!$H$3</f>
        <v>23022.39700785841</v>
      </c>
      <c r="AE41" s="22">
        <v>308377.66577000002</v>
      </c>
      <c r="AF41" s="24">
        <f t="shared" si="7"/>
        <v>2569813.8814166668</v>
      </c>
      <c r="AG41" s="29">
        <f>((AE41*Parâmetros!$D$40)/(2*Parâmetros!$B$11*Parâmetros!$G$3*Modelo_4_Ø20mm!AC41^2))</f>
        <v>0.5123092665338741</v>
      </c>
      <c r="AH41" s="29"/>
      <c r="AI41" s="29">
        <f>((AF41)*(((Parâmetros!$D$36^2)*Parâmetros!$D$40)/(2*Parâmetros!$G$3*Modelo_4_Ø20mm!AC41^2)))</f>
        <v>8.1805625649611663E-2</v>
      </c>
      <c r="AJ41" s="15"/>
      <c r="AK41" s="22">
        <v>0.46</v>
      </c>
      <c r="AL41" s="23">
        <f>AK41/Parâmetros!$G$3</f>
        <v>4.6092184368737478E-4</v>
      </c>
      <c r="AM41" s="23"/>
      <c r="AN41" s="23">
        <f>AL41/Parâmetros!$B$43</f>
        <v>1.4671597960375122</v>
      </c>
      <c r="AO41" s="23">
        <f>AN41/Parâmetros!$E$6</f>
        <v>3.5251316579469298</v>
      </c>
      <c r="AP41" s="23">
        <f>(Parâmetros!$G$3*Parâmetros!$E$40*Modelo_4_Ø20mm!AO41)/Parâmetros!$H$3</f>
        <v>27236.21437450709</v>
      </c>
      <c r="AQ41" s="23">
        <v>247507.12401500001</v>
      </c>
      <c r="AR41" s="24">
        <f t="shared" si="6"/>
        <v>2062559.3667916667</v>
      </c>
      <c r="AS41" s="29">
        <f>((AQ41*Parâmetros!$E$40)/(2*Parâmetros!$B$11*Parâmetros!$G$3*Modelo_4_Ø20mm!AO41^2))</f>
        <v>0.54962058794310531</v>
      </c>
      <c r="AT41" s="29"/>
      <c r="AU41" s="29">
        <f>((AR41)*(((Parâmetros!$E$36^2)*Parâmetros!$E$40)/(2*Parâmetros!$G$3*Modelo_4_Ø20mm!AO41^2)))</f>
        <v>9.5206619317739286E-2</v>
      </c>
    </row>
    <row r="42" spans="1:47" x14ac:dyDescent="0.25">
      <c r="A42" s="22">
        <v>0.48</v>
      </c>
      <c r="B42" s="23">
        <f>A42/Parâmetros!$G$3</f>
        <v>4.8096192384769536E-4</v>
      </c>
      <c r="C42" s="23"/>
      <c r="D42" s="23">
        <f>B42/Parâmetros!$B$43</f>
        <v>1.5309493523869691</v>
      </c>
      <c r="E42" s="23">
        <f>D42/Parâmetros!$B$6</f>
        <v>4.6029746012837309</v>
      </c>
      <c r="F42" s="23">
        <f>(Parâmetros!$G$3*Parâmetros!$B$40*Modelo_4_Ø20mm!E42)/Parâmetros!$H$3</f>
        <v>14733.963929746114</v>
      </c>
      <c r="G42" s="23">
        <v>882680.20739900006</v>
      </c>
      <c r="H42" s="24">
        <f t="shared" si="4"/>
        <v>7355668.3949916679</v>
      </c>
      <c r="I42" s="29">
        <f>((G42*Parâmetros!$B$40)/(2*Parâmetros!$B$11*Parâmetros!$G$3*Modelo_4_Ø20mm!E42^2))</f>
        <v>0.47627943022279895</v>
      </c>
      <c r="J42" s="29"/>
      <c r="K42" s="29">
        <f>((H42)*(((Parâmetros!$B$36^2)*Parâmetros!$B$40)/(2*Parâmetros!$G$3*Modelo_4_Ø20mm!E42^2)))</f>
        <v>5.2687345102473436E-2</v>
      </c>
      <c r="L42" s="15"/>
      <c r="M42" s="22">
        <v>0.48</v>
      </c>
      <c r="N42" s="23">
        <f>M42/Parâmetros!$G$3</f>
        <v>4.8096192384769536E-4</v>
      </c>
      <c r="O42" s="23"/>
      <c r="P42" s="23">
        <f>N42/Parâmetros!$B$43</f>
        <v>1.5309493523869691</v>
      </c>
      <c r="Q42" s="23">
        <f>P42/Parâmetros!$C$6</f>
        <v>4.0879822493644031</v>
      </c>
      <c r="R42" s="23">
        <f>(Parâmetros!$G$3*Parâmetros!$C$40*Modelo_4_Ø20mm!Q42)/Parâmetros!$H$3</f>
        <v>19160.637001554333</v>
      </c>
      <c r="S42" s="23">
        <v>478724.0894</v>
      </c>
      <c r="T42" s="24">
        <f t="shared" si="5"/>
        <v>3989367.4116666666</v>
      </c>
      <c r="U42" s="29">
        <f>((S42*Parâmetros!$C$40)/(2*Parâmetros!$B$11*Parâmetros!$G$3*Modelo_4_Ø20mm!Q42^2))</f>
        <v>0.47953773885240919</v>
      </c>
      <c r="V42" s="29"/>
      <c r="W42" s="29">
        <f>((T42)*(((Parâmetros!$C$36^2)*Parâmetros!$C$40)/(2*Parâmetros!$G$3*Modelo_4_Ø20mm!Q42^2)))</f>
        <v>6.7255287758485105E-2</v>
      </c>
      <c r="X42" s="15"/>
      <c r="Y42" s="22">
        <v>0.48</v>
      </c>
      <c r="Z42" s="23">
        <f>Y42/Parâmetros!$G$3</f>
        <v>4.8096192384769536E-4</v>
      </c>
      <c r="AA42" s="23"/>
      <c r="AB42" s="23">
        <f>Z42/Parâmetros!$B$43</f>
        <v>1.5309493523869691</v>
      </c>
      <c r="AC42" s="23">
        <f>AB42/Parâmetros!$D$6</f>
        <v>3.8312045855529755</v>
      </c>
      <c r="AD42" s="23">
        <f>(Parâmetros!$G$3*Parâmetros!$D$40*Modelo_4_Ø20mm!AC42)/Parâmetros!$H$3</f>
        <v>24023.370790808767</v>
      </c>
      <c r="AE42" s="22">
        <v>333607.25992300001</v>
      </c>
      <c r="AF42" s="24">
        <f t="shared" si="7"/>
        <v>2780060.4993583336</v>
      </c>
      <c r="AG42" s="29">
        <f>((AE42*Parâmetros!$D$40)/(2*Parâmetros!$B$11*Parâmetros!$G$3*Modelo_4_Ø20mm!AC42^2))</f>
        <v>0.50900022737866135</v>
      </c>
      <c r="AH42" s="29"/>
      <c r="AI42" s="29">
        <f>((AF42)*(((Parâmetros!$D$36^2)*Parâmetros!$D$40)/(2*Parâmetros!$G$3*Modelo_4_Ø20mm!AC42^2)))</f>
        <v>8.1277237747861025E-2</v>
      </c>
      <c r="AJ42" s="15"/>
      <c r="AK42" s="22">
        <v>0.48</v>
      </c>
      <c r="AL42" s="23">
        <f>AK42/Parâmetros!$G$3</f>
        <v>4.8096192384769536E-4</v>
      </c>
      <c r="AM42" s="23"/>
      <c r="AN42" s="23">
        <f>AL42/Parâmetros!$B$43</f>
        <v>1.5309493523869691</v>
      </c>
      <c r="AO42" s="23">
        <f>AN42/Parâmetros!$E$6</f>
        <v>3.6783982517707088</v>
      </c>
      <c r="AP42" s="23">
        <f>(Parâmetros!$G$3*Parâmetros!$E$40*Modelo_4_Ø20mm!AO42)/Parâmetros!$H$3</f>
        <v>28420.397608181305</v>
      </c>
      <c r="AQ42" s="23">
        <v>267828.42541500001</v>
      </c>
      <c r="AR42" s="24">
        <f t="shared" si="6"/>
        <v>2231903.5451250002</v>
      </c>
      <c r="AS42" s="29">
        <f>((AQ42*Parâmetros!$E$40)/(2*Parâmetros!$B$11*Parâmetros!$G$3*Modelo_4_Ø20mm!AO42^2))</f>
        <v>0.54621691526799387</v>
      </c>
      <c r="AT42" s="29"/>
      <c r="AU42" s="29">
        <f>((AR42)*(((Parâmetros!$E$36^2)*Parâmetros!$E$40)/(2*Parâmetros!$G$3*Modelo_4_Ø20mm!AO42^2)))</f>
        <v>9.4617026831995146E-2</v>
      </c>
    </row>
    <row r="43" spans="1:47" x14ac:dyDescent="0.25">
      <c r="A43" s="22">
        <v>0.5</v>
      </c>
      <c r="B43" s="23">
        <f>A43/Parâmetros!$G$3</f>
        <v>5.0100200400801599E-4</v>
      </c>
      <c r="C43" s="23"/>
      <c r="D43" s="23">
        <f>B43/Parâmetros!$B$43</f>
        <v>1.5947389087364261</v>
      </c>
      <c r="E43" s="23">
        <f>D43/Parâmetros!$B$6</f>
        <v>4.7947652096705538</v>
      </c>
      <c r="F43" s="23">
        <f>(Parâmetros!$G$3*Parâmetros!$B$40*Modelo_4_Ø20mm!E43)/Parâmetros!$H$3</f>
        <v>15347.879093485539</v>
      </c>
      <c r="G43" s="23">
        <v>950684.81293999997</v>
      </c>
      <c r="H43" s="24">
        <f t="shared" si="4"/>
        <v>7922373.4411666663</v>
      </c>
      <c r="I43" s="29">
        <f>((G43*Parâmetros!$B$40)/(2*Parâmetros!$B$11*Parâmetros!$G$3*Modelo_4_Ø20mm!E43^2))</f>
        <v>0.47275644615339674</v>
      </c>
      <c r="J43" s="29"/>
      <c r="K43" s="29">
        <f>((H43)*(((Parâmetros!$B$36^2)*Parâmetros!$B$40)/(2*Parâmetros!$G$3*Modelo_4_Ø20mm!E43^2)))</f>
        <v>5.2297622881280113E-2</v>
      </c>
      <c r="L43" s="15"/>
      <c r="M43" s="22">
        <v>0.5</v>
      </c>
      <c r="N43" s="23">
        <f>M43/Parâmetros!$G$3</f>
        <v>5.0100200400801599E-4</v>
      </c>
      <c r="O43" s="23"/>
      <c r="P43" s="23">
        <f>N43/Parâmetros!$B$43</f>
        <v>1.5947389087364261</v>
      </c>
      <c r="Q43" s="23">
        <f>P43/Parâmetros!$C$6</f>
        <v>4.2583148430879199</v>
      </c>
      <c r="R43" s="23">
        <f>(Parâmetros!$G$3*Parâmetros!$C$40*Modelo_4_Ø20mm!Q43)/Parâmetros!$H$3</f>
        <v>19958.996876619098</v>
      </c>
      <c r="S43" s="23">
        <v>515874.738625</v>
      </c>
      <c r="T43" s="24">
        <f t="shared" si="5"/>
        <v>4298956.1552083334</v>
      </c>
      <c r="U43" s="29">
        <f>((S43*Parâmetros!$C$40)/(2*Parâmetros!$B$11*Parâmetros!$G$3*Modelo_4_Ø20mm!Q43^2))</f>
        <v>0.4762382101365617</v>
      </c>
      <c r="V43" s="29"/>
      <c r="W43" s="29">
        <f>((T43)*(((Parâmetros!$C$36^2)*Parâmetros!$C$40)/(2*Parâmetros!$G$3*Modelo_4_Ø20mm!Q43^2)))</f>
        <v>6.679252803120532E-2</v>
      </c>
      <c r="X43" s="15"/>
      <c r="Y43" s="22">
        <v>0.5</v>
      </c>
      <c r="Z43" s="23">
        <f>Y43/Parâmetros!$G$3</f>
        <v>5.0100200400801599E-4</v>
      </c>
      <c r="AA43" s="23"/>
      <c r="AB43" s="23">
        <f>Z43/Parâmetros!$B$43</f>
        <v>1.5947389087364261</v>
      </c>
      <c r="AC43" s="23">
        <f>AB43/Parâmetros!$D$6</f>
        <v>3.990838109951016</v>
      </c>
      <c r="AD43" s="23">
        <f>(Parâmetros!$G$3*Parâmetros!$D$40*Modelo_4_Ø20mm!AC43)/Parâmetros!$H$3</f>
        <v>25024.344573759136</v>
      </c>
      <c r="AE43" s="22">
        <v>359724.85880099999</v>
      </c>
      <c r="AF43" s="24">
        <f t="shared" si="7"/>
        <v>2997707.1566750002</v>
      </c>
      <c r="AG43" s="29">
        <f>((AE43*Parâmetros!$D$40)/(2*Parâmetros!$B$11*Parâmetros!$G$3*Modelo_4_Ø20mm!AC43^2))</f>
        <v>0.50581930448520274</v>
      </c>
      <c r="AH43" s="29"/>
      <c r="AI43" s="29">
        <f>((AF43)*(((Parâmetros!$D$36^2)*Parâmetros!$D$40)/(2*Parâmetros!$G$3*Modelo_4_Ø20mm!AC43^2)))</f>
        <v>8.0769307471285898E-2</v>
      </c>
      <c r="AJ43" s="15"/>
      <c r="AK43" s="22">
        <v>0.5</v>
      </c>
      <c r="AL43" s="23">
        <f>AK43/Parâmetros!$G$3</f>
        <v>5.0100200400801599E-4</v>
      </c>
      <c r="AM43" s="23"/>
      <c r="AN43" s="23">
        <f>AL43/Parâmetros!$B$43</f>
        <v>1.5947389087364261</v>
      </c>
      <c r="AO43" s="23">
        <f>AN43/Parâmetros!$E$6</f>
        <v>3.8316648455944882</v>
      </c>
      <c r="AP43" s="23">
        <f>(Parâmetros!$G$3*Parâmetros!$E$40*Modelo_4_Ø20mm!AO43)/Parâmetros!$H$3</f>
        <v>29604.580841855524</v>
      </c>
      <c r="AQ43" s="23">
        <v>288945.86889700004</v>
      </c>
      <c r="AR43" s="24">
        <f t="shared" si="6"/>
        <v>2407882.2408083337</v>
      </c>
      <c r="AS43" s="29">
        <f>((AQ43*Parâmetros!$E$40)/(2*Parâmetros!$B$11*Parâmetros!$G$3*Modelo_4_Ø20mm!AO43^2))</f>
        <v>0.54308453130694712</v>
      </c>
      <c r="AT43" s="29"/>
      <c r="AU43" s="29">
        <f>((AR43)*(((Parâmetros!$E$36^2)*Parâmetros!$E$40)/(2*Parâmetros!$G$3*Modelo_4_Ø20mm!AO43^2)))</f>
        <v>9.407442763924577E-2</v>
      </c>
    </row>
    <row r="44" spans="1:47" x14ac:dyDescent="0.25">
      <c r="A44" s="22">
        <v>0.52</v>
      </c>
      <c r="B44" s="23">
        <f>A44/Parâmetros!$G$3</f>
        <v>5.2104208416833668E-4</v>
      </c>
      <c r="C44" s="23"/>
      <c r="D44" s="23">
        <f>B44/Parâmetros!$B$43</f>
        <v>1.6585284650858834</v>
      </c>
      <c r="E44" s="23">
        <f>D44/Parâmetros!$B$6</f>
        <v>4.9865558180573766</v>
      </c>
      <c r="F44" s="23">
        <f>(Parâmetros!$G$3*Parâmetros!$B$40*Modelo_4_Ø20mm!E44)/Parâmetros!$H$3</f>
        <v>15961.794257224961</v>
      </c>
      <c r="G44" s="23">
        <v>1020949.866388</v>
      </c>
      <c r="H44" s="24">
        <f t="shared" si="4"/>
        <v>8507915.5532333329</v>
      </c>
      <c r="I44" s="29">
        <f>((G44*Parâmetros!$B$40)/(2*Parâmetros!$B$11*Parâmetros!$G$3*Modelo_4_Ø20mm!E44^2))</f>
        <v>0.4693951966683898</v>
      </c>
      <c r="J44" s="29"/>
      <c r="K44" s="29">
        <f>((H44)*(((Parâmetros!$B$36^2)*Parâmetros!$B$40)/(2*Parâmetros!$G$3*Modelo_4_Ø20mm!E44^2)))</f>
        <v>5.1925792186200082E-2</v>
      </c>
      <c r="L44" s="15"/>
      <c r="M44" s="22">
        <v>0.52</v>
      </c>
      <c r="N44" s="23">
        <f>M44/Parâmetros!$G$3</f>
        <v>5.2104208416833668E-4</v>
      </c>
      <c r="O44" s="23"/>
      <c r="P44" s="23">
        <f>N44/Parâmetros!$B$43</f>
        <v>1.6585284650858834</v>
      </c>
      <c r="Q44" s="23">
        <f>P44/Parâmetros!$C$6</f>
        <v>4.4286474368114375</v>
      </c>
      <c r="R44" s="23">
        <f>(Parâmetros!$G$3*Parâmetros!$C$40*Modelo_4_Ø20mm!Q44)/Parâmetros!$H$3</f>
        <v>20757.356751683863</v>
      </c>
      <c r="S44" s="23">
        <v>554242.64319700003</v>
      </c>
      <c r="T44" s="24">
        <f t="shared" si="5"/>
        <v>4618688.6933083339</v>
      </c>
      <c r="U44" s="29">
        <f>((S44*Parâmetros!$C$40)/(2*Parâmetros!$B$11*Parâmetros!$G$3*Modelo_4_Ø20mm!Q44^2))</f>
        <v>0.47305673941153553</v>
      </c>
      <c r="V44" s="29"/>
      <c r="W44" s="29">
        <f>((T44)*(((Parâmetros!$C$36^2)*Parâmetros!$C$40)/(2*Parâmetros!$G$3*Modelo_4_Ø20mm!Q44^2)))</f>
        <v>6.63463259666527E-2</v>
      </c>
      <c r="X44" s="15"/>
      <c r="Y44" s="22">
        <v>0.52</v>
      </c>
      <c r="Z44" s="23">
        <f>Y44/Parâmetros!$G$3</f>
        <v>5.2104208416833668E-4</v>
      </c>
      <c r="AA44" s="23"/>
      <c r="AB44" s="23">
        <f>Z44/Parâmetros!$B$43</f>
        <v>1.6585284650858834</v>
      </c>
      <c r="AC44" s="23">
        <f>AB44/Parâmetros!$D$6</f>
        <v>4.1504716343490573</v>
      </c>
      <c r="AD44" s="23">
        <f>(Parâmetros!$G$3*Parâmetros!$D$40*Modelo_4_Ø20mm!AC44)/Parâmetros!$H$3</f>
        <v>26025.318356709504</v>
      </c>
      <c r="AE44" s="22">
        <v>386720.75116600003</v>
      </c>
      <c r="AF44" s="24">
        <f t="shared" si="7"/>
        <v>3222672.9263833337</v>
      </c>
      <c r="AG44" s="29">
        <f>((AE44*Parâmetros!$D$40)/(2*Parâmetros!$B$11*Parâmetros!$G$3*Modelo_4_Ø20mm!AC44^2))</f>
        <v>0.50275424625255938</v>
      </c>
      <c r="AH44" s="29"/>
      <c r="AI44" s="29">
        <f>((AF44)*(((Parâmetros!$D$36^2)*Parâmetros!$D$40)/(2*Parâmetros!$G$3*Modelo_4_Ø20mm!AC44^2)))</f>
        <v>8.0279878482288097E-2</v>
      </c>
      <c r="AJ44" s="15"/>
      <c r="AK44" s="22">
        <v>0.52</v>
      </c>
      <c r="AL44" s="23">
        <f>AK44/Parâmetros!$G$3</f>
        <v>5.2104208416833668E-4</v>
      </c>
      <c r="AM44" s="23"/>
      <c r="AN44" s="23">
        <f>AL44/Parâmetros!$B$43</f>
        <v>1.6585284650858834</v>
      </c>
      <c r="AO44" s="23">
        <f>AN44/Parâmetros!$E$6</f>
        <v>3.9849314394182684</v>
      </c>
      <c r="AP44" s="23">
        <f>(Parâmetros!$G$3*Parâmetros!$E$40*Modelo_4_Ø20mm!AO44)/Parâmetros!$H$3</f>
        <v>30788.764075529754</v>
      </c>
      <c r="AQ44" s="23">
        <v>310815.29761099996</v>
      </c>
      <c r="AR44" s="24">
        <f t="shared" si="6"/>
        <v>2590127.4800916663</v>
      </c>
      <c r="AS44" s="29">
        <f>((AQ44*Parâmetros!$E$40)/(2*Parâmetros!$B$11*Parâmetros!$G$3*Modelo_4_Ø20mm!AO44^2))</f>
        <v>0.54011551199831276</v>
      </c>
      <c r="AT44" s="29"/>
      <c r="AU44" s="29">
        <f>((AR44)*(((Parâmetros!$E$36^2)*Parâmetros!$E$40)/(2*Parâmetros!$G$3*Modelo_4_Ø20mm!AO44^2)))</f>
        <v>9.3560126870197033E-2</v>
      </c>
    </row>
    <row r="45" spans="1:47" x14ac:dyDescent="0.25">
      <c r="A45" s="22">
        <v>0.54</v>
      </c>
      <c r="B45" s="23">
        <f>A45/Parâmetros!$G$3</f>
        <v>5.4108216432865737E-4</v>
      </c>
      <c r="C45" s="23"/>
      <c r="D45" s="23">
        <f>B45/Parâmetros!$B$43</f>
        <v>1.7223180214353406</v>
      </c>
      <c r="E45" s="23">
        <f>D45/Parâmetros!$B$6</f>
        <v>5.1783464264441994</v>
      </c>
      <c r="F45" s="23">
        <f>(Parâmetros!$G$3*Parâmetros!$B$40*Modelo_4_Ø20mm!E45)/Parâmetros!$H$3</f>
        <v>16575.709420964384</v>
      </c>
      <c r="G45" s="23">
        <v>1093460.4512970001</v>
      </c>
      <c r="H45" s="24">
        <f t="shared" si="4"/>
        <v>9112170.4274750017</v>
      </c>
      <c r="I45" s="29">
        <f>((G45*Parâmetros!$B$40)/(2*Parâmetros!$B$11*Parâmetros!$G$3*Modelo_4_Ø20mm!E45^2))</f>
        <v>0.46618304263888694</v>
      </c>
      <c r="J45" s="29"/>
      <c r="K45" s="29">
        <f>((H45)*(((Parâmetros!$B$36^2)*Parâmetros!$B$40)/(2*Parâmetros!$G$3*Modelo_4_Ø20mm!E45^2)))</f>
        <v>5.1570454841911362E-2</v>
      </c>
      <c r="L45" s="15"/>
      <c r="M45" s="22">
        <v>0.54</v>
      </c>
      <c r="N45" s="23">
        <f>M45/Parâmetros!$G$3</f>
        <v>5.4108216432865737E-4</v>
      </c>
      <c r="O45" s="23"/>
      <c r="P45" s="23">
        <f>N45/Parâmetros!$B$43</f>
        <v>1.7223180214353406</v>
      </c>
      <c r="Q45" s="23">
        <f>P45/Parâmetros!$C$6</f>
        <v>4.5989800305349551</v>
      </c>
      <c r="R45" s="23">
        <f>(Parâmetros!$G$3*Parâmetros!$C$40*Modelo_4_Ø20mm!Q45)/Parâmetros!$H$3</f>
        <v>21555.716626748632</v>
      </c>
      <c r="S45" s="23">
        <v>593819.994252</v>
      </c>
      <c r="T45" s="24">
        <f t="shared" si="5"/>
        <v>4948499.9521000003</v>
      </c>
      <c r="U45" s="29">
        <f>((S45*Parâmetros!$C$40)/(2*Parâmetros!$B$11*Parâmetros!$G$3*Modelo_4_Ø20mm!Q45^2))</f>
        <v>0.46998855356533625</v>
      </c>
      <c r="V45" s="29"/>
      <c r="W45" s="29">
        <f>((T45)*(((Parâmetros!$C$36^2)*Parâmetros!$C$40)/(2*Parâmetros!$G$3*Modelo_4_Ø20mm!Q45^2)))</f>
        <v>6.5916012134676807E-2</v>
      </c>
      <c r="X45" s="15"/>
      <c r="Y45" s="22">
        <v>0.54</v>
      </c>
      <c r="Z45" s="23">
        <f>Y45/Parâmetros!$G$3</f>
        <v>5.4108216432865737E-4</v>
      </c>
      <c r="AA45" s="23"/>
      <c r="AB45" s="23">
        <f>Z45/Parâmetros!$B$43</f>
        <v>1.7223180214353406</v>
      </c>
      <c r="AC45" s="23">
        <f>AB45/Parâmetros!$D$6</f>
        <v>4.3101051587470982</v>
      </c>
      <c r="AD45" s="23">
        <f>(Parâmetros!$G$3*Parâmetros!$D$40*Modelo_4_Ø20mm!AC45)/Parâmetros!$H$3</f>
        <v>27026.292139659869</v>
      </c>
      <c r="AE45" s="22">
        <v>414578.91427099996</v>
      </c>
      <c r="AF45" s="24">
        <f t="shared" ref="AF45:AF68" si="8">AE45/0.12</f>
        <v>3454824.2855916666</v>
      </c>
      <c r="AG45" s="29">
        <f>((AE45*Parâmetros!$D$40)/(2*Parâmetros!$B$11*Parâmetros!$G$3*Modelo_4_Ø20mm!AC45^2))</f>
        <v>0.49978664634675646</v>
      </c>
      <c r="AH45" s="29"/>
      <c r="AI45" s="29">
        <f>((AF45)*(((Parâmetros!$D$36^2)*Parâmetros!$D$40)/(2*Parâmetros!$G$3*Modelo_4_Ø20mm!AC45^2)))</f>
        <v>7.9806011654513495E-2</v>
      </c>
      <c r="AJ45" s="15"/>
      <c r="AK45" s="22">
        <v>0.54</v>
      </c>
      <c r="AL45" s="23">
        <f>AK45/Parâmetros!$G$3</f>
        <v>5.4108216432865737E-4</v>
      </c>
      <c r="AM45" s="23"/>
      <c r="AN45" s="23">
        <f>AL45/Parâmetros!$B$43</f>
        <v>1.7223180214353406</v>
      </c>
      <c r="AO45" s="23">
        <f>AN45/Parâmetros!$E$6</f>
        <v>4.1381980332420483</v>
      </c>
      <c r="AP45" s="23">
        <f>(Parâmetros!$G$3*Parâmetros!$E$40*Modelo_4_Ø20mm!AO45)/Parâmetros!$H$3</f>
        <v>31972.947309203977</v>
      </c>
      <c r="AQ45" s="23">
        <v>333398.94925099995</v>
      </c>
      <c r="AR45" s="24">
        <f t="shared" si="6"/>
        <v>2778324.5770916664</v>
      </c>
      <c r="AS45" s="29">
        <f>((AQ45*Parâmetros!$E$40)/(2*Parâmetros!$B$11*Parâmetros!$G$3*Modelo_4_Ø20mm!AO45^2))</f>
        <v>0.5372391571163555</v>
      </c>
      <c r="AT45" s="29"/>
      <c r="AU45" s="29">
        <f>((AR45)*(((Parâmetros!$E$36^2)*Parâmetros!$E$40)/(2*Parâmetros!$G$3*Modelo_4_Ø20mm!AO45^2)))</f>
        <v>9.3061877659238471E-2</v>
      </c>
    </row>
    <row r="46" spans="1:47" x14ac:dyDescent="0.25">
      <c r="A46" s="22">
        <v>0.56000000000000005</v>
      </c>
      <c r="B46" s="23">
        <f>A46/Parâmetros!$G$3</f>
        <v>5.6112224448897805E-4</v>
      </c>
      <c r="C46" s="23"/>
      <c r="D46" s="23">
        <f>B46/Parâmetros!$B$43</f>
        <v>1.7861075777847977</v>
      </c>
      <c r="E46" s="23">
        <f>D46/Parâmetros!$B$6</f>
        <v>5.3701370348310213</v>
      </c>
      <c r="F46" s="23">
        <f>(Parâmetros!$G$3*Parâmetros!$B$40*Modelo_4_Ø20mm!E46)/Parâmetros!$H$3</f>
        <v>17189.624584703808</v>
      </c>
      <c r="G46" s="23">
        <v>1168159.8574609999</v>
      </c>
      <c r="H46" s="24">
        <f t="shared" si="4"/>
        <v>9734665.4788416661</v>
      </c>
      <c r="I46" s="29">
        <f>((G46*Parâmetros!$B$40)/(2*Parâmetros!$B$11*Parâmetros!$G$3*Modelo_4_Ø20mm!E46^2))</f>
        <v>0.46309184786382518</v>
      </c>
      <c r="J46" s="29"/>
      <c r="K46" s="29">
        <f>((H46)*(((Parâmetros!$B$36^2)*Parâmetros!$B$40)/(2*Parâmetros!$G$3*Modelo_4_Ø20mm!E46^2)))</f>
        <v>5.1228498344196439E-2</v>
      </c>
      <c r="L46" s="15"/>
      <c r="M46" s="22">
        <v>0.56000000000000005</v>
      </c>
      <c r="N46" s="23">
        <f>M46/Parâmetros!$G$3</f>
        <v>5.6112224448897805E-4</v>
      </c>
      <c r="O46" s="23"/>
      <c r="P46" s="23">
        <f>N46/Parâmetros!$B$43</f>
        <v>1.7861075777847977</v>
      </c>
      <c r="Q46" s="23">
        <f>P46/Parâmetros!$C$6</f>
        <v>4.7693126242584718</v>
      </c>
      <c r="R46" s="23">
        <f>(Parâmetros!$G$3*Parâmetros!$C$40*Modelo_4_Ø20mm!Q46)/Parâmetros!$H$3</f>
        <v>22354.076501813393</v>
      </c>
      <c r="S46" s="23">
        <v>634568.85219200002</v>
      </c>
      <c r="T46" s="24">
        <f t="shared" si="5"/>
        <v>5288073.7682666667</v>
      </c>
      <c r="U46" s="29">
        <f>((S46*Parâmetros!$C$40)/(2*Parâmetros!$B$11*Parâmetros!$G$3*Modelo_4_Ø20mm!Q46^2))</f>
        <v>0.46700623737950331</v>
      </c>
      <c r="V46" s="29"/>
      <c r="W46" s="29">
        <f>((T46)*(((Parâmetros!$C$36^2)*Parâmetros!$C$40)/(2*Parâmetros!$G$3*Modelo_4_Ø20mm!Q46^2)))</f>
        <v>6.5497741544034677E-2</v>
      </c>
      <c r="X46" s="15"/>
      <c r="Y46" s="22">
        <v>0.56000000000000005</v>
      </c>
      <c r="Z46" s="23">
        <f>Y46/Parâmetros!$G$3</f>
        <v>5.6112224448897805E-4</v>
      </c>
      <c r="AA46" s="23"/>
      <c r="AB46" s="23">
        <f>Z46/Parâmetros!$B$43</f>
        <v>1.7861075777847977</v>
      </c>
      <c r="AC46" s="23">
        <f>AB46/Parâmetros!$D$6</f>
        <v>4.4697386831451391</v>
      </c>
      <c r="AD46" s="23">
        <f>(Parâmetros!$G$3*Parâmetros!$D$40*Modelo_4_Ø20mm!AC46)/Parâmetros!$H$3</f>
        <v>28027.265922610237</v>
      </c>
      <c r="AE46" s="22">
        <v>443244.66484099999</v>
      </c>
      <c r="AF46" s="24">
        <f t="shared" si="8"/>
        <v>3693705.5403416669</v>
      </c>
      <c r="AG46" s="29">
        <f>((AE46*Parâmetros!$D$40)/(2*Parâmetros!$B$11*Parâmetros!$G$3*Modelo_4_Ø20mm!AC46^2))</f>
        <v>0.4968581532532737</v>
      </c>
      <c r="AH46" s="29"/>
      <c r="AI46" s="29">
        <f>((AF46)*(((Parâmetros!$D$36^2)*Parâmetros!$D$40)/(2*Parâmetros!$G$3*Modelo_4_Ø20mm!AC46^2)))</f>
        <v>7.9338389408787277E-2</v>
      </c>
      <c r="AJ46" s="15"/>
      <c r="AK46" s="22">
        <v>0.56000000000000005</v>
      </c>
      <c r="AL46" s="23">
        <f>AK46/Parâmetros!$G$3</f>
        <v>5.6112224448897805E-4</v>
      </c>
      <c r="AM46" s="23"/>
      <c r="AN46" s="23">
        <f>AL46/Parâmetros!$B$43</f>
        <v>1.7861075777847977</v>
      </c>
      <c r="AO46" s="23">
        <f>AN46/Parâmetros!$E$6</f>
        <v>4.2914646270658281</v>
      </c>
      <c r="AP46" s="23">
        <f>(Parâmetros!$G$3*Parâmetros!$E$40*Modelo_4_Ø20mm!AO46)/Parâmetros!$H$3</f>
        <v>33157.1305428782</v>
      </c>
      <c r="AQ46" s="23">
        <v>356732.53430499998</v>
      </c>
      <c r="AR46" s="24">
        <f t="shared" si="6"/>
        <v>2972771.1192083331</v>
      </c>
      <c r="AS46" s="29">
        <f>((AQ46*Parâmetros!$E$40)/(2*Parâmetros!$B$11*Parâmetros!$G$3*Modelo_4_Ø20mm!AO46^2))</f>
        <v>0.53451219367802061</v>
      </c>
      <c r="AT46" s="29"/>
      <c r="AU46" s="29">
        <f>((AR46)*(((Parâmetros!$E$36^2)*Parâmetros!$E$40)/(2*Parâmetros!$G$3*Modelo_4_Ø20mm!AO46^2)))</f>
        <v>9.2589506398659316E-2</v>
      </c>
    </row>
    <row r="47" spans="1:47" x14ac:dyDescent="0.25">
      <c r="A47" s="22">
        <v>0.57999999999999996</v>
      </c>
      <c r="B47" s="23">
        <f>A47/Parâmetros!$G$3</f>
        <v>5.8116232464929852E-4</v>
      </c>
      <c r="C47" s="23"/>
      <c r="D47" s="23">
        <f>B47/Parâmetros!$B$43</f>
        <v>1.8498971341342543</v>
      </c>
      <c r="E47" s="23">
        <f>D47/Parâmetros!$B$6</f>
        <v>5.5619276432178424</v>
      </c>
      <c r="F47" s="23">
        <f>(Parâmetros!$G$3*Parâmetros!$B$40*Modelo_4_Ø20mm!E47)/Parâmetros!$H$3</f>
        <v>17803.539748443225</v>
      </c>
      <c r="G47" s="23">
        <v>1245392.216087</v>
      </c>
      <c r="H47" s="24">
        <f t="shared" si="4"/>
        <v>10378268.467391666</v>
      </c>
      <c r="I47" s="29">
        <f>((G47*Parâmetros!$B$40)/(2*Parâmetros!$B$11*Parâmetros!$G$3*Modelo_4_Ø20mm!E47^2))</f>
        <v>0.46024711156878928</v>
      </c>
      <c r="J47" s="29"/>
      <c r="K47" s="29">
        <f>((H47)*(((Parâmetros!$B$36^2)*Parâmetros!$B$40)/(2*Parâmetros!$G$3*Modelo_4_Ø20mm!E47^2)))</f>
        <v>5.0913805763767389E-2</v>
      </c>
      <c r="L47" s="15"/>
      <c r="M47" s="22">
        <v>0.57999999999999996</v>
      </c>
      <c r="N47" s="23">
        <f>M47/Parâmetros!$G$3</f>
        <v>5.8116232464929852E-4</v>
      </c>
      <c r="O47" s="23"/>
      <c r="P47" s="23">
        <f>N47/Parâmetros!$B$43</f>
        <v>1.8498971341342543</v>
      </c>
      <c r="Q47" s="23">
        <f>P47/Parâmetros!$C$6</f>
        <v>4.9396452179819876</v>
      </c>
      <c r="R47" s="23">
        <f>(Parâmetros!$G$3*Parâmetros!$C$40*Modelo_4_Ø20mm!Q47)/Parâmetros!$H$3</f>
        <v>23152.436376878151</v>
      </c>
      <c r="S47" s="23">
        <v>676521.893622</v>
      </c>
      <c r="T47" s="24">
        <f t="shared" si="5"/>
        <v>5637682.4468499999</v>
      </c>
      <c r="U47" s="29">
        <f>((S47*Parâmetros!$C$40)/(2*Parâmetros!$B$11*Parâmetros!$G$3*Modelo_4_Ø20mm!Q47^2))</f>
        <v>0.46413663879390604</v>
      </c>
      <c r="V47" s="29"/>
      <c r="W47" s="29">
        <f>((T47)*(((Parâmetros!$C$36^2)*Parâmetros!$C$40)/(2*Parâmetros!$G$3*Modelo_4_Ø20mm!Q47^2)))</f>
        <v>6.5095279625005012E-2</v>
      </c>
      <c r="X47" s="15"/>
      <c r="Y47" s="22">
        <v>0.57999999999999996</v>
      </c>
      <c r="Z47" s="23">
        <f>Y47/Parâmetros!$G$3</f>
        <v>5.8116232464929852E-4</v>
      </c>
      <c r="AA47" s="23"/>
      <c r="AB47" s="23">
        <f>Z47/Parâmetros!$B$43</f>
        <v>1.8498971341342543</v>
      </c>
      <c r="AC47" s="23">
        <f>AB47/Parâmetros!$D$6</f>
        <v>4.6293722075431791</v>
      </c>
      <c r="AD47" s="23">
        <f>(Parâmetros!$G$3*Parâmetros!$D$40*Modelo_4_Ø20mm!AC47)/Parâmetros!$H$3</f>
        <v>29028.239705560602</v>
      </c>
      <c r="AE47" s="22">
        <v>472813.42950000003</v>
      </c>
      <c r="AF47" s="24">
        <f t="shared" si="8"/>
        <v>3940111.9125000006</v>
      </c>
      <c r="AG47" s="29">
        <f>((AE47*Parâmetros!$D$40)/(2*Parâmetros!$B$11*Parâmetros!$G$3*Modelo_4_Ø20mm!AC47^2))</f>
        <v>0.49408170648750044</v>
      </c>
      <c r="AH47" s="29"/>
      <c r="AI47" s="29">
        <f>((AF47)*(((Parâmetros!$D$36^2)*Parâmetros!$D$40)/(2*Parâmetros!$G$3*Modelo_4_Ø20mm!AC47^2)))</f>
        <v>7.8895045944997119E-2</v>
      </c>
      <c r="AJ47" s="15"/>
      <c r="AK47" s="22">
        <v>0.57999999999999996</v>
      </c>
      <c r="AL47" s="23">
        <f>AK47/Parâmetros!$G$3</f>
        <v>5.8116232464929852E-4</v>
      </c>
      <c r="AM47" s="23"/>
      <c r="AN47" s="23">
        <f>AL47/Parâmetros!$B$43</f>
        <v>1.8498971341342543</v>
      </c>
      <c r="AO47" s="23">
        <f>AN47/Parâmetros!$E$6</f>
        <v>4.4447312208896061</v>
      </c>
      <c r="AP47" s="23">
        <f>(Parâmetros!$G$3*Parâmetros!$E$40*Modelo_4_Ø20mm!AO47)/Parâmetros!$H$3</f>
        <v>34341.313776552408</v>
      </c>
      <c r="AQ47" s="23">
        <v>380786.794222</v>
      </c>
      <c r="AR47" s="24">
        <f t="shared" si="6"/>
        <v>3173223.2851833333</v>
      </c>
      <c r="AS47" s="29">
        <f>((AQ47*Parâmetros!$E$40)/(2*Parâmetros!$B$11*Parâmetros!$G$3*Modelo_4_Ø20mm!AO47^2))</f>
        <v>0.53188389856399265</v>
      </c>
      <c r="AT47" s="29"/>
      <c r="AU47" s="29">
        <f>((AR47)*(((Parâmetros!$E$36^2)*Parâmetros!$E$40)/(2*Parâmetros!$G$3*Modelo_4_Ø20mm!AO47^2)))</f>
        <v>9.2134226705967326E-2</v>
      </c>
    </row>
    <row r="48" spans="1:47" x14ac:dyDescent="0.25">
      <c r="A48" s="22">
        <v>0.6</v>
      </c>
      <c r="B48" s="23">
        <f>A48/Parâmetros!$G$3</f>
        <v>6.0120240480961921E-4</v>
      </c>
      <c r="C48" s="23"/>
      <c r="D48" s="23">
        <f>B48/Parâmetros!$B$43</f>
        <v>1.9136866904837115</v>
      </c>
      <c r="E48" s="23">
        <f>D48/Parâmetros!$B$6</f>
        <v>5.7537182516046643</v>
      </c>
      <c r="F48" s="23">
        <f>(Parâmetros!$G$3*Parâmetros!$B$40*Modelo_4_Ø20mm!E48)/Parâmetros!$H$3</f>
        <v>18417.454912182646</v>
      </c>
      <c r="G48" s="23">
        <v>1324899.7901229998</v>
      </c>
      <c r="H48" s="24">
        <f t="shared" si="4"/>
        <v>11040831.584358333</v>
      </c>
      <c r="I48" s="29">
        <f>((G48*Parâmetros!$B$40)/(2*Parâmetros!$B$11*Parâmetros!$G$3*Modelo_4_Ø20mm!E48^2))</f>
        <v>0.45753196637429644</v>
      </c>
      <c r="J48" s="29"/>
      <c r="K48" s="29">
        <f>((H48)*(((Parâmetros!$B$36^2)*Parâmetros!$B$40)/(2*Parâmetros!$G$3*Modelo_4_Ø20mm!E48^2)))</f>
        <v>5.0613448908551871E-2</v>
      </c>
      <c r="L48" s="15"/>
      <c r="M48" s="22">
        <v>0.6</v>
      </c>
      <c r="N48" s="23">
        <f>M48/Parâmetros!$G$3</f>
        <v>6.0120240480961921E-4</v>
      </c>
      <c r="O48" s="23"/>
      <c r="P48" s="23">
        <f>N48/Parâmetros!$B$43</f>
        <v>1.9136866904837115</v>
      </c>
      <c r="Q48" s="23">
        <f>P48/Parâmetros!$C$6</f>
        <v>5.1099778117055044</v>
      </c>
      <c r="R48" s="23">
        <f>(Parâmetros!$G$3*Parâmetros!$C$40*Modelo_4_Ø20mm!Q48)/Parâmetros!$H$3</f>
        <v>23950.796251942917</v>
      </c>
      <c r="S48" s="23">
        <v>719633.19494199997</v>
      </c>
      <c r="T48" s="24">
        <f t="shared" si="5"/>
        <v>5996943.2911833329</v>
      </c>
      <c r="U48" s="29">
        <f>((S48*Parâmetros!$C$40)/(2*Parâmetros!$B$11*Parâmetros!$G$3*Modelo_4_Ø20mm!Q48^2))</f>
        <v>0.46134803106400307</v>
      </c>
      <c r="V48" s="29"/>
      <c r="W48" s="29">
        <f>((T48)*(((Parâmetros!$C$36^2)*Parâmetros!$C$40)/(2*Parâmetros!$G$3*Modelo_4_Ø20mm!Q48^2)))</f>
        <v>6.4704176693734183E-2</v>
      </c>
      <c r="X48" s="15"/>
      <c r="Y48" s="22">
        <v>0.6</v>
      </c>
      <c r="Z48" s="23">
        <f>Y48/Parâmetros!$G$3</f>
        <v>6.0120240480961921E-4</v>
      </c>
      <c r="AA48" s="23"/>
      <c r="AB48" s="23">
        <f>Z48/Parâmetros!$B$43</f>
        <v>1.9136866904837115</v>
      </c>
      <c r="AC48" s="23">
        <f>AB48/Parâmetros!$D$6</f>
        <v>4.78900573194122</v>
      </c>
      <c r="AD48" s="23">
        <f>(Parâmetros!$G$3*Parâmetros!$D$40*Modelo_4_Ø20mm!AC48)/Parâmetros!$H$3</f>
        <v>30029.213488510966</v>
      </c>
      <c r="AE48" s="22">
        <v>503081.13792800001</v>
      </c>
      <c r="AF48" s="24">
        <f t="shared" si="8"/>
        <v>4192342.816066667</v>
      </c>
      <c r="AG48" s="29">
        <f>((AE48*Parâmetros!$D$40)/(2*Parâmetros!$B$11*Parâmetros!$G$3*Modelo_4_Ø20mm!AC48^2))</f>
        <v>0.49124765671705511</v>
      </c>
      <c r="AH48" s="29"/>
      <c r="AI48" s="29">
        <f>((AF48)*(((Parâmetros!$D$36^2)*Parâmetros!$D$40)/(2*Parâmetros!$G$3*Modelo_4_Ø20mm!AC48^2)))</f>
        <v>7.8442504424204432E-2</v>
      </c>
      <c r="AJ48" s="15"/>
      <c r="AK48" s="22">
        <v>0.6</v>
      </c>
      <c r="AL48" s="23">
        <f>AK48/Parâmetros!$G$3</f>
        <v>6.0120240480961921E-4</v>
      </c>
      <c r="AM48" s="23"/>
      <c r="AN48" s="23">
        <f>AL48/Parâmetros!$B$43</f>
        <v>1.9136866904837115</v>
      </c>
      <c r="AO48" s="23">
        <f>AN48/Parâmetros!$E$6</f>
        <v>4.5979978147133869</v>
      </c>
      <c r="AP48" s="23">
        <f>(Parâmetros!$G$3*Parâmetros!$E$40*Modelo_4_Ø20mm!AO48)/Parâmetros!$H$3</f>
        <v>35525.497010226638</v>
      </c>
      <c r="AQ48" s="23">
        <v>405465.18460800004</v>
      </c>
      <c r="AR48" s="24">
        <f t="shared" si="6"/>
        <v>3378876.5384000004</v>
      </c>
      <c r="AS48" s="29">
        <f>((AQ48*Parâmetros!$E$40)/(2*Parâmetros!$B$11*Parâmetros!$G$3*Modelo_4_Ø20mm!AO48^2))</f>
        <v>0.52922703371334234</v>
      </c>
      <c r="AT48" s="29"/>
      <c r="AU48" s="29">
        <f>((AR48)*(((Parâmetros!$E$36^2)*Parâmetros!$E$40)/(2*Parâmetros!$G$3*Modelo_4_Ø20mm!AO48^2)))</f>
        <v>9.1673998093787415E-2</v>
      </c>
    </row>
    <row r="49" spans="1:47" x14ac:dyDescent="0.25">
      <c r="A49" s="22">
        <v>0.62</v>
      </c>
      <c r="B49" s="23">
        <f>A49/Parâmetros!$G$3</f>
        <v>6.212424849699399E-4</v>
      </c>
      <c r="C49" s="23"/>
      <c r="D49" s="23">
        <f>B49/Parâmetros!$B$43</f>
        <v>1.9774762468331686</v>
      </c>
      <c r="E49" s="23">
        <f>D49/Parâmetros!$B$6</f>
        <v>5.9455088599914871</v>
      </c>
      <c r="F49" s="23">
        <f>(Parâmetros!$G$3*Parâmetros!$B$40*Modelo_4_Ø20mm!E49)/Parâmetros!$H$3</f>
        <v>19031.37007592207</v>
      </c>
      <c r="G49" s="23">
        <v>1406637.937282</v>
      </c>
      <c r="H49" s="24">
        <f t="shared" si="4"/>
        <v>11721982.810683334</v>
      </c>
      <c r="I49" s="29">
        <f>((G49*Parâmetros!$B$40)/(2*Parâmetros!$B$11*Parâmetros!$G$3*Modelo_4_Ø20mm!E49^2))</f>
        <v>0.45492505788537985</v>
      </c>
      <c r="J49" s="29"/>
      <c r="K49" s="29">
        <f>((H49)*(((Parâmetros!$B$36^2)*Parâmetros!$B$40)/(2*Parâmetros!$G$3*Modelo_4_Ø20mm!E49^2)))</f>
        <v>5.0325065496440474E-2</v>
      </c>
      <c r="L49" s="15"/>
      <c r="M49" s="22">
        <v>0.62</v>
      </c>
      <c r="N49" s="23">
        <f>M49/Parâmetros!$G$3</f>
        <v>6.212424849699399E-4</v>
      </c>
      <c r="O49" s="23"/>
      <c r="P49" s="23">
        <f>N49/Parâmetros!$B$43</f>
        <v>1.9774762468331686</v>
      </c>
      <c r="Q49" s="23">
        <f>P49/Parâmetros!$C$6</f>
        <v>5.280310405429022</v>
      </c>
      <c r="R49" s="23">
        <f>(Parâmetros!$G$3*Parâmetros!$C$40*Modelo_4_Ø20mm!Q49)/Parâmetros!$H$3</f>
        <v>24749.156127007682</v>
      </c>
      <c r="S49" s="23">
        <v>763927.33088400005</v>
      </c>
      <c r="T49" s="24">
        <f t="shared" si="5"/>
        <v>6366061.0907000005</v>
      </c>
      <c r="U49" s="29">
        <f>((S49*Parâmetros!$C$40)/(2*Parâmetros!$B$11*Parâmetros!$G$3*Modelo_4_Ø20mm!Q49^2))</f>
        <v>0.45865766223221333</v>
      </c>
      <c r="V49" s="29"/>
      <c r="W49" s="29">
        <f>((T49)*(((Parâmetros!$C$36^2)*Parâmetros!$C$40)/(2*Parâmetros!$G$3*Modelo_4_Ø20mm!Q49^2)))</f>
        <v>6.4326851792483472E-2</v>
      </c>
      <c r="X49" s="15"/>
      <c r="Y49" s="22">
        <v>0.62</v>
      </c>
      <c r="Z49" s="23">
        <f>Y49/Parâmetros!$G$3</f>
        <v>6.212424849699399E-4</v>
      </c>
      <c r="AA49" s="23"/>
      <c r="AB49" s="23">
        <f>Z49/Parâmetros!$B$43</f>
        <v>1.9774762468331686</v>
      </c>
      <c r="AC49" s="23">
        <f>AB49/Parâmetros!$D$6</f>
        <v>4.9486392563392609</v>
      </c>
      <c r="AD49" s="23">
        <f>(Parâmetros!$G$3*Parâmetros!$D$40*Modelo_4_Ø20mm!AC49)/Parâmetros!$H$3</f>
        <v>31030.187271461335</v>
      </c>
      <c r="AE49" s="22">
        <v>534130.7160609999</v>
      </c>
      <c r="AF49" s="24">
        <f t="shared" si="8"/>
        <v>4451089.3005083324</v>
      </c>
      <c r="AG49" s="29">
        <f>((AE49*Parâmetros!$D$40)/(2*Parâmetros!$B$11*Parâmetros!$G$3*Modelo_4_Ø20mm!AC49^2))</f>
        <v>0.48846014322016673</v>
      </c>
      <c r="AH49" s="29"/>
      <c r="AI49" s="29">
        <f>((AF49)*(((Parâmetros!$D$36^2)*Parâmetros!$D$40)/(2*Parâmetros!$G$3*Modelo_4_Ø20mm!AC49^2)))</f>
        <v>7.7997393823019123E-2</v>
      </c>
      <c r="AJ49" s="15"/>
      <c r="AK49" s="22">
        <v>0.62</v>
      </c>
      <c r="AL49" s="23">
        <f>AK49/Parâmetros!$G$3</f>
        <v>6.212424849699399E-4</v>
      </c>
      <c r="AM49" s="23"/>
      <c r="AN49" s="23">
        <f>AL49/Parâmetros!$B$43</f>
        <v>1.9774762468331686</v>
      </c>
      <c r="AO49" s="23">
        <f>AN49/Parâmetros!$E$6</f>
        <v>4.7512644085371658</v>
      </c>
      <c r="AP49" s="23">
        <f>(Parâmetros!$G$3*Parâmetros!$E$40*Modelo_4_Ø20mm!AO49)/Parâmetros!$H$3</f>
        <v>36709.680243900853</v>
      </c>
      <c r="AQ49" s="23">
        <v>430851.41616099997</v>
      </c>
      <c r="AR49" s="24">
        <f t="shared" si="6"/>
        <v>3590428.4680083334</v>
      </c>
      <c r="AS49" s="29">
        <f>((AQ49*Parâmetros!$E$40)/(2*Parâmetros!$B$11*Parâmetros!$G$3*Modelo_4_Ø20mm!AO49^2))</f>
        <v>0.52666577591409014</v>
      </c>
      <c r="AT49" s="29"/>
      <c r="AU49" s="29">
        <f>((AR49)*(((Parâmetros!$E$36^2)*Parâmetros!$E$40)/(2*Parâmetros!$G$3*Modelo_4_Ø20mm!AO49^2)))</f>
        <v>9.1230330768331938E-2</v>
      </c>
    </row>
    <row r="50" spans="1:47" x14ac:dyDescent="0.25">
      <c r="A50" s="22">
        <v>0.64</v>
      </c>
      <c r="B50" s="23">
        <f>A50/Parâmetros!$G$3</f>
        <v>6.4128256513026059E-4</v>
      </c>
      <c r="C50" s="23"/>
      <c r="D50" s="23">
        <f>B50/Parâmetros!$B$43</f>
        <v>2.0412658031826258</v>
      </c>
      <c r="E50" s="23">
        <f>D50/Parâmetros!$B$6</f>
        <v>6.13729946837831</v>
      </c>
      <c r="F50" s="23">
        <f>(Parâmetros!$G$3*Parâmetros!$B$40*Modelo_4_Ø20mm!E50)/Parâmetros!$H$3</f>
        <v>19645.285239661491</v>
      </c>
      <c r="G50" s="23">
        <v>1490517.5962990001</v>
      </c>
      <c r="H50" s="24">
        <f t="shared" si="4"/>
        <v>12420979.969158335</v>
      </c>
      <c r="I50" s="29">
        <f>((G50*Parâmetros!$B$40)/(2*Parâmetros!$B$11*Parâmetros!$G$3*Modelo_4_Ø20mm!E50^2))</f>
        <v>0.4523952863934132</v>
      </c>
      <c r="J50" s="29"/>
      <c r="K50" s="29">
        <f>((H50)*(((Parâmetros!$B$36^2)*Parâmetros!$B$40)/(2*Parâmetros!$G$3*Modelo_4_Ø20mm!E50^2)))</f>
        <v>5.004521519182982E-2</v>
      </c>
      <c r="L50" s="15"/>
      <c r="M50" s="22">
        <v>0.64</v>
      </c>
      <c r="N50" s="23">
        <f>M50/Parâmetros!$G$3</f>
        <v>6.4128256513026059E-4</v>
      </c>
      <c r="O50" s="23"/>
      <c r="P50" s="23">
        <f>N50/Parâmetros!$B$43</f>
        <v>2.0412658031826258</v>
      </c>
      <c r="Q50" s="23">
        <f>P50/Parâmetros!$C$6</f>
        <v>5.4506429991525387</v>
      </c>
      <c r="R50" s="23">
        <f>(Parâmetros!$G$3*Parâmetros!$C$40*Modelo_4_Ø20mm!Q50)/Parâmetros!$H$3</f>
        <v>25547.516002072447</v>
      </c>
      <c r="S50" s="23">
        <v>809371.56157399993</v>
      </c>
      <c r="T50" s="24">
        <f t="shared" ref="T50:T68" si="9">S50/0.12</f>
        <v>6744763.0131166661</v>
      </c>
      <c r="U50" s="29">
        <f>((S50*Parâmetros!$C$40)/(2*Parâmetros!$B$11*Parâmetros!$G$3*Modelo_4_Ø20mm!Q50^2))</f>
        <v>0.45604529233318242</v>
      </c>
      <c r="V50" s="29"/>
      <c r="W50" s="29">
        <f>((T50)*(((Parâmetros!$C$36^2)*Parâmetros!$C$40)/(2*Parâmetros!$G$3*Modelo_4_Ø20mm!Q50^2)))</f>
        <v>6.396046626105191E-2</v>
      </c>
      <c r="X50" s="15"/>
      <c r="Y50" s="22">
        <v>0.64</v>
      </c>
      <c r="Z50" s="23">
        <f>Y50/Parâmetros!$G$3</f>
        <v>6.4128256513026059E-4</v>
      </c>
      <c r="AA50" s="23"/>
      <c r="AB50" s="23">
        <f>Z50/Parâmetros!$B$43</f>
        <v>2.0412658031826258</v>
      </c>
      <c r="AC50" s="23">
        <f>AB50/Parâmetros!$D$6</f>
        <v>5.1082727807373018</v>
      </c>
      <c r="AD50" s="23">
        <f>(Parâmetros!$G$3*Parâmetros!$D$40*Modelo_4_Ø20mm!AC50)/Parâmetros!$H$3</f>
        <v>32031.161054411703</v>
      </c>
      <c r="AE50" s="22">
        <v>566048.20435499994</v>
      </c>
      <c r="AF50" s="24">
        <f t="shared" si="8"/>
        <v>4717068.3696249994</v>
      </c>
      <c r="AG50" s="29">
        <f>((AE50*Parâmetros!$D$40)/(2*Parâmetros!$B$11*Parâmetros!$G$3*Modelo_4_Ø20mm!AC50^2))</f>
        <v>0.48580102526738833</v>
      </c>
      <c r="AH50" s="29"/>
      <c r="AI50" s="29">
        <f>((AF50)*(((Parâmetros!$D$36^2)*Parâmetros!$D$40)/(2*Parâmetros!$G$3*Modelo_4_Ø20mm!AC50^2)))</f>
        <v>7.7572785442860601E-2</v>
      </c>
      <c r="AJ50" s="15"/>
      <c r="AK50" s="22">
        <v>0.64</v>
      </c>
      <c r="AL50" s="23">
        <f>AK50/Parâmetros!$G$3</f>
        <v>6.4128256513026059E-4</v>
      </c>
      <c r="AM50" s="23"/>
      <c r="AN50" s="23">
        <f>AL50/Parâmetros!$B$43</f>
        <v>2.0412658031826258</v>
      </c>
      <c r="AO50" s="23">
        <f>AN50/Parâmetros!$E$6</f>
        <v>4.9045310023609465</v>
      </c>
      <c r="AP50" s="23">
        <f>(Parâmetros!$G$3*Parâmetros!$E$40*Modelo_4_Ø20mm!AO50)/Parâmetros!$H$3</f>
        <v>37893.863477575091</v>
      </c>
      <c r="AQ50" s="23">
        <v>457014.20919999998</v>
      </c>
      <c r="AR50" s="24">
        <f t="shared" ref="AR50:AR68" si="10">AQ50/0.12</f>
        <v>3808451.7433333332</v>
      </c>
      <c r="AS50" s="29">
        <f>((AQ50*Parâmetros!$E$40)/(2*Parâmetros!$B$11*Parâmetros!$G$3*Modelo_4_Ø20mm!AO50^2))</f>
        <v>0.5242768809837377</v>
      </c>
      <c r="AT50" s="29"/>
      <c r="AU50" s="29">
        <f>((AR50)*(((Parâmetros!$E$36^2)*Parâmetros!$E$40)/(2*Parâmetros!$G$3*Modelo_4_Ø20mm!AO50^2)))</f>
        <v>9.0816520559592634E-2</v>
      </c>
    </row>
    <row r="51" spans="1:47" x14ac:dyDescent="0.25">
      <c r="A51" s="22">
        <v>0.66</v>
      </c>
      <c r="B51" s="23">
        <f>A51/Parâmetros!$G$3</f>
        <v>6.6132264529058116E-4</v>
      </c>
      <c r="C51" s="23"/>
      <c r="D51" s="23">
        <f>B51/Parâmetros!$B$43</f>
        <v>2.1050553595320829</v>
      </c>
      <c r="E51" s="23">
        <f>D51/Parâmetros!$B$6</f>
        <v>6.3290900767651319</v>
      </c>
      <c r="F51" s="23">
        <f>(Parâmetros!$G$3*Parâmetros!$B$40*Modelo_4_Ø20mm!E51)/Parâmetros!$H$3</f>
        <v>20259.200403400911</v>
      </c>
      <c r="G51" s="23">
        <v>1576672.7516079999</v>
      </c>
      <c r="H51" s="24">
        <f t="shared" si="4"/>
        <v>13138939.596733334</v>
      </c>
      <c r="I51" s="29">
        <f>((G51*Parâmetros!$B$40)/(2*Parâmetros!$B$11*Parâmetros!$G$3*Modelo_4_Ø20mm!E51^2))</f>
        <v>0.44998144169639154</v>
      </c>
      <c r="J51" s="29"/>
      <c r="K51" s="29">
        <f>((H51)*(((Parâmetros!$B$36^2)*Parâmetros!$B$40)/(2*Parâmetros!$G$3*Modelo_4_Ø20mm!E51^2)))</f>
        <v>4.9778189029233907E-2</v>
      </c>
      <c r="L51" s="15"/>
      <c r="M51" s="22">
        <v>0.66</v>
      </c>
      <c r="N51" s="23">
        <f>M51/Parâmetros!$G$3</f>
        <v>6.6132264529058116E-4</v>
      </c>
      <c r="O51" s="23"/>
      <c r="P51" s="23">
        <f>N51/Parâmetros!$B$43</f>
        <v>2.1050553595320829</v>
      </c>
      <c r="Q51" s="23">
        <f>P51/Parâmetros!$C$6</f>
        <v>5.6209755928760554</v>
      </c>
      <c r="R51" s="23">
        <f>(Parâmetros!$G$3*Parâmetros!$C$40*Modelo_4_Ø20mm!Q51)/Parâmetros!$H$3</f>
        <v>26345.875877137209</v>
      </c>
      <c r="S51" s="23">
        <v>855953.451825</v>
      </c>
      <c r="T51" s="24">
        <f t="shared" si="9"/>
        <v>7132945.4318749998</v>
      </c>
      <c r="U51" s="29">
        <f>((S51*Parâmetros!$C$40)/(2*Parâmetros!$B$11*Parâmetros!$G$3*Modelo_4_Ø20mm!Q51^2))</f>
        <v>0.45350518911674637</v>
      </c>
      <c r="V51" s="29"/>
      <c r="W51" s="29">
        <f>((T51)*(((Parâmetros!$C$36^2)*Parâmetros!$C$40)/(2*Parâmetros!$G$3*Modelo_4_Ø20mm!Q51^2)))</f>
        <v>6.3604216149920942E-2</v>
      </c>
      <c r="X51" s="15"/>
      <c r="Y51" s="22">
        <v>0.66</v>
      </c>
      <c r="Z51" s="23">
        <f>Y51/Parâmetros!$G$3</f>
        <v>6.6132264529058116E-4</v>
      </c>
      <c r="AA51" s="23"/>
      <c r="AB51" s="23">
        <f>Z51/Parâmetros!$B$43</f>
        <v>2.1050553595320829</v>
      </c>
      <c r="AC51" s="23">
        <f>AB51/Parâmetros!$D$6</f>
        <v>5.2679063051353427</v>
      </c>
      <c r="AD51" s="23">
        <f>(Parâmetros!$G$3*Parâmetros!$D$40*Modelo_4_Ø20mm!AC51)/Parâmetros!$H$3</f>
        <v>33032.134837362071</v>
      </c>
      <c r="AE51" s="22">
        <v>598765.34346200002</v>
      </c>
      <c r="AF51" s="24">
        <f t="shared" si="8"/>
        <v>4989711.1955166673</v>
      </c>
      <c r="AG51" s="29">
        <f>((AE51*Parâmetros!$D$40)/(2*Parâmetros!$B$11*Parâmetros!$G$3*Modelo_4_Ø20mm!AC51^2))</f>
        <v>0.48320758437776612</v>
      </c>
      <c r="AH51" s="29"/>
      <c r="AI51" s="29">
        <f>((AF51)*(((Parâmetros!$D$36^2)*Parâmetros!$D$40)/(2*Parâmetros!$G$3*Modelo_4_Ø20mm!AC51^2)))</f>
        <v>7.7158664386655196E-2</v>
      </c>
      <c r="AJ51" s="15"/>
      <c r="AK51" s="22">
        <v>0.66</v>
      </c>
      <c r="AL51" s="23">
        <f>AK51/Parâmetros!$G$3</f>
        <v>6.6132264529058116E-4</v>
      </c>
      <c r="AM51" s="23"/>
      <c r="AN51" s="23">
        <f>AL51/Parâmetros!$B$43</f>
        <v>2.1050553595320829</v>
      </c>
      <c r="AO51" s="23">
        <f>AN51/Parâmetros!$E$6</f>
        <v>5.0577975961847255</v>
      </c>
      <c r="AP51" s="23">
        <f>(Parâmetros!$G$3*Parâmetros!$E$40*Modelo_4_Ø20mm!AO51)/Parâmetros!$H$3</f>
        <v>39078.046711249299</v>
      </c>
      <c r="AQ51" s="23">
        <v>483749.96915100003</v>
      </c>
      <c r="AR51" s="24">
        <f t="shared" si="10"/>
        <v>4031249.7429250004</v>
      </c>
      <c r="AS51" s="29">
        <f>((AQ51*Parâmetros!$E$40)/(2*Parâmetros!$B$11*Parâmetros!$G$3*Modelo_4_Ø20mm!AO51^2))</f>
        <v>0.52182397797920343</v>
      </c>
      <c r="AT51" s="29"/>
      <c r="AU51" s="29">
        <f>((AR51)*(((Parâmetros!$E$36^2)*Parâmetros!$E$40)/(2*Parâmetros!$G$3*Modelo_4_Ø20mm!AO51^2)))</f>
        <v>9.0391622716063894E-2</v>
      </c>
    </row>
    <row r="52" spans="1:47" x14ac:dyDescent="0.25">
      <c r="A52" s="22">
        <v>0.68</v>
      </c>
      <c r="B52" s="23">
        <f>A52/Parâmetros!$G$3</f>
        <v>6.8136272545090185E-4</v>
      </c>
      <c r="C52" s="23"/>
      <c r="D52" s="23">
        <f>B52/Parâmetros!$B$43</f>
        <v>2.1688449158815399</v>
      </c>
      <c r="E52" s="23">
        <f>D52/Parâmetros!$B$6</f>
        <v>6.5208806851519538</v>
      </c>
      <c r="F52" s="23">
        <f>(Parâmetros!$G$3*Parâmetros!$B$40*Modelo_4_Ø20mm!E52)/Parâmetros!$H$3</f>
        <v>20873.115567140336</v>
      </c>
      <c r="G52" s="23">
        <v>1664916.3097760002</v>
      </c>
      <c r="H52" s="24">
        <f t="shared" si="4"/>
        <v>13874302.581466669</v>
      </c>
      <c r="I52" s="29">
        <f>((G52*Parâmetros!$B$40)/(2*Parâmetros!$B$11*Parâmetros!$G$3*Modelo_4_Ø20mm!E52^2))</f>
        <v>0.44762619569414114</v>
      </c>
      <c r="J52" s="29"/>
      <c r="K52" s="29">
        <f>((H52)*(((Parâmetros!$B$36^2)*Parâmetros!$B$40)/(2*Parâmetros!$G$3*Modelo_4_Ø20mm!E52^2)))</f>
        <v>4.9517645215986006E-2</v>
      </c>
      <c r="L52" s="15"/>
      <c r="M52" s="22">
        <v>0.68</v>
      </c>
      <c r="N52" s="23">
        <f>M52/Parâmetros!$G$3</f>
        <v>6.8136272545090185E-4</v>
      </c>
      <c r="O52" s="23"/>
      <c r="P52" s="23">
        <f>N52/Parâmetros!$B$43</f>
        <v>2.1688449158815399</v>
      </c>
      <c r="Q52" s="23">
        <f>P52/Parâmetros!$C$6</f>
        <v>5.791308186599573</v>
      </c>
      <c r="R52" s="23">
        <f>(Parâmetros!$G$3*Parâmetros!$C$40*Modelo_4_Ø20mm!Q52)/Parâmetros!$H$3</f>
        <v>27144.235752201981</v>
      </c>
      <c r="S52" s="23">
        <v>903663.33907099999</v>
      </c>
      <c r="T52" s="24">
        <f t="shared" si="9"/>
        <v>7530527.8255916666</v>
      </c>
      <c r="U52" s="29">
        <f>((S52*Parâmetros!$C$40)/(2*Parâmetros!$B$11*Parâmetros!$G$3*Modelo_4_Ø20mm!Q52^2))</f>
        <v>0.45103352344683401</v>
      </c>
      <c r="V52" s="29"/>
      <c r="W52" s="29">
        <f>((T52)*(((Parâmetros!$C$36^2)*Parâmetros!$C$40)/(2*Parâmetros!$G$3*Modelo_4_Ø20mm!Q52^2)))</f>
        <v>6.325756442179932E-2</v>
      </c>
      <c r="X52" s="15"/>
      <c r="Y52" s="22">
        <v>0.68</v>
      </c>
      <c r="Z52" s="23">
        <f>Y52/Parâmetros!$G$3</f>
        <v>6.8136272545090185E-4</v>
      </c>
      <c r="AA52" s="23"/>
      <c r="AB52" s="23">
        <f>Z52/Parâmetros!$B$43</f>
        <v>2.1688449158815399</v>
      </c>
      <c r="AC52" s="23">
        <f>AB52/Parâmetros!$D$6</f>
        <v>5.4275398295333828</v>
      </c>
      <c r="AD52" s="23">
        <f>(Parâmetros!$G$3*Parâmetros!$D$40*Modelo_4_Ø20mm!AC52)/Parâmetros!$H$3</f>
        <v>34033.108620312429</v>
      </c>
      <c r="AE52" s="22">
        <v>632251.28389800002</v>
      </c>
      <c r="AF52" s="24">
        <f t="shared" si="8"/>
        <v>5268760.6991500007</v>
      </c>
      <c r="AG52" s="29">
        <f>((AE52*Parâmetros!$D$40)/(2*Parâmetros!$B$11*Parâmetros!$G$3*Modelo_4_Ø20mm!AC52^2))</f>
        <v>0.48065874975562345</v>
      </c>
      <c r="AH52" s="29"/>
      <c r="AI52" s="29">
        <f>((AF52)*(((Parâmetros!$D$36^2)*Parâmetros!$D$40)/(2*Parâmetros!$G$3*Modelo_4_Ø20mm!AC52^2)))</f>
        <v>7.6751666066377913E-2</v>
      </c>
      <c r="AJ52" s="15"/>
      <c r="AK52" s="22">
        <v>0.68</v>
      </c>
      <c r="AL52" s="23">
        <f>AK52/Parâmetros!$G$3</f>
        <v>6.8136272545090185E-4</v>
      </c>
      <c r="AM52" s="23"/>
      <c r="AN52" s="23">
        <f>AL52/Parâmetros!$B$43</f>
        <v>2.1688449158815399</v>
      </c>
      <c r="AO52" s="23">
        <f>AN52/Parâmetros!$E$6</f>
        <v>5.2110641900085053</v>
      </c>
      <c r="AP52" s="23">
        <f>(Parâmetros!$G$3*Parâmetros!$E$40*Modelo_4_Ø20mm!AO52)/Parâmetros!$H$3</f>
        <v>40262.229944923522</v>
      </c>
      <c r="AQ52" s="23">
        <v>511142.83593499998</v>
      </c>
      <c r="AR52" s="24">
        <f t="shared" si="10"/>
        <v>4259523.6327916663</v>
      </c>
      <c r="AS52" s="29">
        <f>((AQ52*Parâmetros!$E$40)/(2*Parâmetros!$B$11*Parâmetros!$G$3*Modelo_4_Ø20mm!AO52^2))</f>
        <v>0.51941609723455817</v>
      </c>
      <c r="AT52" s="29"/>
      <c r="AU52" s="29">
        <f>((AR52)*(((Parâmetros!$E$36^2)*Parâmetros!$E$40)/(2*Parâmetros!$G$3*Modelo_4_Ø20mm!AO52^2)))</f>
        <v>8.9974523738247422E-2</v>
      </c>
    </row>
    <row r="53" spans="1:47" x14ac:dyDescent="0.25">
      <c r="A53" s="22">
        <v>0.7</v>
      </c>
      <c r="B53" s="23">
        <f>A53/Parâmetros!$G$3</f>
        <v>7.0140280561122243E-4</v>
      </c>
      <c r="C53" s="23"/>
      <c r="D53" s="23">
        <f>B53/Parâmetros!$B$43</f>
        <v>2.2326344722309965</v>
      </c>
      <c r="E53" s="23">
        <f>D53/Parâmetros!$B$6</f>
        <v>6.7126712935387749</v>
      </c>
      <c r="F53" s="23">
        <f>(Parâmetros!$G$3*Parâmetros!$B$40*Modelo_4_Ø20mm!E53)/Parâmetros!$H$3</f>
        <v>21487.030730879753</v>
      </c>
      <c r="G53" s="23">
        <v>1755508.7473270001</v>
      </c>
      <c r="H53" s="24">
        <f t="shared" si="4"/>
        <v>14629239.561058335</v>
      </c>
      <c r="I53" s="29">
        <f>((G53*Parâmetros!$B$40)/(2*Parâmetros!$B$11*Parâmetros!$G$3*Modelo_4_Ø20mm!E53^2))</f>
        <v>0.44539755591752417</v>
      </c>
      <c r="J53" s="29"/>
      <c r="K53" s="29">
        <f>((H53)*(((Parâmetros!$B$36^2)*Parâmetros!$B$40)/(2*Parâmetros!$G$3*Modelo_4_Ø20mm!E53^2)))</f>
        <v>4.9271106932850854E-2</v>
      </c>
      <c r="L53" s="15"/>
      <c r="M53" s="22">
        <v>0.7</v>
      </c>
      <c r="N53" s="23">
        <f>M53/Parâmetros!$G$3</f>
        <v>7.0140280561122243E-4</v>
      </c>
      <c r="O53" s="23"/>
      <c r="P53" s="23">
        <f>N53/Parâmetros!$B$43</f>
        <v>2.2326344722309965</v>
      </c>
      <c r="Q53" s="23">
        <f>P53/Parâmetros!$C$6</f>
        <v>5.961640780323088</v>
      </c>
      <c r="R53" s="23">
        <f>(Parâmetros!$G$3*Parâmetros!$C$40*Modelo_4_Ø20mm!Q53)/Parâmetros!$H$3</f>
        <v>27942.595627266735</v>
      </c>
      <c r="S53" s="23">
        <v>952496.97249499999</v>
      </c>
      <c r="T53" s="24">
        <f t="shared" si="9"/>
        <v>7937474.7707916666</v>
      </c>
      <c r="U53" s="29">
        <f>((S53*Parâmetros!$C$40)/(2*Parâmetros!$B$11*Parâmetros!$G$3*Modelo_4_Ø20mm!Q53^2))</f>
        <v>0.44862916994802104</v>
      </c>
      <c r="V53" s="29"/>
      <c r="W53" s="29">
        <f>((T53)*(((Parâmetros!$C$36^2)*Parâmetros!$C$40)/(2*Parâmetros!$G$3*Modelo_4_Ø20mm!Q53^2)))</f>
        <v>6.2920353242502433E-2</v>
      </c>
      <c r="X53" s="15"/>
      <c r="Y53" s="22">
        <v>0.7</v>
      </c>
      <c r="Z53" s="23">
        <f>Y53/Parâmetros!$G$3</f>
        <v>7.0140280561122243E-4</v>
      </c>
      <c r="AA53" s="23"/>
      <c r="AB53" s="23">
        <f>Z53/Parâmetros!$B$43</f>
        <v>2.2326344722309965</v>
      </c>
      <c r="AC53" s="23">
        <f>AB53/Parâmetros!$D$6</f>
        <v>5.5871733539314228</v>
      </c>
      <c r="AD53" s="23">
        <f>(Parâmetros!$G$3*Parâmetros!$D$40*Modelo_4_Ø20mm!AC53)/Parâmetros!$H$3</f>
        <v>35034.082403262793</v>
      </c>
      <c r="AE53" s="22">
        <v>666441.54720200005</v>
      </c>
      <c r="AF53" s="24">
        <f t="shared" si="8"/>
        <v>5553679.5600166675</v>
      </c>
      <c r="AG53" s="29">
        <f>((AE53*Parâmetros!$D$40)/(2*Parâmetros!$B$11*Parâmetros!$G$3*Modelo_4_Ø20mm!AC53^2))</f>
        <v>0.47811342877235957</v>
      </c>
      <c r="AH53" s="29"/>
      <c r="AI53" s="29">
        <f>((AF53)*(((Parâmetros!$D$36^2)*Parâmetros!$D$40)/(2*Parâmetros!$G$3*Modelo_4_Ø20mm!AC53^2)))</f>
        <v>7.634522880451898E-2</v>
      </c>
      <c r="AJ53" s="15"/>
      <c r="AK53" s="22">
        <v>0.7</v>
      </c>
      <c r="AL53" s="23">
        <f>AK53/Parâmetros!$G$3</f>
        <v>7.0140280561122243E-4</v>
      </c>
      <c r="AM53" s="23"/>
      <c r="AN53" s="23">
        <f>AL53/Parâmetros!$B$43</f>
        <v>2.2326344722309965</v>
      </c>
      <c r="AO53" s="23">
        <f>AN53/Parâmetros!$E$6</f>
        <v>5.3643307838322833</v>
      </c>
      <c r="AP53" s="23">
        <f>(Parâmetros!$G$3*Parâmetros!$E$40*Modelo_4_Ø20mm!AO53)/Parâmetros!$H$3</f>
        <v>41446.413178597737</v>
      </c>
      <c r="AQ53" s="23">
        <v>539163.79026300006</v>
      </c>
      <c r="AR53" s="24">
        <f t="shared" si="10"/>
        <v>4493031.5855250005</v>
      </c>
      <c r="AS53" s="29">
        <f>((AQ53*Parâmetros!$E$40)/(2*Parâmetros!$B$11*Parâmetros!$G$3*Modelo_4_Ø20mm!AO53^2))</f>
        <v>0.51702981714825813</v>
      </c>
      <c r="AT53" s="29"/>
      <c r="AU53" s="29">
        <f>((AR53)*(((Parâmetros!$E$36^2)*Parâmetros!$E$40)/(2*Parâmetros!$G$3*Modelo_4_Ø20mm!AO53^2)))</f>
        <v>8.9561166479175114E-2</v>
      </c>
    </row>
    <row r="54" spans="1:47" x14ac:dyDescent="0.25">
      <c r="A54" s="22">
        <v>0.72</v>
      </c>
      <c r="B54" s="23">
        <f>A54/Parâmetros!$G$3</f>
        <v>7.2144288577154301E-4</v>
      </c>
      <c r="C54" s="23"/>
      <c r="D54" s="23">
        <f>B54/Parâmetros!$B$43</f>
        <v>2.2964240285804536</v>
      </c>
      <c r="E54" s="23">
        <f>D54/Parâmetros!$B$6</f>
        <v>6.9044619019255968</v>
      </c>
      <c r="F54" s="23">
        <f>(Parâmetros!$G$3*Parâmetros!$B$40*Modelo_4_Ø20mm!E54)/Parâmetros!$H$3</f>
        <v>22100.945894619173</v>
      </c>
      <c r="G54" s="23">
        <v>1848310.7801630001</v>
      </c>
      <c r="H54" s="24">
        <f t="shared" si="4"/>
        <v>15402589.834691668</v>
      </c>
      <c r="I54" s="29">
        <f>((G54*Parâmetros!$B$40)/(2*Parâmetros!$B$11*Parâmetros!$G$3*Modelo_4_Ø20mm!E54^2))</f>
        <v>0.44325221593230779</v>
      </c>
      <c r="J54" s="29"/>
      <c r="K54" s="29">
        <f>((H54)*(((Parâmetros!$B$36^2)*Parâmetros!$B$40)/(2*Parâmetros!$G$3*Modelo_4_Ø20mm!E54^2)))</f>
        <v>4.9033783502547848E-2</v>
      </c>
      <c r="L54" s="15"/>
      <c r="M54" s="22">
        <v>0.72</v>
      </c>
      <c r="N54" s="23">
        <f>M54/Parâmetros!$G$3</f>
        <v>7.2144288577154301E-4</v>
      </c>
      <c r="O54" s="23"/>
      <c r="P54" s="23">
        <f>N54/Parâmetros!$B$43</f>
        <v>2.2964240285804536</v>
      </c>
      <c r="Q54" s="23">
        <f>P54/Parâmetros!$C$6</f>
        <v>6.1319733740466047</v>
      </c>
      <c r="R54" s="23">
        <f>(Parâmetros!$G$3*Parâmetros!$C$40*Modelo_4_Ø20mm!Q54)/Parâmetros!$H$3</f>
        <v>28740.955502331501</v>
      </c>
      <c r="S54" s="23">
        <v>1002437.971259</v>
      </c>
      <c r="T54" s="24">
        <f t="shared" si="9"/>
        <v>8353649.7604916673</v>
      </c>
      <c r="U54" s="29">
        <f>((S54*Parâmetros!$C$40)/(2*Parâmetros!$B$11*Parâmetros!$G$3*Modelo_4_Ø20mm!Q54^2))</f>
        <v>0.44628521589063702</v>
      </c>
      <c r="V54" s="29"/>
      <c r="W54" s="29">
        <f>((T54)*(((Parâmetros!$C$36^2)*Parâmetros!$C$40)/(2*Parâmetros!$G$3*Modelo_4_Ø20mm!Q54^2)))</f>
        <v>6.2591613099965804E-2</v>
      </c>
      <c r="X54" s="15"/>
      <c r="Y54" s="22">
        <v>0.72</v>
      </c>
      <c r="Z54" s="23">
        <f>Y54/Parâmetros!$G$3</f>
        <v>7.2144288577154301E-4</v>
      </c>
      <c r="AA54" s="23"/>
      <c r="AB54" s="23">
        <f>Z54/Parâmetros!$B$43</f>
        <v>2.2964240285804536</v>
      </c>
      <c r="AC54" s="23">
        <f>AB54/Parâmetros!$D$6</f>
        <v>5.7468068783294637</v>
      </c>
      <c r="AD54" s="23">
        <f>(Parâmetros!$G$3*Parâmetros!$D$40*Modelo_4_Ø20mm!AC54)/Parâmetros!$H$3</f>
        <v>36035.056186213158</v>
      </c>
      <c r="AE54" s="22">
        <v>701469.93060600001</v>
      </c>
      <c r="AF54" s="24">
        <f t="shared" si="8"/>
        <v>5845582.7550500007</v>
      </c>
      <c r="AG54" s="29">
        <f>((AE54*Parâmetros!$D$40)/(2*Parâmetros!$B$11*Parâmetros!$G$3*Modelo_4_Ø20mm!AC54^2))</f>
        <v>0.47567357331779642</v>
      </c>
      <c r="AH54" s="29"/>
      <c r="AI54" s="29">
        <f>((AF54)*(((Parâmetros!$D$36^2)*Parâmetros!$D$40)/(2*Parâmetros!$G$3*Modelo_4_Ø20mm!AC54^2)))</f>
        <v>7.5955632295157463E-2</v>
      </c>
      <c r="AJ54" s="15"/>
      <c r="AK54" s="22">
        <v>0.72</v>
      </c>
      <c r="AL54" s="23">
        <f>AK54/Parâmetros!$G$3</f>
        <v>7.2144288577154301E-4</v>
      </c>
      <c r="AM54" s="23"/>
      <c r="AN54" s="23">
        <f>AL54/Parâmetros!$B$43</f>
        <v>2.2964240285804536</v>
      </c>
      <c r="AO54" s="23">
        <f>AN54/Parâmetros!$E$6</f>
        <v>5.5175973776560632</v>
      </c>
      <c r="AP54" s="23">
        <f>(Parâmetros!$G$3*Parâmetros!$E$40*Modelo_4_Ø20mm!AO54)/Parâmetros!$H$3</f>
        <v>42630.59641227196</v>
      </c>
      <c r="AQ54" s="23">
        <v>567858.62632300006</v>
      </c>
      <c r="AR54" s="24">
        <f t="shared" si="10"/>
        <v>4732155.2193583343</v>
      </c>
      <c r="AS54" s="29">
        <f>((AQ54*Parâmetros!$E$40)/(2*Parâmetros!$B$11*Parâmetros!$G$3*Modelo_4_Ø20mm!AO54^2))</f>
        <v>0.5147142436395491</v>
      </c>
      <c r="AT54" s="29"/>
      <c r="AU54" s="29">
        <f>((AR54)*(((Parâmetros!$E$36^2)*Parâmetros!$E$40)/(2*Parâmetros!$G$3*Modelo_4_Ø20mm!AO54^2)))</f>
        <v>8.9160057185997191E-2</v>
      </c>
    </row>
    <row r="55" spans="1:47" x14ac:dyDescent="0.25">
      <c r="A55" s="22">
        <v>0.74</v>
      </c>
      <c r="B55" s="23">
        <f>A55/Parâmetros!$G$3</f>
        <v>7.414829659318637E-4</v>
      </c>
      <c r="C55" s="23"/>
      <c r="D55" s="23">
        <f>B55/Parâmetros!$B$43</f>
        <v>2.3602135849299106</v>
      </c>
      <c r="E55" s="23">
        <f>D55/Parâmetros!$B$6</f>
        <v>7.0962525103124188</v>
      </c>
      <c r="F55" s="23">
        <f>(Parâmetros!$G$3*Parâmetros!$B$40*Modelo_4_Ø20mm!E55)/Parâmetros!$H$3</f>
        <v>22714.861058358594</v>
      </c>
      <c r="G55" s="23">
        <v>1943086.522166</v>
      </c>
      <c r="H55" s="24">
        <f t="shared" si="4"/>
        <v>16192387.684716668</v>
      </c>
      <c r="I55" s="29">
        <f>((G55*Parâmetros!$B$40)/(2*Parâmetros!$B$11*Parâmetros!$G$3*Modelo_4_Ø20mm!E55^2))</f>
        <v>0.44113306528853441</v>
      </c>
      <c r="J55" s="29"/>
      <c r="K55" s="29">
        <f>((H55)*(((Parâmetros!$B$36^2)*Parâmetros!$B$40)/(2*Parâmetros!$G$3*Modelo_4_Ø20mm!E55^2)))</f>
        <v>4.8799357209477881E-2</v>
      </c>
      <c r="L55" s="15"/>
      <c r="M55" s="22">
        <v>0.74</v>
      </c>
      <c r="N55" s="23">
        <f>M55/Parâmetros!$G$3</f>
        <v>7.414829659318637E-4</v>
      </c>
      <c r="O55" s="23"/>
      <c r="P55" s="23">
        <f>N55/Parâmetros!$B$43</f>
        <v>2.3602135849299106</v>
      </c>
      <c r="Q55" s="23">
        <f>P55/Parâmetros!$C$6</f>
        <v>6.3023059677701214</v>
      </c>
      <c r="R55" s="23">
        <f>(Parâmetros!$G$3*Parâmetros!$C$40*Modelo_4_Ø20mm!Q55)/Parâmetros!$H$3</f>
        <v>29539.315377396262</v>
      </c>
      <c r="S55" s="23">
        <v>1053501.0338409999</v>
      </c>
      <c r="T55" s="24">
        <f t="shared" si="9"/>
        <v>8779175.2820083331</v>
      </c>
      <c r="U55" s="29">
        <f>((S55*Parâmetros!$C$40)/(2*Parâmetros!$B$11*Parâmetros!$G$3*Modelo_4_Ø20mm!Q55^2))</f>
        <v>0.44400873165904148</v>
      </c>
      <c r="V55" s="29"/>
      <c r="W55" s="29">
        <f>((T55)*(((Parâmetros!$C$36^2)*Parâmetros!$C$40)/(2*Parâmetros!$G$3*Modelo_4_Ø20mm!Q55^2)))</f>
        <v>6.2272335617363485E-2</v>
      </c>
      <c r="X55" s="15"/>
      <c r="Y55" s="22">
        <v>0.74</v>
      </c>
      <c r="Z55" s="23">
        <f>Y55/Parâmetros!$G$3</f>
        <v>7.414829659318637E-4</v>
      </c>
      <c r="AA55" s="23"/>
      <c r="AB55" s="23">
        <f>Z55/Parâmetros!$B$43</f>
        <v>2.3602135849299106</v>
      </c>
      <c r="AC55" s="23">
        <f>AB55/Parâmetros!$D$6</f>
        <v>5.9064404027275037</v>
      </c>
      <c r="AD55" s="23">
        <f>(Parâmetros!$G$3*Parâmetros!$D$40*Modelo_4_Ø20mm!AC55)/Parâmetros!$H$3</f>
        <v>37036.029969163523</v>
      </c>
      <c r="AE55" s="22">
        <v>737277.879847</v>
      </c>
      <c r="AF55" s="24">
        <f t="shared" si="8"/>
        <v>6143982.3320583338</v>
      </c>
      <c r="AG55" s="29">
        <f>((AE55*Parâmetros!$D$40)/(2*Parâmetros!$B$11*Parâmetros!$G$3*Modelo_4_Ø20mm!AC55^2))</f>
        <v>0.47329587858634736</v>
      </c>
      <c r="AH55" s="29"/>
      <c r="AI55" s="29">
        <f>((AF55)*(((Parâmetros!$D$36^2)*Parâmetros!$D$40)/(2*Parâmetros!$G$3*Modelo_4_Ø20mm!AC55^2)))</f>
        <v>7.5575961620008528E-2</v>
      </c>
      <c r="AJ55" s="15"/>
      <c r="AK55" s="22">
        <v>0.74</v>
      </c>
      <c r="AL55" s="23">
        <f>AK55/Parâmetros!$G$3</f>
        <v>7.414829659318637E-4</v>
      </c>
      <c r="AM55" s="23"/>
      <c r="AN55" s="23">
        <f>AL55/Parâmetros!$B$43</f>
        <v>2.3602135849299106</v>
      </c>
      <c r="AO55" s="23">
        <f>AN55/Parâmetros!$E$6</f>
        <v>5.670863971479843</v>
      </c>
      <c r="AP55" s="23">
        <f>(Parâmetros!$G$3*Parâmetros!$E$40*Modelo_4_Ø20mm!AO55)/Parâmetros!$H$3</f>
        <v>43814.779645946182</v>
      </c>
      <c r="AQ55" s="23">
        <v>597120.23361900006</v>
      </c>
      <c r="AR55" s="24">
        <f t="shared" si="10"/>
        <v>4976001.9468250005</v>
      </c>
      <c r="AS55" s="29">
        <f>((AQ55*Parâmetros!$E$40)/(2*Parâmetros!$B$11*Parâmetros!$G$3*Modelo_4_Ø20mm!AO55^2))</f>
        <v>0.51237661489970676</v>
      </c>
      <c r="AT55" s="29"/>
      <c r="AU55" s="29">
        <f>((AR55)*(((Parâmetros!$E$36^2)*Parâmetros!$E$40)/(2*Parâmetros!$G$3*Modelo_4_Ø20mm!AO55^2)))</f>
        <v>8.8755127431867545E-2</v>
      </c>
    </row>
    <row r="56" spans="1:47" x14ac:dyDescent="0.25">
      <c r="A56" s="22">
        <v>0.76</v>
      </c>
      <c r="B56" s="23">
        <f>A56/Parâmetros!$G$3</f>
        <v>7.6152304609218438E-4</v>
      </c>
      <c r="C56" s="23"/>
      <c r="D56" s="23">
        <f>B56/Parâmetros!$B$43</f>
        <v>2.4240031412793681</v>
      </c>
      <c r="E56" s="23">
        <f>D56/Parâmetros!$B$6</f>
        <v>7.2880431186992425</v>
      </c>
      <c r="F56" s="23">
        <f>(Parâmetros!$G$3*Parâmetros!$B$40*Modelo_4_Ø20mm!E56)/Parâmetros!$H$3</f>
        <v>23328.776222098022</v>
      </c>
      <c r="G56" s="23">
        <v>2040198.197798</v>
      </c>
      <c r="H56" s="24">
        <f t="shared" si="4"/>
        <v>17001651.648316666</v>
      </c>
      <c r="I56" s="29">
        <f>((G56*Parâmetros!$B$40)/(2*Parâmetros!$B$11*Parâmetros!$G$3*Modelo_4_Ø20mm!E56^2))</f>
        <v>0.43912290092361972</v>
      </c>
      <c r="J56" s="29"/>
      <c r="K56" s="29">
        <f>((H56)*(((Parâmetros!$B$36^2)*Parâmetros!$B$40)/(2*Parâmetros!$G$3*Modelo_4_Ø20mm!E56^2)))</f>
        <v>4.8576987279377357E-2</v>
      </c>
      <c r="L56" s="15"/>
      <c r="M56" s="22">
        <v>0.76</v>
      </c>
      <c r="N56" s="23">
        <f>M56/Parâmetros!$G$3</f>
        <v>7.6152304609218438E-4</v>
      </c>
      <c r="O56" s="23"/>
      <c r="P56" s="23">
        <f>N56/Parâmetros!$B$43</f>
        <v>2.4240031412793681</v>
      </c>
      <c r="Q56" s="23">
        <f>P56/Parâmetros!$C$6</f>
        <v>6.4726385614936399</v>
      </c>
      <c r="R56" s="23">
        <f>(Parâmetros!$G$3*Parâmetros!$C$40*Modelo_4_Ø20mm!Q56)/Parâmetros!$H$3</f>
        <v>30337.675252461035</v>
      </c>
      <c r="S56" s="23">
        <v>1105694.4647269999</v>
      </c>
      <c r="T56" s="24">
        <f t="shared" si="9"/>
        <v>9214120.5393916667</v>
      </c>
      <c r="U56" s="29">
        <f>((S56*Parâmetros!$C$40)/(2*Parâmetros!$B$11*Parâmetros!$G$3*Modelo_4_Ø20mm!Q56^2))</f>
        <v>0.44180226193981093</v>
      </c>
      <c r="V56" s="29"/>
      <c r="W56" s="29">
        <f>((T56)*(((Parâmetros!$C$36^2)*Parâmetros!$C$40)/(2*Parâmetros!$G$3*Modelo_4_Ø20mm!Q56^2)))</f>
        <v>6.1962877687623978E-2</v>
      </c>
      <c r="X56" s="15"/>
      <c r="Y56" s="22">
        <v>0.76</v>
      </c>
      <c r="Z56" s="23">
        <f>Y56/Parâmetros!$G$3</f>
        <v>7.6152304609218438E-4</v>
      </c>
      <c r="AA56" s="23"/>
      <c r="AB56" s="23">
        <f>Z56/Parâmetros!$B$43</f>
        <v>2.4240031412793681</v>
      </c>
      <c r="AC56" s="23">
        <f>AB56/Parâmetros!$D$6</f>
        <v>6.0660739271255455</v>
      </c>
      <c r="AD56" s="23">
        <f>(Parâmetros!$G$3*Parâmetros!$D$40*Modelo_4_Ø20mm!AC56)/Parâmetros!$H$3</f>
        <v>38037.003752113895</v>
      </c>
      <c r="AE56" s="22">
        <v>773843.18951599998</v>
      </c>
      <c r="AF56" s="24">
        <f t="shared" si="8"/>
        <v>6448693.2459666664</v>
      </c>
      <c r="AG56" s="29">
        <f>((AE56*Parâmetros!$D$40)/(2*Parâmetros!$B$11*Parâmetros!$G$3*Modelo_4_Ø20mm!AC56^2))</f>
        <v>0.4709672823801308</v>
      </c>
      <c r="AH56" s="29"/>
      <c r="AI56" s="29">
        <f>((AF56)*(((Parâmetros!$D$36^2)*Parâmetros!$D$40)/(2*Parâmetros!$G$3*Modelo_4_Ø20mm!AC56^2)))</f>
        <v>7.5204131005224453E-2</v>
      </c>
      <c r="AJ56" s="15"/>
      <c r="AK56" s="22">
        <v>0.76</v>
      </c>
      <c r="AL56" s="23">
        <f>AK56/Parâmetros!$G$3</f>
        <v>7.6152304609218438E-4</v>
      </c>
      <c r="AM56" s="23"/>
      <c r="AN56" s="23">
        <f>AL56/Parâmetros!$B$43</f>
        <v>2.4240031412793681</v>
      </c>
      <c r="AO56" s="23">
        <f>AN56/Parâmetros!$E$6</f>
        <v>5.8241305653036237</v>
      </c>
      <c r="AP56" s="23">
        <f>(Parâmetros!$G$3*Parâmetros!$E$40*Modelo_4_Ø20mm!AO56)/Parâmetros!$H$3</f>
        <v>44998.962879620405</v>
      </c>
      <c r="AQ56" s="23">
        <v>627001.90424599999</v>
      </c>
      <c r="AR56" s="24">
        <f t="shared" si="10"/>
        <v>5225015.8687166665</v>
      </c>
      <c r="AS56" s="29">
        <f>((AQ56*Parâmetros!$E$40)/(2*Parâmetros!$B$11*Parâmetros!$G$3*Modelo_4_Ø20mm!AO56^2))</f>
        <v>0.5100733427483094</v>
      </c>
      <c r="AT56" s="29"/>
      <c r="AU56" s="29">
        <f>((AR56)*(((Parâmetros!$E$36^2)*Parâmetros!$E$40)/(2*Parâmetros!$G$3*Modelo_4_Ø20mm!AO56^2)))</f>
        <v>8.8356149009818447E-2</v>
      </c>
    </row>
    <row r="57" spans="1:47" x14ac:dyDescent="0.25">
      <c r="A57" s="22">
        <v>0.78</v>
      </c>
      <c r="B57" s="23">
        <f>A57/Parâmetros!$G$3</f>
        <v>7.8156312625250507E-4</v>
      </c>
      <c r="C57" s="23"/>
      <c r="D57" s="23">
        <f>B57/Parâmetros!$B$43</f>
        <v>2.4877926976288252</v>
      </c>
      <c r="E57" s="23">
        <f>D57/Parâmetros!$B$6</f>
        <v>7.4798337270860644</v>
      </c>
      <c r="F57" s="23">
        <f>(Parâmetros!$G$3*Parâmetros!$B$40*Modelo_4_Ø20mm!E57)/Parâmetros!$H$3</f>
        <v>23942.691385837443</v>
      </c>
      <c r="G57" s="23">
        <v>2139439.5671989997</v>
      </c>
      <c r="H57" s="24">
        <f t="shared" si="4"/>
        <v>17828663.059991665</v>
      </c>
      <c r="I57" s="29">
        <f>((G57*Parâmetros!$B$40)/(2*Parâmetros!$B$11*Parâmetros!$G$3*Modelo_4_Ø20mm!E57^2))</f>
        <v>0.43717138735971706</v>
      </c>
      <c r="J57" s="29"/>
      <c r="K57" s="29">
        <f>((H57)*(((Parâmetros!$B$36^2)*Parâmetros!$B$40)/(2*Parâmetros!$G$3*Modelo_4_Ø20mm!E57^2)))</f>
        <v>4.8361105462761018E-2</v>
      </c>
      <c r="L57" s="15"/>
      <c r="M57" s="22">
        <v>0.78</v>
      </c>
      <c r="N57" s="23">
        <f>M57/Parâmetros!$G$3</f>
        <v>7.8156312625250507E-4</v>
      </c>
      <c r="O57" s="23"/>
      <c r="P57" s="23">
        <f>N57/Parâmetros!$B$43</f>
        <v>2.4877926976288252</v>
      </c>
      <c r="Q57" s="23">
        <f>P57/Parâmetros!$C$6</f>
        <v>6.6429711552171566</v>
      </c>
      <c r="R57" s="23">
        <f>(Parâmetros!$G$3*Parâmetros!$C$40*Modelo_4_Ø20mm!Q57)/Parâmetros!$H$3</f>
        <v>31136.035127525796</v>
      </c>
      <c r="S57" s="23">
        <v>1158998.6204649999</v>
      </c>
      <c r="T57" s="24">
        <f t="shared" si="9"/>
        <v>9658321.8372083325</v>
      </c>
      <c r="U57" s="29">
        <f>((S57*Parâmetros!$C$40)/(2*Parâmetros!$B$11*Parâmetros!$G$3*Modelo_4_Ø20mm!Q57^2))</f>
        <v>0.43965670199534107</v>
      </c>
      <c r="V57" s="29"/>
      <c r="W57" s="29">
        <f>((T57)*(((Parâmetros!$C$36^2)*Parâmetros!$C$40)/(2*Parâmetros!$G$3*Modelo_4_Ø20mm!Q57^2)))</f>
        <v>6.1661962369022064E-2</v>
      </c>
      <c r="X57" s="15"/>
      <c r="Y57" s="22">
        <v>0.78</v>
      </c>
      <c r="Z57" s="23">
        <f>Y57/Parâmetros!$G$3</f>
        <v>7.8156312625250507E-4</v>
      </c>
      <c r="AA57" s="23"/>
      <c r="AB57" s="23">
        <f>Z57/Parâmetros!$B$43</f>
        <v>2.4877926976288252</v>
      </c>
      <c r="AC57" s="23">
        <f>AB57/Parâmetros!$D$6</f>
        <v>6.2257074515235864</v>
      </c>
      <c r="AD57" s="23">
        <f>(Parâmetros!$G$3*Parâmetros!$D$40*Modelo_4_Ø20mm!AC57)/Parâmetros!$H$3</f>
        <v>39037.977535064259</v>
      </c>
      <c r="AE57" s="22">
        <v>811198.878256</v>
      </c>
      <c r="AF57" s="24">
        <f t="shared" si="8"/>
        <v>6759990.6521333335</v>
      </c>
      <c r="AG57" s="29">
        <f>((AE57*Parâmetros!$D$40)/(2*Parâmetros!$B$11*Parâmetros!$G$3*Modelo_4_Ø20mm!AC57^2))</f>
        <v>0.46870878548106459</v>
      </c>
      <c r="AH57" s="29"/>
      <c r="AI57" s="29">
        <f>((AF57)*(((Parâmetros!$D$36^2)*Parâmetros!$D$40)/(2*Parâmetros!$G$3*Modelo_4_Ø20mm!AC57^2)))</f>
        <v>7.4843493859022073E-2</v>
      </c>
      <c r="AJ57" s="15"/>
      <c r="AK57" s="22">
        <v>0.78</v>
      </c>
      <c r="AL57" s="23">
        <f>AK57/Parâmetros!$G$3</f>
        <v>7.8156312625250507E-4</v>
      </c>
      <c r="AM57" s="23"/>
      <c r="AN57" s="23">
        <f>AL57/Parâmetros!$B$43</f>
        <v>2.4877926976288252</v>
      </c>
      <c r="AO57" s="23">
        <f>AN57/Parâmetros!$E$6</f>
        <v>5.9773971591274027</v>
      </c>
      <c r="AP57" s="23">
        <f>(Parâmetros!$G$3*Parâmetros!$E$40*Modelo_4_Ø20mm!AO57)/Parâmetros!$H$3</f>
        <v>46183.146113294635</v>
      </c>
      <c r="AQ57" s="23">
        <v>657510.75232800003</v>
      </c>
      <c r="AR57" s="24">
        <f t="shared" si="10"/>
        <v>5479256.2694000006</v>
      </c>
      <c r="AS57" s="29">
        <f>((AQ57*Parâmetros!$E$40)/(2*Parâmetros!$B$11*Parâmetros!$G$3*Modelo_4_Ø20mm!AO57^2))</f>
        <v>0.50781392517272472</v>
      </c>
      <c r="AT57" s="29"/>
      <c r="AU57" s="29">
        <f>((AR57)*(((Parâmetros!$E$36^2)*Parâmetros!$E$40)/(2*Parâmetros!$G$3*Modelo_4_Ø20mm!AO57^2)))</f>
        <v>8.7964767184396803E-2</v>
      </c>
    </row>
    <row r="58" spans="1:47" x14ac:dyDescent="0.25">
      <c r="A58" s="22">
        <v>0.8</v>
      </c>
      <c r="B58" s="23">
        <f>A58/Parâmetros!$G$3</f>
        <v>8.0160320641282565E-4</v>
      </c>
      <c r="C58" s="23"/>
      <c r="D58" s="23">
        <f>B58/Parâmetros!$B$43</f>
        <v>2.5515822539782822</v>
      </c>
      <c r="E58" s="23">
        <f>D58/Parâmetros!$B$6</f>
        <v>7.6716243354728864</v>
      </c>
      <c r="F58" s="23">
        <f>(Parâmetros!$G$3*Parâmetros!$B$40*Modelo_4_Ø20mm!E58)/Parâmetros!$H$3</f>
        <v>24556.606549576863</v>
      </c>
      <c r="G58" s="23">
        <v>2241027.8985649999</v>
      </c>
      <c r="H58" s="24">
        <f t="shared" si="4"/>
        <v>18675232.488041665</v>
      </c>
      <c r="I58" s="29">
        <f>((G58*Parâmetros!$B$40)/(2*Parâmetros!$B$11*Parâmetros!$G$3*Modelo_4_Ø20mm!E58^2))</f>
        <v>0.43531957940165272</v>
      </c>
      <c r="J58" s="29"/>
      <c r="K58" s="29">
        <f>((H58)*(((Parâmetros!$B$36^2)*Parâmetros!$B$40)/(2*Parâmetros!$G$3*Modelo_4_Ø20mm!E58^2)))</f>
        <v>4.8156253355449964E-2</v>
      </c>
      <c r="L58" s="15"/>
      <c r="M58" s="22">
        <v>0.8</v>
      </c>
      <c r="N58" s="23">
        <f>M58/Parâmetros!$G$3</f>
        <v>8.0160320641282565E-4</v>
      </c>
      <c r="O58" s="23"/>
      <c r="P58" s="23">
        <f>N58/Parâmetros!$B$43</f>
        <v>2.5515822539782822</v>
      </c>
      <c r="Q58" s="23">
        <f>P58/Parâmetros!$C$6</f>
        <v>6.8133037489406734</v>
      </c>
      <c r="R58" s="23">
        <f>(Parâmetros!$G$3*Parâmetros!$C$40*Modelo_4_Ø20mm!Q58)/Parâmetros!$H$3</f>
        <v>31934.395002590561</v>
      </c>
      <c r="S58" s="23">
        <v>1213349.2969480001</v>
      </c>
      <c r="T58" s="24">
        <f t="shared" si="9"/>
        <v>10111244.141233334</v>
      </c>
      <c r="U58" s="29">
        <f>((S58*Parâmetros!$C$40)/(2*Parâmetros!$B$11*Parâmetros!$G$3*Modelo_4_Ø20mm!Q58^2))</f>
        <v>0.43754815106402178</v>
      </c>
      <c r="V58" s="29"/>
      <c r="W58" s="29">
        <f>((T58)*(((Parâmetros!$C$36^2)*Parâmetros!$C$40)/(2*Parâmetros!$G$3*Modelo_4_Ø20mm!Q58^2)))</f>
        <v>6.1366237573766809E-2</v>
      </c>
      <c r="X58" s="15"/>
      <c r="Y58" s="22">
        <v>0.8</v>
      </c>
      <c r="Z58" s="23">
        <f>Y58/Parâmetros!$G$3</f>
        <v>8.0160320641282565E-4</v>
      </c>
      <c r="AA58" s="23"/>
      <c r="AB58" s="23">
        <f>Z58/Parâmetros!$B$43</f>
        <v>2.5515822539782822</v>
      </c>
      <c r="AC58" s="23">
        <f>AB58/Parâmetros!$D$6</f>
        <v>6.3853409759216273</v>
      </c>
      <c r="AD58" s="23">
        <f>(Parâmetros!$G$3*Parâmetros!$D$40*Modelo_4_Ø20mm!AC58)/Parâmetros!$H$3</f>
        <v>40038.951318014624</v>
      </c>
      <c r="AE58" s="22">
        <v>849246.08652799996</v>
      </c>
      <c r="AF58" s="24">
        <f t="shared" si="8"/>
        <v>7077050.7210666668</v>
      </c>
      <c r="AG58" s="29">
        <f>((AE58*Parâmetros!$D$40)/(2*Parâmetros!$B$11*Parâmetros!$G$3*Modelo_4_Ø20mm!AC58^2))</f>
        <v>0.46646443619801969</v>
      </c>
      <c r="AH58" s="29"/>
      <c r="AI58" s="29">
        <f>((AF58)*(((Parâmetros!$D$36^2)*Parâmetros!$D$40)/(2*Parâmetros!$G$3*Modelo_4_Ø20mm!AC58^2)))</f>
        <v>7.4485115806409583E-2</v>
      </c>
      <c r="AJ58" s="15"/>
      <c r="AK58" s="22">
        <v>0.8</v>
      </c>
      <c r="AL58" s="23">
        <f>AK58/Parâmetros!$G$3</f>
        <v>8.0160320641282565E-4</v>
      </c>
      <c r="AM58" s="23"/>
      <c r="AN58" s="23">
        <f>AL58/Parâmetros!$B$43</f>
        <v>2.5515822539782822</v>
      </c>
      <c r="AO58" s="23">
        <f>AN58/Parâmetros!$E$6</f>
        <v>6.1306637529511825</v>
      </c>
      <c r="AP58" s="23">
        <f>(Parâmetros!$G$3*Parâmetros!$E$40*Modelo_4_Ø20mm!AO58)/Parâmetros!$H$3</f>
        <v>47367.329346968858</v>
      </c>
      <c r="AQ58" s="23">
        <v>688674.96134799998</v>
      </c>
      <c r="AR58" s="24">
        <f t="shared" si="10"/>
        <v>5738958.0112333335</v>
      </c>
      <c r="AS58" s="29">
        <f>((AQ58*Parâmetros!$E$40)/(2*Parâmetros!$B$11*Parâmetros!$G$3*Modelo_4_Ø20mm!AO58^2))</f>
        <v>0.50562119563559604</v>
      </c>
      <c r="AT58" s="29"/>
      <c r="AU58" s="29">
        <f>((AR58)*(((Parâmetros!$E$36^2)*Parâmetros!$E$40)/(2*Parâmetros!$G$3*Modelo_4_Ø20mm!AO58^2)))</f>
        <v>8.7584937223715298E-2</v>
      </c>
    </row>
    <row r="59" spans="1:47" x14ac:dyDescent="0.25">
      <c r="A59" s="22">
        <v>0.82</v>
      </c>
      <c r="B59" s="23">
        <f>A59/Parâmetros!$G$3</f>
        <v>8.2164328657314623E-4</v>
      </c>
      <c r="C59" s="23"/>
      <c r="D59" s="23">
        <f>B59/Parâmetros!$B$43</f>
        <v>2.6153718103277388</v>
      </c>
      <c r="E59" s="23">
        <f>D59/Parâmetros!$B$6</f>
        <v>7.8634149438597074</v>
      </c>
      <c r="F59" s="23">
        <f>(Parâmetros!$G$3*Parâmetros!$B$40*Modelo_4_Ø20mm!E59)/Parâmetros!$H$3</f>
        <v>25170.521713316281</v>
      </c>
      <c r="G59" s="23">
        <v>2344940.223183</v>
      </c>
      <c r="H59" s="24">
        <f t="shared" si="4"/>
        <v>19541168.526525002</v>
      </c>
      <c r="I59" s="29">
        <f>((G59*Parâmetros!$B$40)/(2*Parâmetros!$B$11*Parâmetros!$G$3*Modelo_4_Ø20mm!E59^2))</f>
        <v>0.43355578278686768</v>
      </c>
      <c r="J59" s="29"/>
      <c r="K59" s="29">
        <f>((H59)*(((Parâmetros!$B$36^2)*Parâmetros!$B$40)/(2*Parâmetros!$G$3*Modelo_4_Ø20mm!E59^2)))</f>
        <v>4.7961137305843796E-2</v>
      </c>
      <c r="L59" s="15"/>
      <c r="M59" s="22">
        <v>0.82</v>
      </c>
      <c r="N59" s="23">
        <f>M59/Parâmetros!$G$3</f>
        <v>8.2164328657314623E-4</v>
      </c>
      <c r="O59" s="23"/>
      <c r="P59" s="23">
        <f>N59/Parâmetros!$B$43</f>
        <v>2.6153718103277388</v>
      </c>
      <c r="Q59" s="23">
        <f>P59/Parâmetros!$C$6</f>
        <v>6.9836363426641892</v>
      </c>
      <c r="R59" s="23">
        <f>(Parâmetros!$G$3*Parâmetros!$C$40*Modelo_4_Ø20mm!Q59)/Parâmetros!$H$3</f>
        <v>32732.754877655319</v>
      </c>
      <c r="S59" s="23">
        <v>1268813.3689270001</v>
      </c>
      <c r="T59" s="24">
        <f t="shared" si="9"/>
        <v>10573444.741058335</v>
      </c>
      <c r="U59" s="29">
        <f>((S59*Parâmetros!$C$40)/(2*Parâmetros!$B$11*Parâmetros!$G$3*Modelo_4_Ø20mm!Q59^2))</f>
        <v>0.43550187118939832</v>
      </c>
      <c r="V59" s="29"/>
      <c r="W59" s="29">
        <f>((T59)*(((Parâmetros!$C$36^2)*Parâmetros!$C$40)/(2*Parâmetros!$G$3*Modelo_4_Ø20mm!Q59^2)))</f>
        <v>6.1079246309780892E-2</v>
      </c>
      <c r="X59" s="15"/>
      <c r="Y59" s="22">
        <v>0.82</v>
      </c>
      <c r="Z59" s="23">
        <f>Y59/Parâmetros!$G$3</f>
        <v>8.2164328657314623E-4</v>
      </c>
      <c r="AA59" s="23"/>
      <c r="AB59" s="23">
        <f>Z59/Parâmetros!$B$43</f>
        <v>2.6153718103277388</v>
      </c>
      <c r="AC59" s="23">
        <f>AB59/Parâmetros!$D$6</f>
        <v>6.5449745003196664</v>
      </c>
      <c r="AD59" s="23">
        <f>(Parâmetros!$G$3*Parâmetros!$D$40*Modelo_4_Ø20mm!AC59)/Parâmetros!$H$3</f>
        <v>41039.925100964982</v>
      </c>
      <c r="AE59" s="22">
        <v>888069.278835</v>
      </c>
      <c r="AF59" s="24">
        <f t="shared" si="8"/>
        <v>7400577.3236250002</v>
      </c>
      <c r="AG59" s="29">
        <f>((AE59*Parâmetros!$D$40)/(2*Parâmetros!$B$11*Parâmetros!$G$3*Modelo_4_Ø20mm!AC59^2))</f>
        <v>0.4642844088711246</v>
      </c>
      <c r="AH59" s="29"/>
      <c r="AI59" s="29">
        <f>((AF59)*(((Parâmetros!$D$36^2)*Parâmetros!$D$40)/(2*Parâmetros!$G$3*Modelo_4_Ø20mm!AC59^2)))</f>
        <v>7.4137008694046588E-2</v>
      </c>
      <c r="AJ59" s="15"/>
      <c r="AK59" s="22">
        <v>0.82</v>
      </c>
      <c r="AL59" s="23">
        <f>AK59/Parâmetros!$G$3</f>
        <v>8.2164328657314623E-4</v>
      </c>
      <c r="AM59" s="23"/>
      <c r="AN59" s="23">
        <f>AL59/Parâmetros!$B$43</f>
        <v>2.6153718103277388</v>
      </c>
      <c r="AO59" s="23">
        <f>AN59/Parâmetros!$E$6</f>
        <v>6.2839303467749605</v>
      </c>
      <c r="AP59" s="23">
        <f>(Parâmetros!$G$3*Parâmetros!$E$40*Modelo_4_Ø20mm!AO59)/Parâmetros!$H$3</f>
        <v>48551.512580643059</v>
      </c>
      <c r="AQ59" s="23">
        <v>720410.21320700005</v>
      </c>
      <c r="AR59" s="24">
        <f t="shared" si="10"/>
        <v>6003418.4433916677</v>
      </c>
      <c r="AS59" s="29">
        <f>((AQ59*Parâmetros!$E$40)/(2*Parâmetros!$B$11*Parâmetros!$G$3*Modelo_4_Ø20mm!AO59^2))</f>
        <v>0.50343465558296463</v>
      </c>
      <c r="AT59" s="29"/>
      <c r="AU59" s="29">
        <f>((AR59)*(((Parâmetros!$E$36^2)*Parâmetros!$E$40)/(2*Parâmetros!$G$3*Modelo_4_Ø20mm!AO59^2)))</f>
        <v>8.7206179420640753E-2</v>
      </c>
    </row>
    <row r="60" spans="1:47" x14ac:dyDescent="0.25">
      <c r="A60" s="22">
        <v>0.84</v>
      </c>
      <c r="B60" s="23">
        <f>A60/Parâmetros!$G$3</f>
        <v>8.4168336673346692E-4</v>
      </c>
      <c r="C60" s="23"/>
      <c r="D60" s="23">
        <f>B60/Parâmetros!$B$43</f>
        <v>2.6791613666771963</v>
      </c>
      <c r="E60" s="23">
        <f>D60/Parâmetros!$B$6</f>
        <v>8.0552055522465302</v>
      </c>
      <c r="F60" s="23">
        <f>(Parâmetros!$G$3*Parâmetros!$B$40*Modelo_4_Ø20mm!E60)/Parâmetros!$H$3</f>
        <v>25784.436877055705</v>
      </c>
      <c r="G60" s="23">
        <v>2450928.6486710003</v>
      </c>
      <c r="H60" s="24">
        <f t="shared" si="4"/>
        <v>20424405.40559167</v>
      </c>
      <c r="I60" s="29">
        <f>((G60*Parâmetros!$B$40)/(2*Parâmetros!$B$11*Parâmetros!$G$3*Modelo_4_Ø20mm!E60^2))</f>
        <v>0.4318301965441918</v>
      </c>
      <c r="J60" s="29"/>
      <c r="K60" s="29">
        <f>((H60)*(((Parâmetros!$B$36^2)*Parâmetros!$B$40)/(2*Parâmetros!$G$3*Modelo_4_Ø20mm!E60^2)))</f>
        <v>4.7770248193060957E-2</v>
      </c>
      <c r="L60" s="15"/>
      <c r="M60" s="22">
        <v>0.84</v>
      </c>
      <c r="N60" s="23">
        <f>M60/Parâmetros!$G$3</f>
        <v>8.4168336673346692E-4</v>
      </c>
      <c r="O60" s="23"/>
      <c r="P60" s="23">
        <f>N60/Parâmetros!$B$43</f>
        <v>2.6791613666771963</v>
      </c>
      <c r="Q60" s="23">
        <f>P60/Parâmetros!$C$6</f>
        <v>7.1539689363877068</v>
      </c>
      <c r="R60" s="23">
        <f>(Parâmetros!$G$3*Parâmetros!$C$40*Modelo_4_Ø20mm!Q60)/Parâmetros!$H$3</f>
        <v>33531.114752720088</v>
      </c>
      <c r="S60" s="23">
        <v>1325404.6734239999</v>
      </c>
      <c r="T60" s="24">
        <f t="shared" si="9"/>
        <v>11045038.9452</v>
      </c>
      <c r="U60" s="29">
        <f>((S60*Parâmetros!$C$40)/(2*Parâmetros!$B$11*Parâmetros!$G$3*Modelo_4_Ø20mm!Q60^2))</f>
        <v>0.43352077024184021</v>
      </c>
      <c r="V60" s="29"/>
      <c r="W60" s="29">
        <f>((T60)*(((Parâmetros!$C$36^2)*Parâmetros!$C$40)/(2*Parâmetros!$G$3*Modelo_4_Ø20mm!Q60^2)))</f>
        <v>6.0801396406610649E-2</v>
      </c>
      <c r="X60" s="15"/>
      <c r="Y60" s="22">
        <v>0.84</v>
      </c>
      <c r="Z60" s="23">
        <f>Y60/Parâmetros!$G$3</f>
        <v>8.4168336673346692E-4</v>
      </c>
      <c r="AA60" s="23"/>
      <c r="AB60" s="23">
        <f>Z60/Parâmetros!$B$43</f>
        <v>2.6791613666771963</v>
      </c>
      <c r="AC60" s="23">
        <f>AB60/Parâmetros!$D$6</f>
        <v>6.7046080247177082</v>
      </c>
      <c r="AD60" s="23">
        <f>(Parâmetros!$G$3*Parâmetros!$D$40*Modelo_4_Ø20mm!AC60)/Parâmetros!$H$3</f>
        <v>42040.898883915354</v>
      </c>
      <c r="AE60" s="22">
        <v>927544.52767500002</v>
      </c>
      <c r="AF60" s="24">
        <f t="shared" si="8"/>
        <v>7729537.7306250008</v>
      </c>
      <c r="AG60" s="29">
        <f>((AE60*Parâmetros!$D$40)/(2*Parâmetros!$B$11*Parâmetros!$G$3*Modelo_4_Ø20mm!AC60^2))</f>
        <v>0.46210551682165468</v>
      </c>
      <c r="AH60" s="29"/>
      <c r="AI60" s="29">
        <f>((AF60)*(((Parâmetros!$D$36^2)*Parâmetros!$D$40)/(2*Parâmetros!$G$3*Modelo_4_Ø20mm!AC60^2)))</f>
        <v>7.3789082862964511E-2</v>
      </c>
      <c r="AJ60" s="15"/>
      <c r="AK60" s="22">
        <v>0.84</v>
      </c>
      <c r="AL60" s="23">
        <f>AK60/Parâmetros!$G$3</f>
        <v>8.4168336673346692E-4</v>
      </c>
      <c r="AM60" s="23"/>
      <c r="AN60" s="23">
        <f>AL60/Parâmetros!$B$43</f>
        <v>2.6791613666771963</v>
      </c>
      <c r="AO60" s="23">
        <f>AN60/Parâmetros!$E$6</f>
        <v>6.4371969405987413</v>
      </c>
      <c r="AP60" s="23">
        <f>(Parâmetros!$G$3*Parâmetros!$E$40*Modelo_4_Ø20mm!AO60)/Parâmetros!$H$3</f>
        <v>49735.695814317296</v>
      </c>
      <c r="AQ60" s="23">
        <v>752840.51888900006</v>
      </c>
      <c r="AR60" s="24">
        <f t="shared" si="10"/>
        <v>6273670.9907416673</v>
      </c>
      <c r="AS60" s="29">
        <f>((AQ60*Parâmetros!$E$40)/(2*Parâmetros!$B$11*Parâmetros!$G$3*Modelo_4_Ø20mm!AO60^2))</f>
        <v>0.50134347294991344</v>
      </c>
      <c r="AT60" s="29"/>
      <c r="AU60" s="29">
        <f>((AR60)*(((Parâmetros!$E$36^2)*Parâmetros!$E$40)/(2*Parâmetros!$G$3*Modelo_4_Ø20mm!AO60^2)))</f>
        <v>8.6843939662458014E-2</v>
      </c>
    </row>
    <row r="61" spans="1:47" x14ac:dyDescent="0.25">
      <c r="A61" s="22">
        <v>0.86</v>
      </c>
      <c r="B61" s="23">
        <f>A61/Parâmetros!$G$3</f>
        <v>8.617234468937876E-4</v>
      </c>
      <c r="C61" s="23"/>
      <c r="D61" s="23">
        <f>B61/Parâmetros!$B$43</f>
        <v>2.7429509230266533</v>
      </c>
      <c r="E61" s="23">
        <f>D61/Parâmetros!$B$6</f>
        <v>8.2469961606333531</v>
      </c>
      <c r="F61" s="23">
        <f>(Parâmetros!$G$3*Parâmetros!$B$40*Modelo_4_Ø20mm!E61)/Parâmetros!$H$3</f>
        <v>26398.352040795129</v>
      </c>
      <c r="G61" s="23">
        <v>2560009.0481719999</v>
      </c>
      <c r="H61" s="24">
        <f t="shared" si="4"/>
        <v>21333408.734766666</v>
      </c>
      <c r="I61" s="29">
        <f>((G61*Parâmetros!$B$40)/(2*Parâmetros!$B$11*Parâmetros!$G$3*Modelo_4_Ø20mm!E61^2))</f>
        <v>0.43031403346023711</v>
      </c>
      <c r="J61" s="29"/>
      <c r="K61" s="29">
        <f>((H61)*(((Parâmetros!$B$36^2)*Parâmetros!$B$40)/(2*Parâmetros!$G$3*Modelo_4_Ø20mm!E61^2)))</f>
        <v>4.7602526048103777E-2</v>
      </c>
      <c r="L61" s="15"/>
      <c r="M61" s="22">
        <v>0.86</v>
      </c>
      <c r="N61" s="23">
        <f>M61/Parâmetros!$G$3</f>
        <v>8.617234468937876E-4</v>
      </c>
      <c r="O61" s="23"/>
      <c r="P61" s="23">
        <f>N61/Parâmetros!$B$43</f>
        <v>2.7429509230266533</v>
      </c>
      <c r="Q61" s="23">
        <f>P61/Parâmetros!$C$6</f>
        <v>7.3243015301112235</v>
      </c>
      <c r="R61" s="23">
        <f>(Parâmetros!$G$3*Parâmetros!$C$40*Modelo_4_Ø20mm!Q61)/Parâmetros!$H$3</f>
        <v>34329.474627784854</v>
      </c>
      <c r="S61" s="23">
        <v>1383107.9026500001</v>
      </c>
      <c r="T61" s="24">
        <f t="shared" si="9"/>
        <v>11525899.188750001</v>
      </c>
      <c r="U61" s="29">
        <f>((S61*Parâmetros!$C$40)/(2*Parâmetros!$B$11*Parâmetros!$G$3*Modelo_4_Ø20mm!Q61^2))</f>
        <v>0.431597722629319</v>
      </c>
      <c r="V61" s="29"/>
      <c r="W61" s="29">
        <f>((T61)*(((Parâmetros!$C$36^2)*Parâmetros!$C$40)/(2*Parâmetros!$G$3*Modelo_4_Ø20mm!Q61^2)))</f>
        <v>6.053168849819264E-2</v>
      </c>
      <c r="X61" s="15"/>
      <c r="Y61" s="22">
        <v>0.86</v>
      </c>
      <c r="Z61" s="23">
        <f>Y61/Parâmetros!$G$3</f>
        <v>8.617234468937876E-4</v>
      </c>
      <c r="AA61" s="23"/>
      <c r="AB61" s="23">
        <f>Z61/Parâmetros!$B$43</f>
        <v>2.7429509230266533</v>
      </c>
      <c r="AC61" s="23">
        <f>AB61/Parâmetros!$D$6</f>
        <v>6.8642415491157491</v>
      </c>
      <c r="AD61" s="23">
        <f>(Parâmetros!$G$3*Parâmetros!$D$40*Modelo_4_Ø20mm!AC61)/Parâmetros!$H$3</f>
        <v>43041.872666865725</v>
      </c>
      <c r="AE61" s="22">
        <v>967905.22898000001</v>
      </c>
      <c r="AF61" s="24">
        <f t="shared" si="8"/>
        <v>8065876.9081666674</v>
      </c>
      <c r="AG61" s="29">
        <f>((AE61*Parâmetros!$D$40)/(2*Parâmetros!$B$11*Parâmetros!$G$3*Modelo_4_Ø20mm!AC61^2))</f>
        <v>0.46004561081165757</v>
      </c>
      <c r="AH61" s="29"/>
      <c r="AI61" s="29">
        <f>((AF61)*(((Parâmetros!$D$36^2)*Parâmetros!$D$40)/(2*Parâmetros!$G$3*Modelo_4_Ø20mm!AC61^2)))</f>
        <v>7.3460156741703225E-2</v>
      </c>
      <c r="AJ61" s="15"/>
      <c r="AK61" s="22">
        <v>0.86</v>
      </c>
      <c r="AL61" s="23">
        <f>AK61/Parâmetros!$G$3</f>
        <v>8.617234468937876E-4</v>
      </c>
      <c r="AM61" s="23"/>
      <c r="AN61" s="23">
        <f>AL61/Parâmetros!$B$43</f>
        <v>2.7429509230266533</v>
      </c>
      <c r="AO61" s="23">
        <f>AN61/Parâmetros!$E$6</f>
        <v>6.5904635344225211</v>
      </c>
      <c r="AP61" s="23">
        <f>(Parâmetros!$G$3*Parâmetros!$E$40*Modelo_4_Ø20mm!AO61)/Parâmetros!$H$3</f>
        <v>50919.879047991519</v>
      </c>
      <c r="AQ61" s="23">
        <v>785856.84439900005</v>
      </c>
      <c r="AR61" s="24">
        <f t="shared" si="10"/>
        <v>6548807.0366583336</v>
      </c>
      <c r="AS61" s="29">
        <f>((AQ61*Parâmetros!$E$40)/(2*Parâmetros!$B$11*Parâmetros!$G$3*Modelo_4_Ø20mm!AO61^2))</f>
        <v>0.49927232036332764</v>
      </c>
      <c r="AT61" s="29"/>
      <c r="AU61" s="29">
        <f>((AR61)*(((Parâmetros!$E$36^2)*Parâmetros!$E$40)/(2*Parâmetros!$G$3*Modelo_4_Ø20mm!AO61^2)))</f>
        <v>8.6485169557797281E-2</v>
      </c>
    </row>
    <row r="62" spans="1:47" x14ac:dyDescent="0.25">
      <c r="A62" s="22">
        <v>0.88</v>
      </c>
      <c r="B62" s="23">
        <f>A62/Parâmetros!$G$3</f>
        <v>8.8176352705410818E-4</v>
      </c>
      <c r="C62" s="23"/>
      <c r="D62" s="23">
        <f>B62/Parâmetros!$B$43</f>
        <v>2.8067404793761104</v>
      </c>
      <c r="E62" s="23">
        <f>D62/Parâmetros!$B$6</f>
        <v>8.4387867690201759</v>
      </c>
      <c r="F62" s="23">
        <f>(Parâmetros!$G$3*Parâmetros!$B$40*Modelo_4_Ø20mm!E62)/Parâmetros!$H$3</f>
        <v>27012.26720453455</v>
      </c>
      <c r="G62" s="23">
        <v>2670922.9883639999</v>
      </c>
      <c r="H62" s="24">
        <f t="shared" si="4"/>
        <v>22257691.569699999</v>
      </c>
      <c r="I62" s="29">
        <f>((G62*Parâmetros!$B$40)/(2*Parâmetros!$B$11*Parâmetros!$G$3*Modelo_4_Ø20mm!E62^2))</f>
        <v>0.42878238293444576</v>
      </c>
      <c r="J62" s="29"/>
      <c r="K62" s="29">
        <f>((H62)*(((Parâmetros!$B$36^2)*Parâmetros!$B$40)/(2*Parâmetros!$G$3*Modelo_4_Ø20mm!E62^2)))</f>
        <v>4.7433090639585278E-2</v>
      </c>
      <c r="L62" s="15"/>
      <c r="M62" s="22">
        <v>0.88</v>
      </c>
      <c r="N62" s="23">
        <f>M62/Parâmetros!$G$3</f>
        <v>8.8176352705410818E-4</v>
      </c>
      <c r="O62" s="23"/>
      <c r="P62" s="23">
        <f>N62/Parâmetros!$B$43</f>
        <v>2.8067404793761104</v>
      </c>
      <c r="Q62" s="23">
        <f>P62/Parâmetros!$C$6</f>
        <v>7.4946341238347403</v>
      </c>
      <c r="R62" s="23">
        <f>(Parâmetros!$G$3*Parâmetros!$C$40*Modelo_4_Ø20mm!Q62)/Parâmetros!$H$3</f>
        <v>35127.834502849611</v>
      </c>
      <c r="S62" s="23">
        <v>1441922.5959590001</v>
      </c>
      <c r="T62" s="24">
        <f t="shared" si="9"/>
        <v>12016021.632991668</v>
      </c>
      <c r="U62" s="29">
        <f>((S62*Parâmetros!$C$40)/(2*Parâmetros!$B$11*Parâmetros!$G$3*Modelo_4_Ø20mm!Q62^2))</f>
        <v>0.42973090443767153</v>
      </c>
      <c r="V62" s="29"/>
      <c r="W62" s="29">
        <f>((T62)*(((Parâmetros!$C$36^2)*Parâmetros!$C$40)/(2*Parâmetros!$G$3*Modelo_4_Ø20mm!Q62^2)))</f>
        <v>6.0269866780109538E-2</v>
      </c>
      <c r="X62" s="15"/>
      <c r="Y62" s="22">
        <v>0.88</v>
      </c>
      <c r="Z62" s="23">
        <f>Y62/Parâmetros!$G$3</f>
        <v>8.8176352705410818E-4</v>
      </c>
      <c r="AA62" s="23"/>
      <c r="AB62" s="23">
        <f>Z62/Parâmetros!$B$43</f>
        <v>2.8067404793761104</v>
      </c>
      <c r="AC62" s="23">
        <f>AB62/Parâmetros!$D$6</f>
        <v>7.0238750735137891</v>
      </c>
      <c r="AD62" s="23">
        <f>(Parâmetros!$G$3*Parâmetros!$D$40*Modelo_4_Ø20mm!AC62)/Parâmetros!$H$3</f>
        <v>44042.846449816083</v>
      </c>
      <c r="AE62" s="22">
        <v>1009063.541331</v>
      </c>
      <c r="AF62" s="24">
        <f t="shared" si="8"/>
        <v>8408862.8444250003</v>
      </c>
      <c r="AG62" s="29">
        <f>((AE62*Parâmetros!$D$40)/(2*Parâmetros!$B$11*Parâmetros!$G$3*Modelo_4_Ø20mm!AC62^2))</f>
        <v>0.45805552777564645</v>
      </c>
      <c r="AH62" s="29"/>
      <c r="AI62" s="29">
        <f>((AF62)*(((Parâmetros!$D$36^2)*Parâmetros!$D$40)/(2*Parâmetros!$G$3*Modelo_4_Ø20mm!AC62^2)))</f>
        <v>7.3142379964099655E-2</v>
      </c>
      <c r="AJ62" s="15"/>
      <c r="AK62" s="22">
        <v>0.88</v>
      </c>
      <c r="AL62" s="23">
        <f>AK62/Parâmetros!$G$3</f>
        <v>8.8176352705410818E-4</v>
      </c>
      <c r="AM62" s="23"/>
      <c r="AN62" s="23">
        <f>AL62/Parâmetros!$B$43</f>
        <v>2.8067404793761104</v>
      </c>
      <c r="AO62" s="23">
        <f>AN62/Parâmetros!$E$6</f>
        <v>6.7437301282463009</v>
      </c>
      <c r="AP62" s="23">
        <f>(Parâmetros!$G$3*Parâmetros!$E$40*Modelo_4_Ø20mm!AO62)/Parâmetros!$H$3</f>
        <v>52104.062281665741</v>
      </c>
      <c r="AQ62" s="23">
        <v>819234.33025100001</v>
      </c>
      <c r="AR62" s="24">
        <f t="shared" si="10"/>
        <v>6826952.7520916667</v>
      </c>
      <c r="AS62" s="29">
        <f>((AQ62*Parâmetros!$E$40)/(2*Parâmetros!$B$11*Parâmetros!$G$3*Modelo_4_Ø20mm!AO62^2))</f>
        <v>0.4970885399655422</v>
      </c>
      <c r="AT62" s="29"/>
      <c r="AU62" s="29">
        <f>((AR62)*(((Parâmetros!$E$36^2)*Parâmetros!$E$40)/(2*Parâmetros!$G$3*Modelo_4_Ø20mm!AO62^2)))</f>
        <v>8.6106889788868754E-2</v>
      </c>
    </row>
    <row r="63" spans="1:47" x14ac:dyDescent="0.25">
      <c r="A63" s="22">
        <v>0.9</v>
      </c>
      <c r="B63" s="23">
        <f>A63/Parâmetros!$G$3</f>
        <v>9.0180360721442887E-4</v>
      </c>
      <c r="C63" s="23"/>
      <c r="D63" s="23">
        <f>B63/Parâmetros!$B$43</f>
        <v>2.8705300357255674</v>
      </c>
      <c r="E63" s="23">
        <f>D63/Parâmetros!$B$6</f>
        <v>8.6305773774069969</v>
      </c>
      <c r="F63" s="23">
        <f>(Parâmetros!$G$3*Parâmetros!$B$40*Modelo_4_Ø20mm!E63)/Parâmetros!$H$3</f>
        <v>27626.182368273967</v>
      </c>
      <c r="G63" s="23">
        <v>2784369.0134439999</v>
      </c>
      <c r="H63" s="24">
        <f t="shared" si="4"/>
        <v>23203075.112033334</v>
      </c>
      <c r="I63" s="29">
        <f>((G63*Parâmetros!$B$40)/(2*Parâmetros!$B$11*Parâmetros!$G$3*Modelo_4_Ø20mm!E63^2))</f>
        <v>0.42734899292586404</v>
      </c>
      <c r="J63" s="29"/>
      <c r="K63" s="29">
        <f>((H63)*(((Parâmetros!$B$36^2)*Parâmetros!$B$40)/(2*Parâmetros!$G$3*Modelo_4_Ø20mm!E63^2)))</f>
        <v>4.7274525080679544E-2</v>
      </c>
      <c r="L63" s="15"/>
      <c r="M63" s="22">
        <v>0.9</v>
      </c>
      <c r="N63" s="23">
        <f>M63/Parâmetros!$G$3</f>
        <v>9.0180360721442887E-4</v>
      </c>
      <c r="O63" s="23"/>
      <c r="P63" s="23">
        <f>N63/Parâmetros!$B$43</f>
        <v>2.8705300357255674</v>
      </c>
      <c r="Q63" s="23">
        <f>P63/Parâmetros!$C$6</f>
        <v>7.6649667175582579</v>
      </c>
      <c r="R63" s="23">
        <f>(Parâmetros!$G$3*Parâmetros!$C$40*Modelo_4_Ø20mm!Q63)/Parâmetros!$H$3</f>
        <v>35926.194377914384</v>
      </c>
      <c r="S63" s="23">
        <v>1502229.2892839999</v>
      </c>
      <c r="T63" s="24">
        <f t="shared" si="9"/>
        <v>12518577.410700001</v>
      </c>
      <c r="U63" s="29">
        <f>((S63*Parâmetros!$C$40)/(2*Parâmetros!$B$11*Parâmetros!$G$3*Modelo_4_Ø20mm!Q63^2))</f>
        <v>0.42802702493375877</v>
      </c>
      <c r="V63" s="29"/>
      <c r="W63" s="29">
        <f>((T63)*(((Parâmetros!$C$36^2)*Parâmetros!$C$40)/(2*Parâmetros!$G$3*Modelo_4_Ø20mm!Q63^2)))</f>
        <v>6.0030897253715916E-2</v>
      </c>
      <c r="X63" s="15"/>
      <c r="Y63" s="22">
        <v>0.9</v>
      </c>
      <c r="Z63" s="23">
        <f>Y63/Parâmetros!$G$3</f>
        <v>9.0180360721442887E-4</v>
      </c>
      <c r="AA63" s="23"/>
      <c r="AB63" s="23">
        <f>Z63/Parâmetros!$B$43</f>
        <v>2.8705300357255674</v>
      </c>
      <c r="AC63" s="23">
        <f>AB63/Parâmetros!$D$6</f>
        <v>7.1835085979118301</v>
      </c>
      <c r="AD63" s="23">
        <f>(Parâmetros!$G$3*Parâmetros!$D$40*Modelo_4_Ø20mm!AC63)/Parâmetros!$H$3</f>
        <v>45043.820232766448</v>
      </c>
      <c r="AE63" s="22">
        <v>1050892.811864</v>
      </c>
      <c r="AF63" s="24">
        <f t="shared" si="8"/>
        <v>8757440.0988666676</v>
      </c>
      <c r="AG63" s="29">
        <f>((AE63*Parâmetros!$D$40)/(2*Parâmetros!$B$11*Parâmetros!$G$3*Modelo_4_Ø20mm!AC63^2))</f>
        <v>0.45607719874656927</v>
      </c>
      <c r="AH63" s="29"/>
      <c r="AI63" s="29">
        <f>((AF63)*(((Parâmetros!$D$36^2)*Parâmetros!$D$40)/(2*Parâmetros!$G$3*Modelo_4_Ø20mm!AC63^2)))</f>
        <v>7.2826480068203983E-2</v>
      </c>
      <c r="AJ63" s="15"/>
      <c r="AK63" s="22">
        <v>0.9</v>
      </c>
      <c r="AL63" s="23">
        <f>AK63/Parâmetros!$G$3</f>
        <v>9.0180360721442887E-4</v>
      </c>
      <c r="AM63" s="23"/>
      <c r="AN63" s="23">
        <f>AL63/Parâmetros!$B$43</f>
        <v>2.8705300357255674</v>
      </c>
      <c r="AO63" s="23">
        <f>AN63/Parâmetros!$E$6</f>
        <v>6.8969967220700799</v>
      </c>
      <c r="AP63" s="23">
        <f>(Parâmetros!$G$3*Parâmetros!$E$40*Modelo_4_Ø20mm!AO63)/Parâmetros!$H$3</f>
        <v>53288.245515339957</v>
      </c>
      <c r="AQ63" s="23">
        <v>853166.61191000009</v>
      </c>
      <c r="AR63" s="24">
        <f t="shared" si="10"/>
        <v>7109721.7659166679</v>
      </c>
      <c r="AS63" s="29">
        <f>((AQ63*Parâmetros!$E$40)/(2*Parâmetros!$B$11*Parâmetros!$G$3*Modelo_4_Ø20mm!AO63^2))</f>
        <v>0.49492544741710653</v>
      </c>
      <c r="AT63" s="29"/>
      <c r="AU63" s="29">
        <f>((AR63)*(((Parâmetros!$E$36^2)*Parâmetros!$E$40)/(2*Parâmetros!$G$3*Modelo_4_Ø20mm!AO63^2)))</f>
        <v>8.5732193619682887E-2</v>
      </c>
    </row>
    <row r="64" spans="1:47" x14ac:dyDescent="0.25">
      <c r="A64" s="22">
        <v>0.92</v>
      </c>
      <c r="B64" s="23">
        <f>A64/Parâmetros!$G$3</f>
        <v>9.2184368737474956E-4</v>
      </c>
      <c r="C64" s="23"/>
      <c r="D64" s="23">
        <f>B64/Parâmetros!$B$43</f>
        <v>2.9343195920750245</v>
      </c>
      <c r="E64" s="23">
        <f>D64/Parâmetros!$B$6</f>
        <v>8.8223679857938198</v>
      </c>
      <c r="F64" s="23">
        <f>(Parâmetros!$G$3*Parâmetros!$B$40*Modelo_4_Ø20mm!E64)/Parâmetros!$H$3</f>
        <v>28240.097532013395</v>
      </c>
      <c r="G64" s="23">
        <v>2899317.3703139997</v>
      </c>
      <c r="H64" s="24">
        <f t="shared" si="4"/>
        <v>24160978.085949998</v>
      </c>
      <c r="I64" s="29">
        <f>((G64*Parâmetros!$B$40)/(2*Parâmetros!$B$11*Parâmetros!$G$3*Modelo_4_Ø20mm!E64^2))</f>
        <v>0.42585427817229338</v>
      </c>
      <c r="J64" s="29"/>
      <c r="K64" s="29">
        <f>((H64)*(((Parâmetros!$B$36^2)*Parâmetros!$B$40)/(2*Parâmetros!$G$3*Modelo_4_Ø20mm!E64^2)))</f>
        <v>4.7109175609226839E-2</v>
      </c>
      <c r="L64" s="15"/>
      <c r="M64" s="22">
        <v>0.92</v>
      </c>
      <c r="N64" s="23">
        <f>M64/Parâmetros!$G$3</f>
        <v>9.2184368737474956E-4</v>
      </c>
      <c r="O64" s="23"/>
      <c r="P64" s="23">
        <f>N64/Parâmetros!$B$43</f>
        <v>2.9343195920750245</v>
      </c>
      <c r="Q64" s="23">
        <f>P64/Parâmetros!$C$6</f>
        <v>7.8352993112817746</v>
      </c>
      <c r="R64" s="23">
        <f>(Parâmetros!$G$3*Parâmetros!$C$40*Modelo_4_Ø20mm!Q64)/Parâmetros!$H$3</f>
        <v>36724.554252979142</v>
      </c>
      <c r="S64" s="23">
        <v>1562960.322616</v>
      </c>
      <c r="T64" s="24">
        <f t="shared" si="9"/>
        <v>13024669.355133334</v>
      </c>
      <c r="U64" s="29">
        <f>((S64*Parâmetros!$C$40)/(2*Parâmetros!$B$11*Parâmetros!$G$3*Modelo_4_Ø20mm!Q64^2))</f>
        <v>0.42617923216233039</v>
      </c>
      <c r="V64" s="29"/>
      <c r="W64" s="29">
        <f>((T64)*(((Parâmetros!$C$36^2)*Parâmetros!$C$40)/(2*Parâmetros!$G$3*Modelo_4_Ø20mm!Q64^2)))</f>
        <v>5.9771743855574884E-2</v>
      </c>
      <c r="X64" s="15"/>
      <c r="Y64" s="22">
        <v>0.92</v>
      </c>
      <c r="Z64" s="23">
        <f>Y64/Parâmetros!$G$3</f>
        <v>9.2184368737474956E-4</v>
      </c>
      <c r="AA64" s="23"/>
      <c r="AB64" s="23">
        <f>Z64/Parâmetros!$B$43</f>
        <v>2.9343195920750245</v>
      </c>
      <c r="AC64" s="23">
        <f>AB64/Parâmetros!$D$6</f>
        <v>7.343142122309871</v>
      </c>
      <c r="AD64" s="23">
        <f>(Parâmetros!$G$3*Parâmetros!$D$40*Modelo_4_Ø20mm!AC64)/Parâmetros!$H$3</f>
        <v>46044.79401571682</v>
      </c>
      <c r="AE64" s="22">
        <v>1093415.9851540001</v>
      </c>
      <c r="AF64" s="24">
        <f t="shared" si="8"/>
        <v>9111799.8762833346</v>
      </c>
      <c r="AG64" s="29">
        <f>((AE64*Parâmetros!$D$40)/(2*Parâmetros!$B$11*Parâmetros!$G$3*Modelo_4_Ø20mm!AC64^2))</f>
        <v>0.45412427969771774</v>
      </c>
      <c r="AH64" s="29"/>
      <c r="AI64" s="29">
        <f>((AF64)*(((Parâmetros!$D$36^2)*Parâmetros!$D$40)/(2*Parâmetros!$G$3*Modelo_4_Ø20mm!AC64^2)))</f>
        <v>7.2514637642016322E-2</v>
      </c>
      <c r="AJ64" s="15"/>
      <c r="AK64" s="22">
        <v>0.92</v>
      </c>
      <c r="AL64" s="23">
        <f>AK64/Parâmetros!$G$3</f>
        <v>9.2184368737474956E-4</v>
      </c>
      <c r="AM64" s="23"/>
      <c r="AN64" s="23">
        <f>AL64/Parâmetros!$B$43</f>
        <v>2.9343195920750245</v>
      </c>
      <c r="AO64" s="23">
        <f>AN64/Parâmetros!$E$6</f>
        <v>7.0502633158938597</v>
      </c>
      <c r="AP64" s="23">
        <f>(Parâmetros!$G$3*Parâmetros!$E$40*Modelo_4_Ø20mm!AO64)/Parâmetros!$H$3</f>
        <v>54472.42874901418</v>
      </c>
      <c r="AQ64" s="23">
        <v>887520.79102599993</v>
      </c>
      <c r="AR64" s="24">
        <f t="shared" si="10"/>
        <v>7396006.5918833334</v>
      </c>
      <c r="AS64" s="29">
        <f>((AQ64*Parâmetros!$E$40)/(2*Parâmetros!$B$11*Parâmetros!$G$3*Modelo_4_Ø20mm!AO64^2))</f>
        <v>0.49271278646698391</v>
      </c>
      <c r="AT64" s="29"/>
      <c r="AU64" s="29">
        <f>((AR64)*(((Parâmetros!$E$36^2)*Parâmetros!$E$40)/(2*Parâmetros!$G$3*Modelo_4_Ø20mm!AO64^2)))</f>
        <v>8.5348911091009935E-2</v>
      </c>
    </row>
    <row r="65" spans="1:47" x14ac:dyDescent="0.25">
      <c r="A65" s="22">
        <v>0.93999999999999895</v>
      </c>
      <c r="B65" s="23">
        <f>A65/Parâmetros!$G$3</f>
        <v>9.4188376753506905E-4</v>
      </c>
      <c r="C65" s="23"/>
      <c r="D65" s="23">
        <f>B65/Parâmetros!$B$43</f>
        <v>2.998109148424478</v>
      </c>
      <c r="E65" s="23">
        <f>D65/Parâmetros!$B$6</f>
        <v>9.0141585941806319</v>
      </c>
      <c r="F65" s="23">
        <f>(Parâmetros!$G$3*Parâmetros!$B$40*Modelo_4_Ø20mm!E65)/Parâmetros!$H$3</f>
        <v>28854.012695752783</v>
      </c>
      <c r="G65" s="23">
        <v>3017080.3109570001</v>
      </c>
      <c r="H65" s="24">
        <f t="shared" si="4"/>
        <v>25142335.924641669</v>
      </c>
      <c r="I65" s="29">
        <f>((G65*Parâmetros!$B$40)/(2*Parâmetros!$B$11*Parâmetros!$G$3*Modelo_4_Ø20mm!E65^2))</f>
        <v>0.42449450747228551</v>
      </c>
      <c r="J65" s="29"/>
      <c r="K65" s="29">
        <f>((H65)*(((Parâmetros!$B$36^2)*Parâmetros!$B$40)/(2*Parâmetros!$G$3*Modelo_4_Ø20mm!E65^2)))</f>
        <v>4.6958754021424853E-2</v>
      </c>
      <c r="L65" s="15"/>
      <c r="M65" s="22">
        <v>0.93999999999999895</v>
      </c>
      <c r="N65" s="23">
        <f>M65/Parâmetros!$G$3</f>
        <v>9.4188376753506905E-4</v>
      </c>
      <c r="O65" s="23"/>
      <c r="P65" s="23">
        <f>N65/Parâmetros!$B$43</f>
        <v>2.998109148424478</v>
      </c>
      <c r="Q65" s="23">
        <f>P65/Parâmetros!$C$6</f>
        <v>8.0056319050052824</v>
      </c>
      <c r="R65" s="23">
        <f>(Parâmetros!$G$3*Parâmetros!$C$40*Modelo_4_Ø20mm!Q65)/Parâmetros!$H$3</f>
        <v>37522.914128043863</v>
      </c>
      <c r="S65" s="23">
        <v>1624076.7793950001</v>
      </c>
      <c r="T65" s="24">
        <f t="shared" si="9"/>
        <v>13533973.161625002</v>
      </c>
      <c r="U65" s="29">
        <f>((S65*Parâmetros!$C$40)/(2*Parâmetros!$B$11*Parâmetros!$G$3*Modelo_4_Ø20mm!Q65^2))</f>
        <v>0.42420016579812814</v>
      </c>
      <c r="V65" s="29"/>
      <c r="W65" s="29">
        <f>((T65)*(((Parâmetros!$C$36^2)*Parâmetros!$C$40)/(2*Parâmetros!$G$3*Modelo_4_Ø20mm!Q65^2)))</f>
        <v>5.9494179303228915E-2</v>
      </c>
      <c r="X65" s="15"/>
      <c r="Y65" s="22">
        <v>0.93999999999999895</v>
      </c>
      <c r="Z65" s="23">
        <f>Y65/Parâmetros!$G$3</f>
        <v>9.4188376753506905E-4</v>
      </c>
      <c r="AA65" s="23"/>
      <c r="AB65" s="23">
        <f>Z65/Parâmetros!$B$43</f>
        <v>2.998109148424478</v>
      </c>
      <c r="AC65" s="23">
        <f>AB65/Parâmetros!$D$6</f>
        <v>7.502775646707903</v>
      </c>
      <c r="AD65" s="23">
        <f>(Parâmetros!$G$3*Parâmetros!$D$40*Modelo_4_Ø20mm!AC65)/Parâmetros!$H$3</f>
        <v>47045.767798667126</v>
      </c>
      <c r="AE65" s="22">
        <v>1136532.585859</v>
      </c>
      <c r="AF65" s="24">
        <f t="shared" si="8"/>
        <v>9471104.8821583334</v>
      </c>
      <c r="AG65" s="29">
        <f>((AE65*Parâmetros!$D$40)/(2*Parâmetros!$B$11*Parâmetros!$G$3*Modelo_4_Ø20mm!AC65^2))</f>
        <v>0.45215896158698704</v>
      </c>
      <c r="AH65" s="29"/>
      <c r="AI65" s="29">
        <f>((AF65)*(((Parâmetros!$D$36^2)*Parâmetros!$D$40)/(2*Parâmetros!$G$3*Modelo_4_Ø20mm!AC65^2)))</f>
        <v>7.220081533164395E-2</v>
      </c>
      <c r="AJ65" s="15"/>
      <c r="AK65" s="22">
        <v>0.93999999999999895</v>
      </c>
      <c r="AL65" s="23">
        <f>AK65/Parâmetros!$G$3</f>
        <v>9.4188376753506905E-4</v>
      </c>
      <c r="AM65" s="23"/>
      <c r="AN65" s="23">
        <f>AL65/Parâmetros!$B$43</f>
        <v>2.998109148424478</v>
      </c>
      <c r="AO65" s="23">
        <f>AN65/Parâmetros!$E$6</f>
        <v>7.2035299097176306</v>
      </c>
      <c r="AP65" s="23">
        <f>(Parâmetros!$G$3*Parâmetros!$E$40*Modelo_4_Ø20mm!AO65)/Parâmetros!$H$3</f>
        <v>55656.61198268833</v>
      </c>
      <c r="AQ65" s="23">
        <v>922537.29144199996</v>
      </c>
      <c r="AR65" s="24">
        <f t="shared" si="10"/>
        <v>7687810.7620166671</v>
      </c>
      <c r="AS65" s="29">
        <f>((AQ65*Parâmetros!$E$40)/(2*Parâmetros!$B$11*Parâmetros!$G$3*Modelo_4_Ø20mm!AO65^2))</f>
        <v>0.49059054653287371</v>
      </c>
      <c r="AT65" s="29"/>
      <c r="AU65" s="29">
        <f>((AR65)*(((Parâmetros!$E$36^2)*Parâmetros!$E$40)/(2*Parâmetros!$G$3*Modelo_4_Ø20mm!AO65^2)))</f>
        <v>8.4981291511357915E-2</v>
      </c>
    </row>
    <row r="66" spans="1:47" x14ac:dyDescent="0.25">
      <c r="A66" s="22">
        <v>0.96</v>
      </c>
      <c r="B66" s="23">
        <f>A66/Parâmetros!$G$3</f>
        <v>9.6192384769539071E-4</v>
      </c>
      <c r="C66" s="23"/>
      <c r="D66" s="23">
        <f>B66/Parâmetros!$B$43</f>
        <v>3.0618987047739381</v>
      </c>
      <c r="E66" s="23">
        <f>D66/Parâmetros!$B$6</f>
        <v>9.2059492025674619</v>
      </c>
      <c r="F66" s="23">
        <f>(Parâmetros!$G$3*Parâmetros!$B$40*Modelo_4_Ø20mm!E66)/Parâmetros!$H$3</f>
        <v>29467.927859492229</v>
      </c>
      <c r="G66" s="23">
        <v>3137407.2823090004</v>
      </c>
      <c r="H66" s="24">
        <f t="shared" si="4"/>
        <v>26145060.685908336</v>
      </c>
      <c r="I66" s="29">
        <f>((G66*Parâmetros!$B$40)/(2*Parâmetros!$B$11*Parâmetros!$G$3*Modelo_4_Ø20mm!E66^2))</f>
        <v>0.42322308245650014</v>
      </c>
      <c r="J66" s="29"/>
      <c r="K66" s="29">
        <f>((H66)*(((Parâmetros!$B$36^2)*Parâmetros!$B$40)/(2*Parâmetros!$G$3*Modelo_4_Ø20mm!E66^2)))</f>
        <v>4.6818105477045624E-2</v>
      </c>
      <c r="L66" s="15"/>
      <c r="M66" s="22">
        <v>0.96</v>
      </c>
      <c r="N66" s="23">
        <f>M66/Parâmetros!$G$3</f>
        <v>9.6192384769539071E-4</v>
      </c>
      <c r="O66" s="23"/>
      <c r="P66" s="23">
        <f>N66/Parâmetros!$B$43</f>
        <v>3.0618987047739381</v>
      </c>
      <c r="Q66" s="23">
        <f>P66/Parâmetros!$C$6</f>
        <v>8.1759644987288063</v>
      </c>
      <c r="R66" s="23">
        <f>(Parâmetros!$G$3*Parâmetros!$C$40*Modelo_4_Ø20mm!Q66)/Parâmetros!$H$3</f>
        <v>38321.274003108665</v>
      </c>
      <c r="S66" s="23">
        <v>1686055.7898520001</v>
      </c>
      <c r="T66" s="24">
        <f t="shared" si="9"/>
        <v>14050464.915433334</v>
      </c>
      <c r="U66" s="29">
        <f>((S66*Parâmetros!$C$40)/(2*Parâmetros!$B$11*Parâmetros!$G$3*Modelo_4_Ø20mm!Q66^2))</f>
        <v>0.42223036136430581</v>
      </c>
      <c r="V66" s="29"/>
      <c r="W66" s="29">
        <f>((T66)*(((Parâmetros!$C$36^2)*Parâmetros!$C$40)/(2*Parâmetros!$G$3*Modelo_4_Ø20mm!Q66^2)))</f>
        <v>5.921791373893423E-2</v>
      </c>
      <c r="X66" s="15"/>
      <c r="Y66" s="22">
        <v>0.96</v>
      </c>
      <c r="Z66" s="23">
        <f>Y66/Parâmetros!$G$3</f>
        <v>9.6192384769539071E-4</v>
      </c>
      <c r="AA66" s="23"/>
      <c r="AB66" s="23">
        <f>Z66/Parâmetros!$B$43</f>
        <v>3.0618987047739381</v>
      </c>
      <c r="AC66" s="23">
        <f>AB66/Parâmetros!$D$6</f>
        <v>7.662409171105951</v>
      </c>
      <c r="AD66" s="23">
        <f>(Parâmetros!$G$3*Parâmetros!$D$40*Modelo_4_Ø20mm!AC66)/Parâmetros!$H$3</f>
        <v>48046.741581617534</v>
      </c>
      <c r="AE66" s="22">
        <v>1180420.286724</v>
      </c>
      <c r="AF66" s="24">
        <f t="shared" si="8"/>
        <v>9836835.7226999998</v>
      </c>
      <c r="AG66" s="29">
        <f>((AE66*Parâmetros!$D$40)/(2*Parâmetros!$B$11*Parâmetros!$G$3*Modelo_4_Ø20mm!AC66^2))</f>
        <v>0.45025563478712916</v>
      </c>
      <c r="AH66" s="29"/>
      <c r="AI66" s="29">
        <f>((AF66)*(((Parâmetros!$D$36^2)*Parâmetros!$D$40)/(2*Parâmetros!$G$3*Modelo_4_Ø20mm!AC66^2)))</f>
        <v>7.1896891803710339E-2</v>
      </c>
      <c r="AJ66" s="15"/>
      <c r="AK66" s="22">
        <v>0.96</v>
      </c>
      <c r="AL66" s="23">
        <f>AK66/Parâmetros!$G$3</f>
        <v>9.6192384769539071E-4</v>
      </c>
      <c r="AM66" s="23"/>
      <c r="AN66" s="23">
        <f>AL66/Parâmetros!$B$43</f>
        <v>3.0618987047739381</v>
      </c>
      <c r="AO66" s="23">
        <f>AN66/Parâmetros!$E$6</f>
        <v>7.3567965035414176</v>
      </c>
      <c r="AP66" s="23">
        <f>(Parâmetros!$G$3*Parâmetros!$E$40*Modelo_4_Ø20mm!AO66)/Parâmetros!$H$3</f>
        <v>56840.795216362611</v>
      </c>
      <c r="AQ66" s="23">
        <v>958326.51068199996</v>
      </c>
      <c r="AR66" s="24">
        <f t="shared" si="10"/>
        <v>7986054.2556833336</v>
      </c>
      <c r="AS66" s="29">
        <f>((AQ66*Parâmetros!$E$40)/(2*Parâmetros!$B$11*Parâmetros!$G$3*Modelo_4_Ø20mm!AO66^2))</f>
        <v>0.48860959182466368</v>
      </c>
      <c r="AT66" s="29"/>
      <c r="AU66" s="29">
        <f>((AR66)*(((Parâmetros!$E$36^2)*Parâmetros!$E$40)/(2*Parâmetros!$G$3*Modelo_4_Ø20mm!AO66^2)))</f>
        <v>8.4638145703272299E-2</v>
      </c>
    </row>
    <row r="67" spans="1:47" x14ac:dyDescent="0.25">
      <c r="A67" s="22">
        <v>0.98</v>
      </c>
      <c r="B67" s="23">
        <f>A67/Parâmetros!$G$3</f>
        <v>9.8196392785571151E-4</v>
      </c>
      <c r="C67" s="23"/>
      <c r="D67" s="23">
        <f>B67/Parâmetros!$B$43</f>
        <v>3.1256882611233956</v>
      </c>
      <c r="E67" s="23">
        <f>D67/Parâmetros!$B$6</f>
        <v>9.3977398109542865</v>
      </c>
      <c r="F67" s="23">
        <f>(Parâmetros!$G$3*Parâmetros!$B$40*Modelo_4_Ø20mm!E67)/Parâmetros!$H$3</f>
        <v>30081.843023231657</v>
      </c>
      <c r="G67" s="23">
        <v>3259915.2281300002</v>
      </c>
      <c r="H67" s="24">
        <f t="shared" si="4"/>
        <v>27165960.234416667</v>
      </c>
      <c r="I67" s="29">
        <f>((G67*Parâmetros!$B$40)/(2*Parâmetros!$B$11*Parâmetros!$G$3*Modelo_4_Ø20mm!E67^2))</f>
        <v>0.4219831085707052</v>
      </c>
      <c r="J67" s="29"/>
      <c r="K67" s="29">
        <f>((H67)*(((Parâmetros!$B$36^2)*Parâmetros!$B$40)/(2*Parâmetros!$G$3*Modelo_4_Ø20mm!E67^2)))</f>
        <v>4.6680936143471054E-2</v>
      </c>
      <c r="L67" s="15"/>
      <c r="M67" s="22">
        <v>0.98</v>
      </c>
      <c r="N67" s="23">
        <f>M67/Parâmetros!$G$3</f>
        <v>9.8196392785571151E-4</v>
      </c>
      <c r="O67" s="23"/>
      <c r="P67" s="23">
        <f>N67/Parâmetros!$B$43</f>
        <v>3.1256882611233956</v>
      </c>
      <c r="Q67" s="23">
        <f>P67/Parâmetros!$C$6</f>
        <v>8.3462970924523248</v>
      </c>
      <c r="R67" s="23">
        <f>(Parâmetros!$G$3*Parâmetros!$C$40*Modelo_4_Ø20mm!Q67)/Parâmetros!$H$3</f>
        <v>39119.63387817343</v>
      </c>
      <c r="S67" s="23">
        <v>1749985.40506</v>
      </c>
      <c r="T67" s="24">
        <f t="shared" si="9"/>
        <v>14583211.708833333</v>
      </c>
      <c r="U67" s="29">
        <f>((S67*Parâmetros!$C$40)/(2*Parâmetros!$B$11*Parâmetros!$G$3*Modelo_4_Ø20mm!Q67^2))</f>
        <v>0.42053510906348696</v>
      </c>
      <c r="V67" s="29"/>
      <c r="W67" s="29">
        <f>((T67)*(((Parâmetros!$C$36^2)*Parâmetros!$C$40)/(2*Parâmetros!$G$3*Modelo_4_Ø20mm!Q67^2)))</f>
        <v>5.8980154179931292E-2</v>
      </c>
      <c r="X67" s="15"/>
      <c r="Y67" s="22">
        <v>0.98</v>
      </c>
      <c r="Z67" s="23">
        <f>Y67/Parâmetros!$G$3</f>
        <v>9.8196392785571151E-4</v>
      </c>
      <c r="AA67" s="23"/>
      <c r="AB67" s="23">
        <f>Z67/Parâmetros!$B$43</f>
        <v>3.1256882611233956</v>
      </c>
      <c r="AC67" s="23">
        <f>AB67/Parâmetros!$D$6</f>
        <v>7.8220426955039928</v>
      </c>
      <c r="AD67" s="23">
        <f>(Parâmetros!$G$3*Parâmetros!$D$40*Modelo_4_Ø20mm!AC67)/Parâmetros!$H$3</f>
        <v>49047.715364567906</v>
      </c>
      <c r="AE67" s="22">
        <v>1225221.083783</v>
      </c>
      <c r="AF67" s="24">
        <f t="shared" si="8"/>
        <v>10210175.698191667</v>
      </c>
      <c r="AG67" s="29">
        <f>((AE67*Parâmetros!$D$40)/(2*Parâmetros!$B$11*Parâmetros!$G$3*Modelo_4_Ø20mm!AC67^2))</f>
        <v>0.44846367157572309</v>
      </c>
      <c r="AH67" s="29"/>
      <c r="AI67" s="29">
        <f>((AF67)*(((Parâmetros!$D$36^2)*Parâmetros!$D$40)/(2*Parâmetros!$G$3*Modelo_4_Ø20mm!AC67^2)))</f>
        <v>7.1610750831398909E-2</v>
      </c>
      <c r="AJ67" s="15"/>
      <c r="AK67" s="22">
        <v>0.98</v>
      </c>
      <c r="AL67" s="23">
        <f>AK67/Parâmetros!$G$3</f>
        <v>9.8196392785571151E-4</v>
      </c>
      <c r="AM67" s="23"/>
      <c r="AN67" s="23">
        <f>AL67/Parâmetros!$B$43</f>
        <v>3.1256882611233956</v>
      </c>
      <c r="AO67" s="23">
        <f>AN67/Parâmetros!$E$6</f>
        <v>7.5100630973651983</v>
      </c>
      <c r="AP67" s="23">
        <f>(Parâmetros!$G$3*Parâmetros!$E$40*Modelo_4_Ø20mm!AO67)/Parâmetros!$H$3</f>
        <v>58024.978450036848</v>
      </c>
      <c r="AQ67" s="23">
        <v>994707.83136499999</v>
      </c>
      <c r="AR67" s="24">
        <f t="shared" si="10"/>
        <v>8289231.9280416667</v>
      </c>
      <c r="AS67" s="29">
        <f>((AQ67*Parâmetros!$E$40)/(2*Parâmetros!$B$11*Parâmetros!$G$3*Modelo_4_Ø20mm!AO67^2))</f>
        <v>0.48666973335910119</v>
      </c>
      <c r="AT67" s="29"/>
      <c r="AU67" s="29">
        <f>((AR67)*(((Parâmetros!$E$36^2)*Parâmetros!$E$40)/(2*Parâmetros!$G$3*Modelo_4_Ø20mm!AO67^2)))</f>
        <v>8.4302118686612915E-2</v>
      </c>
    </row>
    <row r="68" spans="1:47" x14ac:dyDescent="0.25">
      <c r="A68" s="22">
        <v>1</v>
      </c>
      <c r="B68" s="23">
        <f>A68/Parâmetros!$G$3</f>
        <v>1.002004008016032E-3</v>
      </c>
      <c r="C68" s="23"/>
      <c r="D68" s="23">
        <f>B68/Parâmetros!$B$43</f>
        <v>3.1894778174728522</v>
      </c>
      <c r="E68" s="23">
        <f>D68/Parâmetros!$B$6</f>
        <v>9.5895304193411075</v>
      </c>
      <c r="F68" s="23">
        <f>(Parâmetros!$G$3*Parâmetros!$B$40*Modelo_4_Ø20mm!E68)/Parâmetros!$H$3</f>
        <v>30695.758186971078</v>
      </c>
      <c r="G68" s="23">
        <v>3384758.6397500001</v>
      </c>
      <c r="H68" s="24">
        <f t="shared" si="4"/>
        <v>28206321.997916669</v>
      </c>
      <c r="I68" s="29">
        <f>((G68*Parâmetros!$B$40)/(2*Parâmetros!$B$11*Parâmetros!$G$3*Modelo_4_Ø20mm!E68^2))</f>
        <v>0.42079310719887492</v>
      </c>
      <c r="J68" s="29"/>
      <c r="K68" s="29">
        <f>((H68)*(((Parâmetros!$B$36^2)*Parâmetros!$B$40)/(2*Parâmetros!$G$3*Modelo_4_Ø20mm!E68^2)))</f>
        <v>4.6549294907315408E-2</v>
      </c>
      <c r="L68" s="15"/>
      <c r="M68" s="22">
        <v>1</v>
      </c>
      <c r="N68" s="23">
        <f>M68/Parâmetros!$G$3</f>
        <v>1.002004008016032E-3</v>
      </c>
      <c r="O68" s="23"/>
      <c r="P68" s="23">
        <f>N68/Parâmetros!$B$43</f>
        <v>3.1894778174728522</v>
      </c>
      <c r="Q68" s="23">
        <f>P68/Parâmetros!$C$6</f>
        <v>8.5166296861758397</v>
      </c>
      <c r="R68" s="23">
        <f>(Parâmetros!$G$3*Parâmetros!$C$40*Modelo_4_Ø20mm!Q68)/Parâmetros!$H$3</f>
        <v>39917.993753238195</v>
      </c>
      <c r="S68" s="23">
        <v>1814975.17466</v>
      </c>
      <c r="T68" s="24">
        <f t="shared" si="9"/>
        <v>15124793.122166667</v>
      </c>
      <c r="U68" s="29">
        <f>((S68*Parâmetros!$C$40)/(2*Parâmetros!$B$11*Parâmetros!$G$3*Modelo_4_Ø20mm!Q68^2))</f>
        <v>0.41888101117638438</v>
      </c>
      <c r="V68" s="29"/>
      <c r="W68" s="29">
        <f>((T68)*(((Parâmetros!$C$36^2)*Parâmetros!$C$40)/(2*Parâmetros!$G$3*Modelo_4_Ø20mm!Q68^2)))</f>
        <v>5.8748166537740697E-2</v>
      </c>
      <c r="X68" s="15"/>
      <c r="Y68" s="22">
        <v>1</v>
      </c>
      <c r="Z68" s="23">
        <f>Y68/Parâmetros!$G$3</f>
        <v>1.002004008016032E-3</v>
      </c>
      <c r="AA68" s="23"/>
      <c r="AB68" s="23">
        <f>Z68/Parâmetros!$B$43</f>
        <v>3.1894778174728522</v>
      </c>
      <c r="AC68" s="23">
        <f>AB68/Parâmetros!$D$6</f>
        <v>7.9816762199020319</v>
      </c>
      <c r="AD68" s="23">
        <f>(Parâmetros!$G$3*Parâmetros!$D$40*Modelo_4_Ø20mm!AC68)/Parâmetros!$H$3</f>
        <v>50048.689147518271</v>
      </c>
      <c r="AE68" s="22">
        <v>1270663.7072689999</v>
      </c>
      <c r="AF68" s="24">
        <f t="shared" si="8"/>
        <v>10588864.227241667</v>
      </c>
      <c r="AG68" s="29">
        <f>((AE68*Parâmetros!$D$40)/(2*Parâmetros!$B$11*Parâmetros!$G$3*Modelo_4_Ø20mm!AC68^2))</f>
        <v>0.44667904991864299</v>
      </c>
      <c r="AH68" s="29"/>
      <c r="AI68" s="29">
        <f>((AF68)*(((Parâmetros!$D$36^2)*Parâmetros!$D$40)/(2*Parâmetros!$G$3*Modelo_4_Ø20mm!AC68^2)))</f>
        <v>7.1325782159656917E-2</v>
      </c>
      <c r="AJ68" s="15"/>
      <c r="AK68" s="22">
        <v>1</v>
      </c>
      <c r="AL68" s="23">
        <f>AK68/Parâmetros!$G$3</f>
        <v>1.002004008016032E-3</v>
      </c>
      <c r="AM68" s="23"/>
      <c r="AN68" s="23">
        <f>AL68/Parâmetros!$B$43</f>
        <v>3.1894778174728522</v>
      </c>
      <c r="AO68" s="23">
        <f>AN68/Parâmetros!$E$6</f>
        <v>7.6633296911889763</v>
      </c>
      <c r="AP68" s="23">
        <f>(Parâmetros!$G$3*Parâmetros!$E$40*Modelo_4_Ø20mm!AO68)/Parâmetros!$H$3</f>
        <v>59209.161683711049</v>
      </c>
      <c r="AQ68" s="23">
        <v>1031501.1760859999</v>
      </c>
      <c r="AR68" s="24">
        <f t="shared" si="10"/>
        <v>8595843.1340500005</v>
      </c>
      <c r="AS68" s="29">
        <f>((AQ68*Parâmetros!$E$40)/(2*Parâmetros!$B$11*Parâmetros!$G$3*Modelo_4_Ø20mm!AO68^2))</f>
        <v>0.48468622764504782</v>
      </c>
      <c r="AT68" s="29"/>
      <c r="AU68" s="29">
        <f>((AR68)*(((Parâmetros!$E$36^2)*Parâmetros!$E$40)/(2*Parâmetros!$G$3*Modelo_4_Ø20mm!AO68^2)))</f>
        <v>8.3958530987070651E-2</v>
      </c>
    </row>
    <row r="69" spans="1:47" ht="15.75" thickBot="1" x14ac:dyDescent="0.3"/>
    <row r="70" spans="1:47" ht="15.75" thickBot="1" x14ac:dyDescent="0.3">
      <c r="A70" s="88" t="s">
        <v>25</v>
      </c>
      <c r="B70" s="86">
        <f>Parâmetros!$H$3 / H70</f>
        <v>7.1944389449968319E-9</v>
      </c>
      <c r="C70" s="86"/>
      <c r="D70" s="86"/>
      <c r="E70" s="87"/>
      <c r="F70" s="15"/>
      <c r="G70" s="15"/>
      <c r="H70" s="91">
        <v>118667</v>
      </c>
      <c r="I70" s="92"/>
      <c r="M70" s="88" t="s">
        <v>25</v>
      </c>
      <c r="N70" s="86">
        <f>Parâmetros!$H$3 / T70</f>
        <v>1.1347375444075907E-8</v>
      </c>
      <c r="O70" s="86"/>
      <c r="P70" s="86"/>
      <c r="Q70" s="87"/>
      <c r="R70" s="15"/>
      <c r="S70" s="15"/>
      <c r="T70" s="91">
        <v>75237</v>
      </c>
      <c r="U70" s="92"/>
      <c r="Y70" s="88" t="s">
        <v>25</v>
      </c>
      <c r="Z70" s="86">
        <f>Parâmetros!$H$3 / AF70</f>
        <v>1.350302860035332E-8</v>
      </c>
      <c r="AA70" s="86"/>
      <c r="AB70" s="86"/>
      <c r="AC70" s="87"/>
      <c r="AD70" s="15"/>
      <c r="AE70" s="15"/>
      <c r="AF70" s="91">
        <v>63226</v>
      </c>
      <c r="AG70" s="92"/>
      <c r="AK70" s="88" t="s">
        <v>25</v>
      </c>
      <c r="AL70" s="86">
        <f>Parâmetros!$H$3 / AR70</f>
        <v>3.9492204935051303E-8</v>
      </c>
      <c r="AM70" s="86"/>
      <c r="AN70" s="86"/>
      <c r="AO70" s="87"/>
      <c r="AP70" s="15"/>
      <c r="AQ70" s="15"/>
      <c r="AR70" s="91">
        <v>21618</v>
      </c>
      <c r="AS70" s="92"/>
    </row>
    <row r="71" spans="1:47" ht="15.75" thickBot="1" x14ac:dyDescent="0.3">
      <c r="A71" s="89"/>
      <c r="B71" s="86"/>
      <c r="C71" s="86"/>
      <c r="D71" s="86"/>
      <c r="E71" s="87"/>
      <c r="F71" s="15"/>
      <c r="G71" s="15"/>
      <c r="H71" s="93"/>
      <c r="I71" s="94"/>
      <c r="M71" s="89"/>
      <c r="N71" s="86"/>
      <c r="O71" s="86"/>
      <c r="P71" s="86"/>
      <c r="Q71" s="87"/>
      <c r="R71" s="15"/>
      <c r="S71" s="15"/>
      <c r="T71" s="93"/>
      <c r="U71" s="94"/>
      <c r="Y71" s="89"/>
      <c r="Z71" s="86"/>
      <c r="AA71" s="86"/>
      <c r="AB71" s="86"/>
      <c r="AC71" s="87"/>
      <c r="AD71" s="15"/>
      <c r="AE71" s="15"/>
      <c r="AF71" s="93"/>
      <c r="AG71" s="94"/>
      <c r="AK71" s="89"/>
      <c r="AL71" s="86"/>
      <c r="AM71" s="86"/>
      <c r="AN71" s="86"/>
      <c r="AO71" s="87"/>
      <c r="AP71" s="15"/>
      <c r="AQ71" s="15"/>
      <c r="AR71" s="93"/>
      <c r="AS71" s="94"/>
    </row>
    <row r="72" spans="1:47" ht="15.75" thickBot="1" x14ac:dyDescent="0.3">
      <c r="A72" s="88" t="s">
        <v>35</v>
      </c>
      <c r="B72" s="86">
        <f>((SQRT(B70))*H72)/Parâmetros!$G$3</f>
        <v>3.7689588666724456E-2</v>
      </c>
      <c r="C72" s="86"/>
      <c r="D72" s="86"/>
      <c r="E72" s="87"/>
      <c r="F72" s="15"/>
      <c r="G72" s="15"/>
      <c r="H72" s="95">
        <v>443459</v>
      </c>
      <c r="I72" s="96"/>
      <c r="M72" s="88" t="s">
        <v>35</v>
      </c>
      <c r="N72" s="86">
        <f>((SQRT(N70))*T72)/Parâmetros!$G$3</f>
        <v>2.8470636523807883E-2</v>
      </c>
      <c r="O72" s="86"/>
      <c r="P72" s="86"/>
      <c r="Q72" s="87"/>
      <c r="R72" s="15"/>
      <c r="S72" s="15"/>
      <c r="T72" s="95">
        <v>266735</v>
      </c>
      <c r="U72" s="96"/>
      <c r="Y72" s="88" t="s">
        <v>35</v>
      </c>
      <c r="Z72" s="86">
        <f>((SQRT(Z70))*AF72)/Parâmetros!$G$3</f>
        <v>2.123013285869178E-2</v>
      </c>
      <c r="AA72" s="86"/>
      <c r="AB72" s="86"/>
      <c r="AC72" s="87"/>
      <c r="AD72" s="15"/>
      <c r="AE72" s="15"/>
      <c r="AF72" s="95">
        <v>182334</v>
      </c>
      <c r="AG72" s="96"/>
      <c r="AK72" s="88" t="s">
        <v>35</v>
      </c>
      <c r="AL72" s="86">
        <f>((SQRT(AL70))*AR72)/Parâmetros!$G$3</f>
        <v>3.9778147089005664E-2</v>
      </c>
      <c r="AM72" s="86"/>
      <c r="AN72" s="86"/>
      <c r="AO72" s="87"/>
      <c r="AP72" s="15"/>
      <c r="AQ72" s="15"/>
      <c r="AR72" s="95">
        <v>199765</v>
      </c>
      <c r="AS72" s="96"/>
    </row>
    <row r="73" spans="1:47" ht="15.75" thickBot="1" x14ac:dyDescent="0.3">
      <c r="A73" s="89"/>
      <c r="B73" s="86"/>
      <c r="C73" s="86"/>
      <c r="D73" s="86"/>
      <c r="E73" s="87"/>
      <c r="F73" s="15"/>
      <c r="G73" s="15"/>
      <c r="H73" s="97"/>
      <c r="I73" s="98"/>
      <c r="M73" s="89"/>
      <c r="N73" s="86"/>
      <c r="O73" s="86"/>
      <c r="P73" s="86"/>
      <c r="Q73" s="87"/>
      <c r="R73" s="15"/>
      <c r="S73" s="15"/>
      <c r="T73" s="97"/>
      <c r="U73" s="98"/>
      <c r="Y73" s="89"/>
      <c r="Z73" s="86"/>
      <c r="AA73" s="86"/>
      <c r="AB73" s="86"/>
      <c r="AC73" s="87"/>
      <c r="AD73" s="15"/>
      <c r="AE73" s="15"/>
      <c r="AF73" s="97"/>
      <c r="AG73" s="98"/>
      <c r="AK73" s="89"/>
      <c r="AL73" s="86"/>
      <c r="AM73" s="86"/>
      <c r="AN73" s="86"/>
      <c r="AO73" s="87"/>
      <c r="AP73" s="15"/>
      <c r="AQ73" s="15"/>
      <c r="AR73" s="97"/>
      <c r="AS73" s="98"/>
    </row>
  </sheetData>
  <mergeCells count="32">
    <mergeCell ref="A1:H1"/>
    <mergeCell ref="M1:T1"/>
    <mergeCell ref="Y1:AF1"/>
    <mergeCell ref="AK1:AR1"/>
    <mergeCell ref="A17:H17"/>
    <mergeCell ref="M17:T17"/>
    <mergeCell ref="Y17:AF17"/>
    <mergeCell ref="AK17:AR17"/>
    <mergeCell ref="A70:A71"/>
    <mergeCell ref="B70:E71"/>
    <mergeCell ref="H70:I71"/>
    <mergeCell ref="A72:A73"/>
    <mergeCell ref="B72:E73"/>
    <mergeCell ref="H72:I73"/>
    <mergeCell ref="M70:M71"/>
    <mergeCell ref="N70:Q71"/>
    <mergeCell ref="T70:U71"/>
    <mergeCell ref="M72:M73"/>
    <mergeCell ref="N72:Q73"/>
    <mergeCell ref="T72:U73"/>
    <mergeCell ref="Y70:Y71"/>
    <mergeCell ref="Z70:AC71"/>
    <mergeCell ref="AF70:AG71"/>
    <mergeCell ref="Y72:Y73"/>
    <mergeCell ref="Z72:AC73"/>
    <mergeCell ref="AF72:AG73"/>
    <mergeCell ref="AK70:AK71"/>
    <mergeCell ref="AL70:AO71"/>
    <mergeCell ref="AR70:AS71"/>
    <mergeCell ref="AK72:AK73"/>
    <mergeCell ref="AL72:AO73"/>
    <mergeCell ref="AR72:AS73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DA31-B4BB-4743-828F-17247FDB7104}">
  <dimension ref="A1:D301"/>
  <sheetViews>
    <sheetView tabSelected="1" topLeftCell="A244" workbookViewId="0">
      <selection activeCell="C242" sqref="C242:C261"/>
    </sheetView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0.05</v>
      </c>
      <c r="B2">
        <v>1.1000000000000001</v>
      </c>
      <c r="C2">
        <v>6</v>
      </c>
      <c r="D2">
        <v>5229.9980560000004</v>
      </c>
    </row>
    <row r="3" spans="1:4" x14ac:dyDescent="0.25">
      <c r="A3">
        <v>0.1</v>
      </c>
      <c r="B3">
        <v>1.1000000000000001</v>
      </c>
      <c r="C3">
        <v>6</v>
      </c>
      <c r="D3">
        <v>18292.062205999999</v>
      </c>
    </row>
    <row r="4" spans="1:4" x14ac:dyDescent="0.25">
      <c r="A4">
        <v>0.15</v>
      </c>
      <c r="B4">
        <v>1.1000000000000001</v>
      </c>
      <c r="C4">
        <v>6</v>
      </c>
      <c r="D4">
        <v>38602.409071000002</v>
      </c>
    </row>
    <row r="5" spans="1:4" x14ac:dyDescent="0.25">
      <c r="A5">
        <v>0.2</v>
      </c>
      <c r="B5">
        <v>1.1000000000000001</v>
      </c>
      <c r="C5">
        <v>6</v>
      </c>
      <c r="D5">
        <v>65833.989386000001</v>
      </c>
    </row>
    <row r="6" spans="1:4" x14ac:dyDescent="0.25">
      <c r="A6">
        <v>0.25</v>
      </c>
      <c r="B6">
        <v>1.1000000000000001</v>
      </c>
      <c r="C6">
        <v>6</v>
      </c>
      <c r="D6">
        <v>99715.509348000007</v>
      </c>
    </row>
    <row r="7" spans="1:4" x14ac:dyDescent="0.25">
      <c r="A7">
        <v>0.3</v>
      </c>
      <c r="B7">
        <v>1.1000000000000001</v>
      </c>
      <c r="C7">
        <v>6</v>
      </c>
      <c r="D7">
        <v>139981.556212</v>
      </c>
    </row>
    <row r="8" spans="1:4" x14ac:dyDescent="0.25">
      <c r="A8">
        <v>0.35</v>
      </c>
      <c r="B8">
        <v>1.1000000000000001</v>
      </c>
      <c r="C8">
        <v>6</v>
      </c>
      <c r="D8">
        <v>186437.231539</v>
      </c>
    </row>
    <row r="9" spans="1:4" x14ac:dyDescent="0.25">
      <c r="A9">
        <v>0.4</v>
      </c>
      <c r="B9">
        <v>1.1000000000000001</v>
      </c>
      <c r="C9">
        <v>6</v>
      </c>
      <c r="D9">
        <v>238815.44323500001</v>
      </c>
    </row>
    <row r="10" spans="1:4" x14ac:dyDescent="0.25">
      <c r="A10">
        <v>0.45</v>
      </c>
      <c r="B10">
        <v>1.1000000000000001</v>
      </c>
      <c r="C10">
        <v>6</v>
      </c>
      <c r="D10">
        <v>296968.826512</v>
      </c>
    </row>
    <row r="11" spans="1:4" x14ac:dyDescent="0.25">
      <c r="A11">
        <v>0.5</v>
      </c>
      <c r="B11">
        <v>1.1000000000000001</v>
      </c>
      <c r="C11">
        <v>6</v>
      </c>
      <c r="D11">
        <v>360735.81504399999</v>
      </c>
    </row>
    <row r="12" spans="1:4" x14ac:dyDescent="0.25">
      <c r="A12">
        <v>0.55000000000000004</v>
      </c>
      <c r="B12">
        <v>1.1000000000000001</v>
      </c>
      <c r="C12">
        <v>6</v>
      </c>
      <c r="D12">
        <v>429992.44879699999</v>
      </c>
    </row>
    <row r="13" spans="1:4" x14ac:dyDescent="0.25">
      <c r="A13">
        <v>0.6</v>
      </c>
      <c r="B13">
        <v>1.1000000000000001</v>
      </c>
      <c r="C13">
        <v>6</v>
      </c>
      <c r="D13">
        <v>504640.42950199998</v>
      </c>
    </row>
    <row r="14" spans="1:4" x14ac:dyDescent="0.25">
      <c r="A14">
        <v>0.65</v>
      </c>
      <c r="B14">
        <v>1.1000000000000001</v>
      </c>
      <c r="C14">
        <v>6</v>
      </c>
      <c r="D14">
        <v>584556.95316699997</v>
      </c>
    </row>
    <row r="15" spans="1:4" x14ac:dyDescent="0.25">
      <c r="A15">
        <v>0.7</v>
      </c>
      <c r="B15">
        <v>1.1000000000000001</v>
      </c>
      <c r="C15">
        <v>6</v>
      </c>
      <c r="D15">
        <v>669629.81124800001</v>
      </c>
    </row>
    <row r="16" spans="1:4" x14ac:dyDescent="0.25">
      <c r="A16">
        <v>0.75</v>
      </c>
      <c r="B16">
        <v>1.1000000000000001</v>
      </c>
      <c r="C16">
        <v>6</v>
      </c>
      <c r="D16">
        <v>759632.94339999999</v>
      </c>
    </row>
    <row r="17" spans="1:4" x14ac:dyDescent="0.25">
      <c r="A17">
        <v>0.8</v>
      </c>
      <c r="B17">
        <v>1.1000000000000001</v>
      </c>
      <c r="C17">
        <v>6</v>
      </c>
      <c r="D17">
        <v>853956.00038700004</v>
      </c>
    </row>
    <row r="18" spans="1:4" x14ac:dyDescent="0.25">
      <c r="A18">
        <v>0.85</v>
      </c>
      <c r="B18">
        <v>1.1000000000000001</v>
      </c>
      <c r="C18">
        <v>6</v>
      </c>
      <c r="D18">
        <v>951298.70509099995</v>
      </c>
    </row>
    <row r="19" spans="1:4" x14ac:dyDescent="0.25">
      <c r="A19">
        <v>0.9</v>
      </c>
      <c r="B19">
        <v>1.1000000000000001</v>
      </c>
      <c r="C19">
        <v>6</v>
      </c>
      <c r="D19">
        <v>1049837.6229719999</v>
      </c>
    </row>
    <row r="20" spans="1:4" x14ac:dyDescent="0.25">
      <c r="A20">
        <v>0.95</v>
      </c>
      <c r="B20">
        <v>1.1000000000000001</v>
      </c>
      <c r="C20">
        <v>6</v>
      </c>
      <c r="D20">
        <v>1151312.3662419999</v>
      </c>
    </row>
    <row r="21" spans="1:4" x14ac:dyDescent="0.25">
      <c r="A21">
        <v>1</v>
      </c>
      <c r="B21">
        <v>1.1000000000000001</v>
      </c>
      <c r="C21">
        <v>6</v>
      </c>
      <c r="D21">
        <v>1259256.474871</v>
      </c>
    </row>
    <row r="22" spans="1:4" x14ac:dyDescent="0.25">
      <c r="A22">
        <v>0.05</v>
      </c>
      <c r="B22">
        <v>1.1000000000000001</v>
      </c>
      <c r="C22">
        <v>8</v>
      </c>
      <c r="D22">
        <v>3100.4612320000001</v>
      </c>
    </row>
    <row r="23" spans="1:4" x14ac:dyDescent="0.25">
      <c r="A23">
        <v>0.1</v>
      </c>
      <c r="B23">
        <v>1.1000000000000001</v>
      </c>
      <c r="C23">
        <v>8</v>
      </c>
      <c r="D23">
        <v>11195.954995</v>
      </c>
    </row>
    <row r="24" spans="1:4" x14ac:dyDescent="0.25">
      <c r="A24">
        <v>0.15</v>
      </c>
      <c r="B24">
        <v>1.1000000000000001</v>
      </c>
      <c r="C24">
        <v>8</v>
      </c>
      <c r="D24">
        <v>23927.884209</v>
      </c>
    </row>
    <row r="25" spans="1:4" x14ac:dyDescent="0.25">
      <c r="A25">
        <v>0.2</v>
      </c>
      <c r="B25">
        <v>1.1000000000000001</v>
      </c>
      <c r="C25">
        <v>8</v>
      </c>
      <c r="D25">
        <v>41054.615231000003</v>
      </c>
    </row>
    <row r="26" spans="1:4" x14ac:dyDescent="0.25">
      <c r="A26">
        <v>0.25</v>
      </c>
      <c r="B26">
        <v>1.1000000000000001</v>
      </c>
      <c r="C26">
        <v>8</v>
      </c>
      <c r="D26">
        <v>62399.814267000002</v>
      </c>
    </row>
    <row r="27" spans="1:4" x14ac:dyDescent="0.25">
      <c r="A27">
        <v>0.3</v>
      </c>
      <c r="B27">
        <v>1.1000000000000001</v>
      </c>
      <c r="C27">
        <v>8</v>
      </c>
      <c r="D27">
        <v>87782.068924000007</v>
      </c>
    </row>
    <row r="28" spans="1:4" x14ac:dyDescent="0.25">
      <c r="A28">
        <v>0.35</v>
      </c>
      <c r="B28">
        <v>1.1000000000000001</v>
      </c>
      <c r="C28">
        <v>8</v>
      </c>
      <c r="D28">
        <v>117069.13675600001</v>
      </c>
    </row>
    <row r="29" spans="1:4" x14ac:dyDescent="0.25">
      <c r="A29">
        <v>0.4</v>
      </c>
      <c r="B29">
        <v>1.1000000000000001</v>
      </c>
      <c r="C29">
        <v>8</v>
      </c>
      <c r="D29">
        <v>150127.86133499999</v>
      </c>
    </row>
    <row r="30" spans="1:4" x14ac:dyDescent="0.25">
      <c r="A30">
        <v>0.45</v>
      </c>
      <c r="B30">
        <v>1.1000000000000001</v>
      </c>
      <c r="C30">
        <v>8</v>
      </c>
      <c r="D30">
        <v>186847.50126399999</v>
      </c>
    </row>
    <row r="31" spans="1:4" x14ac:dyDescent="0.25">
      <c r="A31">
        <v>0.5</v>
      </c>
      <c r="B31">
        <v>1.1000000000000001</v>
      </c>
      <c r="C31">
        <v>8</v>
      </c>
      <c r="D31">
        <v>227102.872852</v>
      </c>
    </row>
    <row r="32" spans="1:4" x14ac:dyDescent="0.25">
      <c r="A32">
        <v>0.55000000000000004</v>
      </c>
      <c r="B32">
        <v>1.1000000000000001</v>
      </c>
      <c r="C32">
        <v>8</v>
      </c>
      <c r="D32">
        <v>270795.14036899997</v>
      </c>
    </row>
    <row r="33" spans="1:4" x14ac:dyDescent="0.25">
      <c r="A33">
        <v>0.6</v>
      </c>
      <c r="B33">
        <v>1.1000000000000001</v>
      </c>
      <c r="C33">
        <v>8</v>
      </c>
      <c r="D33">
        <v>317832.67154100002</v>
      </c>
    </row>
    <row r="34" spans="1:4" x14ac:dyDescent="0.25">
      <c r="A34">
        <v>0.65</v>
      </c>
      <c r="B34">
        <v>1.1000000000000001</v>
      </c>
      <c r="C34">
        <v>8</v>
      </c>
      <c r="D34">
        <v>368161.57368899998</v>
      </c>
    </row>
    <row r="35" spans="1:4" x14ac:dyDescent="0.25">
      <c r="A35">
        <v>0.7</v>
      </c>
      <c r="B35">
        <v>1.1000000000000001</v>
      </c>
      <c r="C35">
        <v>8</v>
      </c>
      <c r="D35">
        <v>421691.89022900001</v>
      </c>
    </row>
    <row r="36" spans="1:4" x14ac:dyDescent="0.25">
      <c r="A36">
        <v>0.75</v>
      </c>
      <c r="B36">
        <v>1.1000000000000001</v>
      </c>
      <c r="C36">
        <v>8</v>
      </c>
      <c r="D36">
        <v>478336.55678599997</v>
      </c>
    </row>
    <row r="37" spans="1:4" x14ac:dyDescent="0.25">
      <c r="A37">
        <v>0.8</v>
      </c>
      <c r="B37">
        <v>1.1000000000000001</v>
      </c>
      <c r="C37">
        <v>8</v>
      </c>
      <c r="D37">
        <v>538052.08382599999</v>
      </c>
    </row>
    <row r="38" spans="1:4" x14ac:dyDescent="0.25">
      <c r="A38">
        <v>0.85</v>
      </c>
      <c r="B38">
        <v>1.1000000000000001</v>
      </c>
      <c r="C38">
        <v>8</v>
      </c>
      <c r="D38">
        <v>600725.008287</v>
      </c>
    </row>
    <row r="39" spans="1:4" x14ac:dyDescent="0.25">
      <c r="A39">
        <v>0.9</v>
      </c>
      <c r="B39">
        <v>1.1000000000000001</v>
      </c>
      <c r="C39">
        <v>8</v>
      </c>
      <c r="D39">
        <v>666304.52623399999</v>
      </c>
    </row>
    <row r="40" spans="1:4" x14ac:dyDescent="0.25">
      <c r="A40">
        <v>0.95</v>
      </c>
      <c r="B40">
        <v>1.1000000000000001</v>
      </c>
      <c r="C40">
        <v>8</v>
      </c>
      <c r="D40">
        <v>734918.73727499996</v>
      </c>
    </row>
    <row r="41" spans="1:4" x14ac:dyDescent="0.25">
      <c r="A41">
        <v>1</v>
      </c>
      <c r="B41">
        <v>1.1000000000000001</v>
      </c>
      <c r="C41">
        <v>8</v>
      </c>
      <c r="D41">
        <v>806747.08741399995</v>
      </c>
    </row>
    <row r="42" spans="1:4" x14ac:dyDescent="0.25">
      <c r="A42">
        <v>0.05</v>
      </c>
      <c r="B42">
        <v>1.1000000000000001</v>
      </c>
      <c r="C42">
        <v>10</v>
      </c>
      <c r="D42">
        <v>1923.153206</v>
      </c>
    </row>
    <row r="43" spans="1:4" x14ac:dyDescent="0.25">
      <c r="A43">
        <v>0.1</v>
      </c>
      <c r="B43">
        <v>1.1000000000000001</v>
      </c>
      <c r="C43">
        <v>10</v>
      </c>
      <c r="D43">
        <v>7004.0635089999996</v>
      </c>
    </row>
    <row r="44" spans="1:4" x14ac:dyDescent="0.25">
      <c r="A44">
        <v>0.15</v>
      </c>
      <c r="B44">
        <v>1.1000000000000001</v>
      </c>
      <c r="C44">
        <v>10</v>
      </c>
      <c r="D44">
        <v>15010.919814000001</v>
      </c>
    </row>
    <row r="45" spans="1:4" x14ac:dyDescent="0.25">
      <c r="A45">
        <v>0.2</v>
      </c>
      <c r="B45">
        <v>1.1000000000000001</v>
      </c>
      <c r="C45">
        <v>10</v>
      </c>
      <c r="D45">
        <v>25793.068659</v>
      </c>
    </row>
    <row r="46" spans="1:4" x14ac:dyDescent="0.25">
      <c r="A46">
        <v>0.25</v>
      </c>
      <c r="B46">
        <v>1.1000000000000001</v>
      </c>
      <c r="C46">
        <v>10</v>
      </c>
      <c r="D46">
        <v>39247.972310999998</v>
      </c>
    </row>
    <row r="47" spans="1:4" x14ac:dyDescent="0.25">
      <c r="A47">
        <v>0.3</v>
      </c>
      <c r="B47">
        <v>1.1000000000000001</v>
      </c>
      <c r="C47">
        <v>10</v>
      </c>
      <c r="D47">
        <v>55279.626169000003</v>
      </c>
    </row>
    <row r="48" spans="1:4" x14ac:dyDescent="0.25">
      <c r="A48">
        <v>0.35</v>
      </c>
      <c r="B48">
        <v>1.1000000000000001</v>
      </c>
      <c r="C48">
        <v>10</v>
      </c>
      <c r="D48">
        <v>73797.984782</v>
      </c>
    </row>
    <row r="49" spans="1:4" x14ac:dyDescent="0.25">
      <c r="A49">
        <v>0.4</v>
      </c>
      <c r="B49">
        <v>1.1000000000000001</v>
      </c>
      <c r="C49">
        <v>10</v>
      </c>
      <c r="D49">
        <v>94722.529611999998</v>
      </c>
    </row>
    <row r="50" spans="1:4" x14ac:dyDescent="0.25">
      <c r="A50">
        <v>0.45</v>
      </c>
      <c r="B50">
        <v>1.1000000000000001</v>
      </c>
      <c r="C50">
        <v>10</v>
      </c>
      <c r="D50">
        <v>117987.683087</v>
      </c>
    </row>
    <row r="51" spans="1:4" x14ac:dyDescent="0.25">
      <c r="A51">
        <v>0.5</v>
      </c>
      <c r="B51">
        <v>1.1000000000000001</v>
      </c>
      <c r="C51">
        <v>10</v>
      </c>
      <c r="D51">
        <v>143534.607097</v>
      </c>
    </row>
    <row r="52" spans="1:4" x14ac:dyDescent="0.25">
      <c r="A52">
        <v>0.55000000000000004</v>
      </c>
      <c r="B52">
        <v>1.1000000000000001</v>
      </c>
      <c r="C52">
        <v>10</v>
      </c>
      <c r="D52">
        <v>171303.700105</v>
      </c>
    </row>
    <row r="53" spans="1:4" x14ac:dyDescent="0.25">
      <c r="A53">
        <v>0.6</v>
      </c>
      <c r="B53">
        <v>1.1000000000000001</v>
      </c>
      <c r="C53">
        <v>10</v>
      </c>
      <c r="D53">
        <v>201242.46388299999</v>
      </c>
    </row>
    <row r="54" spans="1:4" x14ac:dyDescent="0.25">
      <c r="A54">
        <v>0.65</v>
      </c>
      <c r="B54">
        <v>1.1000000000000001</v>
      </c>
      <c r="C54">
        <v>10</v>
      </c>
      <c r="D54">
        <v>233322.81732</v>
      </c>
    </row>
    <row r="55" spans="1:4" x14ac:dyDescent="0.25">
      <c r="A55">
        <v>0.7</v>
      </c>
      <c r="B55">
        <v>1.1000000000000001</v>
      </c>
      <c r="C55">
        <v>10</v>
      </c>
      <c r="D55">
        <v>267609.12420600001</v>
      </c>
    </row>
    <row r="56" spans="1:4" x14ac:dyDescent="0.25">
      <c r="A56">
        <v>0.75</v>
      </c>
      <c r="B56">
        <v>1.1000000000000001</v>
      </c>
      <c r="C56">
        <v>10</v>
      </c>
      <c r="D56">
        <v>304199.48197099997</v>
      </c>
    </row>
    <row r="57" spans="1:4" x14ac:dyDescent="0.25">
      <c r="A57">
        <v>0.8</v>
      </c>
      <c r="B57">
        <v>1.1000000000000001</v>
      </c>
      <c r="C57">
        <v>10</v>
      </c>
      <c r="D57">
        <v>343107.32079799997</v>
      </c>
    </row>
    <row r="58" spans="1:4" x14ac:dyDescent="0.25">
      <c r="A58">
        <v>0.85</v>
      </c>
      <c r="B58">
        <v>1.1000000000000001</v>
      </c>
      <c r="C58">
        <v>10</v>
      </c>
      <c r="D58">
        <v>384247.49346600001</v>
      </c>
    </row>
    <row r="59" spans="1:4" x14ac:dyDescent="0.25">
      <c r="A59">
        <v>0.9</v>
      </c>
      <c r="B59">
        <v>1.1000000000000001</v>
      </c>
      <c r="C59">
        <v>10</v>
      </c>
      <c r="D59">
        <v>427667.62527299998</v>
      </c>
    </row>
    <row r="60" spans="1:4" x14ac:dyDescent="0.25">
      <c r="A60">
        <v>0.95</v>
      </c>
      <c r="B60">
        <v>1.1000000000000001</v>
      </c>
      <c r="C60">
        <v>10</v>
      </c>
      <c r="D60">
        <v>473310.10457600001</v>
      </c>
    </row>
    <row r="61" spans="1:4" x14ac:dyDescent="0.25">
      <c r="A61">
        <v>1</v>
      </c>
      <c r="B61">
        <v>1.1000000000000001</v>
      </c>
      <c r="C61">
        <v>10</v>
      </c>
      <c r="D61">
        <v>520908.23335499997</v>
      </c>
    </row>
    <row r="62" spans="1:4" x14ac:dyDescent="0.25">
      <c r="A62">
        <v>0.05</v>
      </c>
      <c r="B62">
        <v>1.1000000000000001</v>
      </c>
      <c r="C62">
        <v>12</v>
      </c>
      <c r="D62">
        <v>1545.4404689999999</v>
      </c>
    </row>
    <row r="63" spans="1:4" x14ac:dyDescent="0.25">
      <c r="A63">
        <v>0.1</v>
      </c>
      <c r="B63">
        <v>1.1000000000000001</v>
      </c>
      <c r="C63">
        <v>12</v>
      </c>
      <c r="D63">
        <v>5672.6801519999999</v>
      </c>
    </row>
    <row r="64" spans="1:4" x14ac:dyDescent="0.25">
      <c r="A64">
        <v>0.15</v>
      </c>
      <c r="B64">
        <v>1.1000000000000001</v>
      </c>
      <c r="C64">
        <v>12</v>
      </c>
      <c r="D64">
        <v>12194.588820999999</v>
      </c>
    </row>
    <row r="65" spans="1:4" x14ac:dyDescent="0.25">
      <c r="A65">
        <v>0.2</v>
      </c>
      <c r="B65">
        <v>1.1000000000000001</v>
      </c>
      <c r="C65">
        <v>12</v>
      </c>
      <c r="D65">
        <v>20990.328893999998</v>
      </c>
    </row>
    <row r="66" spans="1:4" x14ac:dyDescent="0.25">
      <c r="A66">
        <v>0.25</v>
      </c>
      <c r="B66">
        <v>1.1000000000000001</v>
      </c>
      <c r="C66">
        <v>12</v>
      </c>
      <c r="D66">
        <v>31973.056411000001</v>
      </c>
    </row>
    <row r="67" spans="1:4" x14ac:dyDescent="0.25">
      <c r="A67">
        <v>0.3</v>
      </c>
      <c r="B67">
        <v>1.1000000000000001</v>
      </c>
      <c r="C67">
        <v>12</v>
      </c>
      <c r="D67">
        <v>45087.353481999999</v>
      </c>
    </row>
    <row r="68" spans="1:4" x14ac:dyDescent="0.25">
      <c r="A68">
        <v>0.35</v>
      </c>
      <c r="B68">
        <v>1.1000000000000001</v>
      </c>
      <c r="C68">
        <v>12</v>
      </c>
      <c r="D68">
        <v>60218.938141999999</v>
      </c>
    </row>
    <row r="69" spans="1:4" x14ac:dyDescent="0.25">
      <c r="A69">
        <v>0.4</v>
      </c>
      <c r="B69">
        <v>1.1000000000000001</v>
      </c>
      <c r="C69">
        <v>12</v>
      </c>
      <c r="D69">
        <v>77256.652533</v>
      </c>
    </row>
    <row r="70" spans="1:4" x14ac:dyDescent="0.25">
      <c r="A70">
        <v>0.45</v>
      </c>
      <c r="B70">
        <v>1.1000000000000001</v>
      </c>
      <c r="C70">
        <v>12</v>
      </c>
      <c r="D70">
        <v>96128.630193000005</v>
      </c>
    </row>
    <row r="71" spans="1:4" x14ac:dyDescent="0.25">
      <c r="A71">
        <v>0.5</v>
      </c>
      <c r="B71">
        <v>1.1000000000000001</v>
      </c>
      <c r="C71">
        <v>12</v>
      </c>
      <c r="D71">
        <v>116748.252631</v>
      </c>
    </row>
    <row r="72" spans="1:4" x14ac:dyDescent="0.25">
      <c r="A72">
        <v>0.55000000000000004</v>
      </c>
      <c r="B72">
        <v>1.1000000000000001</v>
      </c>
      <c r="C72">
        <v>12</v>
      </c>
      <c r="D72">
        <v>138995.013393</v>
      </c>
    </row>
    <row r="73" spans="1:4" x14ac:dyDescent="0.25">
      <c r="A73">
        <v>0.6</v>
      </c>
      <c r="B73">
        <v>1.1000000000000001</v>
      </c>
      <c r="C73">
        <v>12</v>
      </c>
      <c r="D73">
        <v>162705.92517199999</v>
      </c>
    </row>
    <row r="74" spans="1:4" x14ac:dyDescent="0.25">
      <c r="A74">
        <v>0.65</v>
      </c>
      <c r="B74">
        <v>1.1000000000000001</v>
      </c>
      <c r="C74">
        <v>12</v>
      </c>
      <c r="D74">
        <v>187890.94111799999</v>
      </c>
    </row>
    <row r="75" spans="1:4" x14ac:dyDescent="0.25">
      <c r="A75">
        <v>0.7</v>
      </c>
      <c r="B75">
        <v>1.1000000000000001</v>
      </c>
      <c r="C75">
        <v>12</v>
      </c>
      <c r="D75">
        <v>214388.058636</v>
      </c>
    </row>
    <row r="76" spans="1:4" x14ac:dyDescent="0.25">
      <c r="A76">
        <v>0.75</v>
      </c>
      <c r="B76">
        <v>1.1000000000000001</v>
      </c>
      <c r="C76">
        <v>12</v>
      </c>
      <c r="D76">
        <v>242632.607831</v>
      </c>
    </row>
    <row r="77" spans="1:4" x14ac:dyDescent="0.25">
      <c r="A77">
        <v>0.8</v>
      </c>
      <c r="B77">
        <v>1.1000000000000001</v>
      </c>
      <c r="C77">
        <v>12</v>
      </c>
      <c r="D77">
        <v>272961.92241399997</v>
      </c>
    </row>
    <row r="78" spans="1:4" x14ac:dyDescent="0.25">
      <c r="A78">
        <v>0.85</v>
      </c>
      <c r="B78">
        <v>1.1000000000000001</v>
      </c>
      <c r="C78">
        <v>12</v>
      </c>
      <c r="D78">
        <v>305518.30231599999</v>
      </c>
    </row>
    <row r="79" spans="1:4" x14ac:dyDescent="0.25">
      <c r="A79">
        <v>0.9</v>
      </c>
      <c r="B79">
        <v>1.1000000000000001</v>
      </c>
      <c r="C79">
        <v>12</v>
      </c>
      <c r="D79">
        <v>339657.36690800003</v>
      </c>
    </row>
    <row r="80" spans="1:4" x14ac:dyDescent="0.25">
      <c r="A80">
        <v>0.95</v>
      </c>
      <c r="B80">
        <v>1.1000000000000001</v>
      </c>
      <c r="C80">
        <v>12</v>
      </c>
      <c r="D80">
        <v>375350.52646199998</v>
      </c>
    </row>
    <row r="81" spans="1:4" x14ac:dyDescent="0.25">
      <c r="A81">
        <v>1</v>
      </c>
      <c r="B81">
        <v>1.1000000000000001</v>
      </c>
      <c r="C81">
        <v>12</v>
      </c>
      <c r="D81">
        <v>412882.95231299999</v>
      </c>
    </row>
    <row r="82" spans="1:4" x14ac:dyDescent="0.25">
      <c r="A82">
        <v>0.05</v>
      </c>
      <c r="B82">
        <v>1.1000000000000001</v>
      </c>
      <c r="C82">
        <v>15</v>
      </c>
      <c r="D82">
        <v>950.23993199999995</v>
      </c>
    </row>
    <row r="83" spans="1:4" x14ac:dyDescent="0.25">
      <c r="A83">
        <v>0.1</v>
      </c>
      <c r="B83">
        <v>1.1000000000000001</v>
      </c>
      <c r="C83">
        <v>15</v>
      </c>
      <c r="D83">
        <v>3489.4226469999999</v>
      </c>
    </row>
    <row r="84" spans="1:4" x14ac:dyDescent="0.25">
      <c r="A84">
        <v>0.15</v>
      </c>
      <c r="B84">
        <v>1.1000000000000001</v>
      </c>
      <c r="C84">
        <v>15</v>
      </c>
      <c r="D84">
        <v>7524.80897</v>
      </c>
    </row>
    <row r="85" spans="1:4" x14ac:dyDescent="0.25">
      <c r="A85">
        <v>0.2</v>
      </c>
      <c r="B85">
        <v>1.1000000000000001</v>
      </c>
      <c r="C85">
        <v>15</v>
      </c>
      <c r="D85">
        <v>12968.211262000001</v>
      </c>
    </row>
    <row r="86" spans="1:4" x14ac:dyDescent="0.25">
      <c r="A86">
        <v>0.25</v>
      </c>
      <c r="B86">
        <v>1.1000000000000001</v>
      </c>
      <c r="C86">
        <v>15</v>
      </c>
      <c r="D86">
        <v>19749.312026</v>
      </c>
    </row>
    <row r="87" spans="1:4" x14ac:dyDescent="0.25">
      <c r="A87">
        <v>0.3</v>
      </c>
      <c r="B87">
        <v>1.1000000000000001</v>
      </c>
      <c r="C87">
        <v>15</v>
      </c>
      <c r="D87">
        <v>27816.357105999999</v>
      </c>
    </row>
    <row r="88" spans="1:4" x14ac:dyDescent="0.25">
      <c r="A88">
        <v>0.35</v>
      </c>
      <c r="B88">
        <v>1.1000000000000001</v>
      </c>
      <c r="C88">
        <v>15</v>
      </c>
      <c r="D88">
        <v>37136.726216000003</v>
      </c>
    </row>
    <row r="89" spans="1:4" x14ac:dyDescent="0.25">
      <c r="A89">
        <v>0.4</v>
      </c>
      <c r="B89">
        <v>1.1000000000000001</v>
      </c>
      <c r="C89">
        <v>15</v>
      </c>
      <c r="D89">
        <v>47697.081273000003</v>
      </c>
    </row>
    <row r="90" spans="1:4" x14ac:dyDescent="0.25">
      <c r="A90">
        <v>0.45</v>
      </c>
      <c r="B90">
        <v>1.1000000000000001</v>
      </c>
      <c r="C90">
        <v>15</v>
      </c>
      <c r="D90">
        <v>59459.516008999999</v>
      </c>
    </row>
    <row r="91" spans="1:4" x14ac:dyDescent="0.25">
      <c r="A91">
        <v>0.5</v>
      </c>
      <c r="B91">
        <v>1.1000000000000001</v>
      </c>
      <c r="C91">
        <v>15</v>
      </c>
      <c r="D91">
        <v>72378.958937999996</v>
      </c>
    </row>
    <row r="92" spans="1:4" x14ac:dyDescent="0.25">
      <c r="A92">
        <v>0.55000000000000004</v>
      </c>
      <c r="B92">
        <v>1.1000000000000001</v>
      </c>
      <c r="C92">
        <v>15</v>
      </c>
      <c r="D92">
        <v>86426.171585000004</v>
      </c>
    </row>
    <row r="93" spans="1:4" x14ac:dyDescent="0.25">
      <c r="A93">
        <v>0.6</v>
      </c>
      <c r="B93">
        <v>1.1000000000000001</v>
      </c>
      <c r="C93">
        <v>15</v>
      </c>
      <c r="D93">
        <v>101577.81282799999</v>
      </c>
    </row>
    <row r="94" spans="1:4" x14ac:dyDescent="0.25">
      <c r="A94">
        <v>0.65</v>
      </c>
      <c r="B94">
        <v>1.1000000000000001</v>
      </c>
      <c r="C94">
        <v>15</v>
      </c>
      <c r="D94">
        <v>117760.939013</v>
      </c>
    </row>
    <row r="95" spans="1:4" x14ac:dyDescent="0.25">
      <c r="A95">
        <v>0.7</v>
      </c>
      <c r="B95">
        <v>1.1000000000000001</v>
      </c>
      <c r="C95">
        <v>15</v>
      </c>
      <c r="D95">
        <v>134972.118006</v>
      </c>
    </row>
    <row r="96" spans="1:4" x14ac:dyDescent="0.25">
      <c r="A96">
        <v>0.75</v>
      </c>
      <c r="B96">
        <v>1.1000000000000001</v>
      </c>
      <c r="C96">
        <v>15</v>
      </c>
      <c r="D96">
        <v>153176.28919899999</v>
      </c>
    </row>
    <row r="97" spans="1:4" x14ac:dyDescent="0.25">
      <c r="A97">
        <v>0.8</v>
      </c>
      <c r="B97">
        <v>1.1000000000000001</v>
      </c>
      <c r="C97">
        <v>15</v>
      </c>
      <c r="D97">
        <v>172309.32178</v>
      </c>
    </row>
    <row r="98" spans="1:4" x14ac:dyDescent="0.25">
      <c r="A98">
        <v>0.85</v>
      </c>
      <c r="B98">
        <v>1.1000000000000001</v>
      </c>
      <c r="C98">
        <v>15</v>
      </c>
      <c r="D98">
        <v>192348.05506499999</v>
      </c>
    </row>
    <row r="99" spans="1:4" x14ac:dyDescent="0.25">
      <c r="A99">
        <v>0.9</v>
      </c>
      <c r="B99">
        <v>1.1000000000000001</v>
      </c>
      <c r="C99">
        <v>15</v>
      </c>
      <c r="D99">
        <v>213256.38455799999</v>
      </c>
    </row>
    <row r="100" spans="1:4" x14ac:dyDescent="0.25">
      <c r="A100">
        <v>0.95</v>
      </c>
      <c r="B100">
        <v>1.1000000000000001</v>
      </c>
      <c r="C100">
        <v>15</v>
      </c>
      <c r="D100">
        <v>235020.63143099999</v>
      </c>
    </row>
    <row r="101" spans="1:4" x14ac:dyDescent="0.25">
      <c r="A101">
        <v>1</v>
      </c>
      <c r="B101">
        <v>1.1000000000000001</v>
      </c>
      <c r="C101">
        <v>15</v>
      </c>
      <c r="D101">
        <v>257705.37234500001</v>
      </c>
    </row>
    <row r="102" spans="1:4" x14ac:dyDescent="0.25">
      <c r="A102">
        <v>0.05</v>
      </c>
      <c r="B102">
        <v>1.5</v>
      </c>
      <c r="C102">
        <v>6</v>
      </c>
      <c r="D102">
        <v>9982.3388209999903</v>
      </c>
    </row>
    <row r="103" spans="1:4" x14ac:dyDescent="0.25">
      <c r="A103">
        <v>0.1</v>
      </c>
      <c r="B103">
        <v>1.5</v>
      </c>
      <c r="C103">
        <v>6</v>
      </c>
      <c r="D103">
        <v>35079.051917999997</v>
      </c>
    </row>
    <row r="104" spans="1:4" x14ac:dyDescent="0.25">
      <c r="A104">
        <v>0.15</v>
      </c>
      <c r="B104">
        <v>1.5</v>
      </c>
      <c r="C104">
        <v>6</v>
      </c>
      <c r="D104">
        <v>73873.423053000006</v>
      </c>
    </row>
    <row r="105" spans="1:4" x14ac:dyDescent="0.25">
      <c r="A105">
        <v>0.2</v>
      </c>
      <c r="B105">
        <v>1.5</v>
      </c>
      <c r="C105">
        <v>6</v>
      </c>
      <c r="D105">
        <v>125518.07406299999</v>
      </c>
    </row>
    <row r="106" spans="1:4" x14ac:dyDescent="0.25">
      <c r="A106">
        <v>0.25</v>
      </c>
      <c r="B106">
        <v>1.5</v>
      </c>
      <c r="C106">
        <v>6</v>
      </c>
      <c r="D106">
        <v>189407.72935499999</v>
      </c>
    </row>
    <row r="107" spans="1:4" x14ac:dyDescent="0.25">
      <c r="A107">
        <v>0.3</v>
      </c>
      <c r="B107">
        <v>1.5</v>
      </c>
      <c r="C107">
        <v>6</v>
      </c>
      <c r="D107">
        <v>265050.67504399997</v>
      </c>
    </row>
    <row r="108" spans="1:4" x14ac:dyDescent="0.25">
      <c r="A108">
        <v>0.35</v>
      </c>
      <c r="B108">
        <v>1.5</v>
      </c>
      <c r="C108">
        <v>6</v>
      </c>
      <c r="D108">
        <v>352026.35598699999</v>
      </c>
    </row>
    <row r="109" spans="1:4" x14ac:dyDescent="0.25">
      <c r="A109">
        <v>0.4</v>
      </c>
      <c r="B109">
        <v>1.5</v>
      </c>
      <c r="C109">
        <v>6</v>
      </c>
      <c r="D109">
        <v>449971.40027799999</v>
      </c>
    </row>
    <row r="110" spans="1:4" x14ac:dyDescent="0.25">
      <c r="A110">
        <v>0.45</v>
      </c>
      <c r="B110">
        <v>1.5</v>
      </c>
      <c r="C110">
        <v>6</v>
      </c>
      <c r="D110">
        <v>558656.42934200005</v>
      </c>
    </row>
    <row r="111" spans="1:4" x14ac:dyDescent="0.25">
      <c r="A111">
        <v>0.5</v>
      </c>
      <c r="B111">
        <v>1.5</v>
      </c>
      <c r="C111">
        <v>6</v>
      </c>
      <c r="D111">
        <v>677817.30354600004</v>
      </c>
    </row>
    <row r="112" spans="1:4" x14ac:dyDescent="0.25">
      <c r="A112">
        <v>0.55000000000000004</v>
      </c>
      <c r="B112">
        <v>1.5</v>
      </c>
      <c r="C112">
        <v>6</v>
      </c>
      <c r="D112">
        <v>807367.80880200001</v>
      </c>
    </row>
    <row r="113" spans="1:4" x14ac:dyDescent="0.25">
      <c r="A113">
        <v>0.6</v>
      </c>
      <c r="B113">
        <v>1.5</v>
      </c>
      <c r="C113">
        <v>6</v>
      </c>
      <c r="D113">
        <v>947146.84135799902</v>
      </c>
    </row>
    <row r="114" spans="1:4" x14ac:dyDescent="0.25">
      <c r="A114">
        <v>0.65</v>
      </c>
      <c r="B114">
        <v>1.5</v>
      </c>
      <c r="C114">
        <v>6</v>
      </c>
      <c r="D114">
        <v>1097188.7933410001</v>
      </c>
    </row>
    <row r="115" spans="1:4" x14ac:dyDescent="0.25">
      <c r="A115">
        <v>0.7</v>
      </c>
      <c r="B115">
        <v>1.5</v>
      </c>
      <c r="C115">
        <v>6</v>
      </c>
      <c r="D115">
        <v>1257317.9824389999</v>
      </c>
    </row>
    <row r="116" spans="1:4" x14ac:dyDescent="0.25">
      <c r="A116">
        <v>0.75</v>
      </c>
      <c r="B116">
        <v>1.5</v>
      </c>
      <c r="C116">
        <v>6</v>
      </c>
      <c r="D116">
        <v>1427506.491035</v>
      </c>
    </row>
    <row r="117" spans="1:4" x14ac:dyDescent="0.25">
      <c r="A117">
        <v>0.8</v>
      </c>
      <c r="B117">
        <v>1.5</v>
      </c>
      <c r="C117">
        <v>6</v>
      </c>
      <c r="D117">
        <v>1607710.621485</v>
      </c>
    </row>
    <row r="118" spans="1:4" x14ac:dyDescent="0.25">
      <c r="A118">
        <v>0.85</v>
      </c>
      <c r="B118">
        <v>1.5</v>
      </c>
      <c r="C118">
        <v>6</v>
      </c>
      <c r="D118">
        <v>1797753.4560209999</v>
      </c>
    </row>
    <row r="119" spans="1:4" x14ac:dyDescent="0.25">
      <c r="A119">
        <v>0.9</v>
      </c>
      <c r="B119">
        <v>1.5</v>
      </c>
      <c r="C119">
        <v>6</v>
      </c>
      <c r="D119">
        <v>1997256.69539</v>
      </c>
    </row>
    <row r="120" spans="1:4" x14ac:dyDescent="0.25">
      <c r="A120">
        <v>0.95</v>
      </c>
      <c r="B120">
        <v>1.5</v>
      </c>
      <c r="C120">
        <v>6</v>
      </c>
      <c r="D120">
        <v>2206145.4347709999</v>
      </c>
    </row>
    <row r="121" spans="1:4" x14ac:dyDescent="0.25">
      <c r="A121">
        <v>1</v>
      </c>
      <c r="B121">
        <v>1.5</v>
      </c>
      <c r="C121">
        <v>6</v>
      </c>
      <c r="D121">
        <v>2424721.0372359999</v>
      </c>
    </row>
    <row r="122" spans="1:4" x14ac:dyDescent="0.25">
      <c r="A122">
        <v>0.05</v>
      </c>
      <c r="B122">
        <v>1.5</v>
      </c>
      <c r="C122">
        <v>8</v>
      </c>
      <c r="D122">
        <v>4532.6913640000002</v>
      </c>
    </row>
    <row r="123" spans="1:4" x14ac:dyDescent="0.25">
      <c r="A123">
        <v>0.1</v>
      </c>
      <c r="B123">
        <v>1.5</v>
      </c>
      <c r="C123">
        <v>8</v>
      </c>
      <c r="D123">
        <v>16130.337707999999</v>
      </c>
    </row>
    <row r="124" spans="1:4" x14ac:dyDescent="0.25">
      <c r="A124">
        <v>0.15</v>
      </c>
      <c r="B124">
        <v>1.5</v>
      </c>
      <c r="C124">
        <v>8</v>
      </c>
      <c r="D124">
        <v>34302.966097999997</v>
      </c>
    </row>
    <row r="125" spans="1:4" x14ac:dyDescent="0.25">
      <c r="A125">
        <v>0.2</v>
      </c>
      <c r="B125">
        <v>1.5</v>
      </c>
      <c r="C125">
        <v>8</v>
      </c>
      <c r="D125">
        <v>58750.817853</v>
      </c>
    </row>
    <row r="126" spans="1:4" x14ac:dyDescent="0.25">
      <c r="A126">
        <v>0.25</v>
      </c>
      <c r="B126">
        <v>1.5</v>
      </c>
      <c r="C126">
        <v>8</v>
      </c>
      <c r="D126">
        <v>89133.530270000003</v>
      </c>
    </row>
    <row r="127" spans="1:4" x14ac:dyDescent="0.25">
      <c r="A127">
        <v>0.3</v>
      </c>
      <c r="B127">
        <v>1.5</v>
      </c>
      <c r="C127">
        <v>8</v>
      </c>
      <c r="D127">
        <v>125199.391961</v>
      </c>
    </row>
    <row r="128" spans="1:4" x14ac:dyDescent="0.25">
      <c r="A128">
        <v>0.35</v>
      </c>
      <c r="B128">
        <v>1.5</v>
      </c>
      <c r="C128">
        <v>8</v>
      </c>
      <c r="D128">
        <v>166753.10914799999</v>
      </c>
    </row>
    <row r="129" spans="1:4" x14ac:dyDescent="0.25">
      <c r="A129">
        <v>0.4</v>
      </c>
      <c r="B129">
        <v>1.5</v>
      </c>
      <c r="C129">
        <v>8</v>
      </c>
      <c r="D129">
        <v>213658.09964500001</v>
      </c>
    </row>
    <row r="130" spans="1:4" x14ac:dyDescent="0.25">
      <c r="A130">
        <v>0.45</v>
      </c>
      <c r="B130">
        <v>1.5</v>
      </c>
      <c r="C130">
        <v>8</v>
      </c>
      <c r="D130">
        <v>265725.307203</v>
      </c>
    </row>
    <row r="131" spans="1:4" x14ac:dyDescent="0.25">
      <c r="A131">
        <v>0.5</v>
      </c>
      <c r="B131">
        <v>1.5</v>
      </c>
      <c r="C131">
        <v>8</v>
      </c>
      <c r="D131">
        <v>322795.46084999997</v>
      </c>
    </row>
    <row r="132" spans="1:4" x14ac:dyDescent="0.25">
      <c r="A132">
        <v>0.55000000000000004</v>
      </c>
      <c r="B132">
        <v>1.5</v>
      </c>
      <c r="C132">
        <v>8</v>
      </c>
      <c r="D132">
        <v>384734.21256100002</v>
      </c>
    </row>
    <row r="133" spans="1:4" x14ac:dyDescent="0.25">
      <c r="A133">
        <v>0.6</v>
      </c>
      <c r="B133">
        <v>1.5</v>
      </c>
      <c r="C133">
        <v>8</v>
      </c>
      <c r="D133">
        <v>451327.40619800001</v>
      </c>
    </row>
    <row r="134" spans="1:4" x14ac:dyDescent="0.25">
      <c r="A134">
        <v>0.65</v>
      </c>
      <c r="B134">
        <v>1.5</v>
      </c>
      <c r="C134">
        <v>8</v>
      </c>
      <c r="D134">
        <v>522275.09126800002</v>
      </c>
    </row>
    <row r="135" spans="1:4" x14ac:dyDescent="0.25">
      <c r="A135">
        <v>0.7</v>
      </c>
      <c r="B135">
        <v>1.5</v>
      </c>
      <c r="C135">
        <v>8</v>
      </c>
      <c r="D135">
        <v>597490.28260200005</v>
      </c>
    </row>
    <row r="136" spans="1:4" x14ac:dyDescent="0.25">
      <c r="A136">
        <v>0.75</v>
      </c>
      <c r="B136">
        <v>1.5</v>
      </c>
      <c r="C136">
        <v>8</v>
      </c>
      <c r="D136">
        <v>677024.88793600001</v>
      </c>
    </row>
    <row r="137" spans="1:4" x14ac:dyDescent="0.25">
      <c r="A137">
        <v>0.8</v>
      </c>
      <c r="B137">
        <v>1.5</v>
      </c>
      <c r="C137">
        <v>8</v>
      </c>
      <c r="D137">
        <v>760861.33179700002</v>
      </c>
    </row>
    <row r="138" spans="1:4" x14ac:dyDescent="0.25">
      <c r="A138">
        <v>0.85</v>
      </c>
      <c r="B138">
        <v>1.5</v>
      </c>
      <c r="C138">
        <v>8</v>
      </c>
      <c r="D138">
        <v>848970.33238899999</v>
      </c>
    </row>
    <row r="139" spans="1:4" x14ac:dyDescent="0.25">
      <c r="A139">
        <v>0.9</v>
      </c>
      <c r="B139">
        <v>1.5</v>
      </c>
      <c r="C139">
        <v>8</v>
      </c>
      <c r="D139">
        <v>941130.448584</v>
      </c>
    </row>
    <row r="140" spans="1:4" x14ac:dyDescent="0.25">
      <c r="A140">
        <v>0.95</v>
      </c>
      <c r="B140">
        <v>1.5</v>
      </c>
      <c r="C140">
        <v>8</v>
      </c>
      <c r="D140">
        <v>1036871.19784</v>
      </c>
    </row>
    <row r="141" spans="1:4" x14ac:dyDescent="0.25">
      <c r="A141">
        <v>1</v>
      </c>
      <c r="B141">
        <v>1.5</v>
      </c>
      <c r="C141">
        <v>8</v>
      </c>
      <c r="D141">
        <v>1136889.4801789999</v>
      </c>
    </row>
    <row r="142" spans="1:4" x14ac:dyDescent="0.25">
      <c r="A142">
        <v>0.05</v>
      </c>
      <c r="B142">
        <v>1.5</v>
      </c>
      <c r="C142">
        <v>10</v>
      </c>
      <c r="D142">
        <v>2507.1630089999999</v>
      </c>
    </row>
    <row r="143" spans="1:4" x14ac:dyDescent="0.25">
      <c r="A143">
        <v>0.1</v>
      </c>
      <c r="B143">
        <v>1.5</v>
      </c>
      <c r="C143">
        <v>10</v>
      </c>
      <c r="D143">
        <v>9082.3718540000009</v>
      </c>
    </row>
    <row r="144" spans="1:4" x14ac:dyDescent="0.25">
      <c r="A144">
        <v>0.15</v>
      </c>
      <c r="B144">
        <v>1.5</v>
      </c>
      <c r="C144">
        <v>10</v>
      </c>
      <c r="D144">
        <v>19406.819307999998</v>
      </c>
    </row>
    <row r="145" spans="1:4" x14ac:dyDescent="0.25">
      <c r="A145">
        <v>0.2</v>
      </c>
      <c r="B145">
        <v>1.5</v>
      </c>
      <c r="C145">
        <v>10</v>
      </c>
      <c r="D145">
        <v>33281.878056000001</v>
      </c>
    </row>
    <row r="146" spans="1:4" x14ac:dyDescent="0.25">
      <c r="A146">
        <v>0.25</v>
      </c>
      <c r="B146">
        <v>1.5</v>
      </c>
      <c r="C146">
        <v>10</v>
      </c>
      <c r="D146">
        <v>50565.467363999996</v>
      </c>
    </row>
    <row r="147" spans="1:4" x14ac:dyDescent="0.25">
      <c r="A147">
        <v>0.3</v>
      </c>
      <c r="B147">
        <v>1.5</v>
      </c>
      <c r="C147">
        <v>10</v>
      </c>
      <c r="D147">
        <v>71124.266344999996</v>
      </c>
    </row>
    <row r="148" spans="1:4" x14ac:dyDescent="0.25">
      <c r="A148">
        <v>0.35</v>
      </c>
      <c r="B148">
        <v>1.5</v>
      </c>
      <c r="C148">
        <v>10</v>
      </c>
      <c r="D148">
        <v>94844.665317000006</v>
      </c>
    </row>
    <row r="149" spans="1:4" x14ac:dyDescent="0.25">
      <c r="A149">
        <v>0.4</v>
      </c>
      <c r="B149">
        <v>1.5</v>
      </c>
      <c r="C149">
        <v>10</v>
      </c>
      <c r="D149">
        <v>121641.425766</v>
      </c>
    </row>
    <row r="150" spans="1:4" x14ac:dyDescent="0.25">
      <c r="A150">
        <v>0.45</v>
      </c>
      <c r="B150">
        <v>1.5</v>
      </c>
      <c r="C150">
        <v>10</v>
      </c>
      <c r="D150">
        <v>151426.67795000001</v>
      </c>
    </row>
    <row r="151" spans="1:4" x14ac:dyDescent="0.25">
      <c r="A151">
        <v>0.5</v>
      </c>
      <c r="B151">
        <v>1.5</v>
      </c>
      <c r="C151">
        <v>10</v>
      </c>
      <c r="D151">
        <v>184150.908272</v>
      </c>
    </row>
    <row r="152" spans="1:4" x14ac:dyDescent="0.25">
      <c r="A152">
        <v>0.55000000000000004</v>
      </c>
      <c r="B152">
        <v>1.5</v>
      </c>
      <c r="C152">
        <v>10</v>
      </c>
      <c r="D152">
        <v>219731.57426600001</v>
      </c>
    </row>
    <row r="153" spans="1:4" x14ac:dyDescent="0.25">
      <c r="A153">
        <v>0.6</v>
      </c>
      <c r="B153">
        <v>1.5</v>
      </c>
      <c r="C153">
        <v>10</v>
      </c>
      <c r="D153">
        <v>258169.041833</v>
      </c>
    </row>
    <row r="154" spans="1:4" x14ac:dyDescent="0.25">
      <c r="A154">
        <v>0.65</v>
      </c>
      <c r="B154">
        <v>1.5</v>
      </c>
      <c r="C154">
        <v>10</v>
      </c>
      <c r="D154">
        <v>299380.12175499997</v>
      </c>
    </row>
    <row r="155" spans="1:4" x14ac:dyDescent="0.25">
      <c r="A155">
        <v>0.7</v>
      </c>
      <c r="B155">
        <v>1.5</v>
      </c>
      <c r="C155">
        <v>10</v>
      </c>
      <c r="D155">
        <v>343328.02932500001</v>
      </c>
    </row>
    <row r="156" spans="1:4" x14ac:dyDescent="0.25">
      <c r="A156">
        <v>0.75</v>
      </c>
      <c r="B156">
        <v>1.5</v>
      </c>
      <c r="C156">
        <v>10</v>
      </c>
      <c r="D156">
        <v>389978.30506500002</v>
      </c>
    </row>
    <row r="157" spans="1:4" x14ac:dyDescent="0.25">
      <c r="A157">
        <v>0.8</v>
      </c>
      <c r="B157">
        <v>1.5</v>
      </c>
      <c r="C157">
        <v>10</v>
      </c>
      <c r="D157">
        <v>439246.69738700002</v>
      </c>
    </row>
    <row r="158" spans="1:4" x14ac:dyDescent="0.25">
      <c r="A158">
        <v>0.85</v>
      </c>
      <c r="B158">
        <v>1.5</v>
      </c>
      <c r="C158">
        <v>10</v>
      </c>
      <c r="D158">
        <v>491154.11799</v>
      </c>
    </row>
    <row r="159" spans="1:4" x14ac:dyDescent="0.25">
      <c r="A159">
        <v>0.9</v>
      </c>
      <c r="B159">
        <v>1.5</v>
      </c>
      <c r="C159">
        <v>10</v>
      </c>
      <c r="D159">
        <v>545540.67761699995</v>
      </c>
    </row>
    <row r="160" spans="1:4" x14ac:dyDescent="0.25">
      <c r="A160">
        <v>0.95</v>
      </c>
      <c r="B160">
        <v>1.5</v>
      </c>
      <c r="C160">
        <v>10</v>
      </c>
      <c r="D160">
        <v>602309.59212299995</v>
      </c>
    </row>
    <row r="161" spans="1:4" x14ac:dyDescent="0.25">
      <c r="A161">
        <v>1</v>
      </c>
      <c r="B161">
        <v>1.5</v>
      </c>
      <c r="C161">
        <v>10</v>
      </c>
      <c r="D161">
        <v>661356.86614399997</v>
      </c>
    </row>
    <row r="162" spans="1:4" x14ac:dyDescent="0.25">
      <c r="A162">
        <v>0.05</v>
      </c>
      <c r="B162">
        <v>1.5</v>
      </c>
      <c r="C162">
        <v>12</v>
      </c>
      <c r="D162">
        <v>1936.2434599999999</v>
      </c>
    </row>
    <row r="163" spans="1:4" x14ac:dyDescent="0.25">
      <c r="A163">
        <v>0.1</v>
      </c>
      <c r="B163">
        <v>1.5</v>
      </c>
      <c r="C163">
        <v>12</v>
      </c>
      <c r="D163">
        <v>7091.0934690000004</v>
      </c>
    </row>
    <row r="164" spans="1:4" x14ac:dyDescent="0.25">
      <c r="A164">
        <v>0.15</v>
      </c>
      <c r="B164">
        <v>1.5</v>
      </c>
      <c r="C164">
        <v>12</v>
      </c>
      <c r="D164">
        <v>15231.385058</v>
      </c>
    </row>
    <row r="165" spans="1:4" x14ac:dyDescent="0.25">
      <c r="A165">
        <v>0.2</v>
      </c>
      <c r="B165">
        <v>1.5</v>
      </c>
      <c r="C165">
        <v>12</v>
      </c>
      <c r="D165">
        <v>26207.201763000001</v>
      </c>
    </row>
    <row r="166" spans="1:4" x14ac:dyDescent="0.25">
      <c r="A166">
        <v>0.25</v>
      </c>
      <c r="B166">
        <v>1.5</v>
      </c>
      <c r="C166">
        <v>12</v>
      </c>
      <c r="D166">
        <v>39915.658123000001</v>
      </c>
    </row>
    <row r="167" spans="1:4" x14ac:dyDescent="0.25">
      <c r="A167">
        <v>0.3</v>
      </c>
      <c r="B167">
        <v>1.5</v>
      </c>
      <c r="C167">
        <v>12</v>
      </c>
      <c r="D167">
        <v>56285.242244000001</v>
      </c>
    </row>
    <row r="168" spans="1:4" x14ac:dyDescent="0.25">
      <c r="A168">
        <v>0.35</v>
      </c>
      <c r="B168">
        <v>1.5</v>
      </c>
      <c r="C168">
        <v>12</v>
      </c>
      <c r="D168">
        <v>75239.864488000007</v>
      </c>
    </row>
    <row r="169" spans="1:4" x14ac:dyDescent="0.25">
      <c r="A169">
        <v>0.4</v>
      </c>
      <c r="B169">
        <v>1.5</v>
      </c>
      <c r="C169">
        <v>12</v>
      </c>
      <c r="D169">
        <v>96705.699462000004</v>
      </c>
    </row>
    <row r="170" spans="1:4" x14ac:dyDescent="0.25">
      <c r="A170">
        <v>0.45</v>
      </c>
      <c r="B170">
        <v>1.5</v>
      </c>
      <c r="C170">
        <v>12</v>
      </c>
      <c r="D170">
        <v>120591.634103</v>
      </c>
    </row>
    <row r="171" spans="1:4" x14ac:dyDescent="0.25">
      <c r="A171">
        <v>0.5</v>
      </c>
      <c r="B171">
        <v>1.5</v>
      </c>
      <c r="C171">
        <v>12</v>
      </c>
      <c r="D171">
        <v>146824.084157</v>
      </c>
    </row>
    <row r="172" spans="1:4" x14ac:dyDescent="0.25">
      <c r="A172">
        <v>0.55000000000000004</v>
      </c>
      <c r="B172">
        <v>1.5</v>
      </c>
      <c r="C172">
        <v>12</v>
      </c>
      <c r="D172">
        <v>175296.01515600001</v>
      </c>
    </row>
    <row r="173" spans="1:4" x14ac:dyDescent="0.25">
      <c r="A173">
        <v>0.6</v>
      </c>
      <c r="B173">
        <v>1.5</v>
      </c>
      <c r="C173">
        <v>12</v>
      </c>
      <c r="D173">
        <v>205837.78404599999</v>
      </c>
    </row>
    <row r="174" spans="1:4" x14ac:dyDescent="0.25">
      <c r="A174">
        <v>0.65</v>
      </c>
      <c r="B174">
        <v>1.5</v>
      </c>
      <c r="C174">
        <v>12</v>
      </c>
      <c r="D174">
        <v>238351.90295799999</v>
      </c>
    </row>
    <row r="175" spans="1:4" x14ac:dyDescent="0.25">
      <c r="A175">
        <v>0.7</v>
      </c>
      <c r="B175">
        <v>1.5</v>
      </c>
      <c r="C175">
        <v>12</v>
      </c>
      <c r="D175">
        <v>272320.86218599998</v>
      </c>
    </row>
    <row r="176" spans="1:4" x14ac:dyDescent="0.25">
      <c r="A176">
        <v>0.75</v>
      </c>
      <c r="B176">
        <v>1.5</v>
      </c>
      <c r="C176">
        <v>12</v>
      </c>
      <c r="D176">
        <v>307168.34794100001</v>
      </c>
    </row>
    <row r="177" spans="1:4" x14ac:dyDescent="0.25">
      <c r="A177">
        <v>0.8</v>
      </c>
      <c r="B177">
        <v>1.5</v>
      </c>
      <c r="C177">
        <v>12</v>
      </c>
      <c r="D177">
        <v>342896.20894400001</v>
      </c>
    </row>
    <row r="178" spans="1:4" x14ac:dyDescent="0.25">
      <c r="A178">
        <v>0.85</v>
      </c>
      <c r="B178">
        <v>1.5</v>
      </c>
      <c r="C178">
        <v>12</v>
      </c>
      <c r="D178">
        <v>380569.73712499999</v>
      </c>
    </row>
    <row r="179" spans="1:4" x14ac:dyDescent="0.25">
      <c r="A179">
        <v>0.9</v>
      </c>
      <c r="B179">
        <v>1.5</v>
      </c>
      <c r="C179">
        <v>12</v>
      </c>
      <c r="D179">
        <v>421003.95739699999</v>
      </c>
    </row>
    <row r="180" spans="1:4" x14ac:dyDescent="0.25">
      <c r="A180">
        <v>0.95</v>
      </c>
      <c r="B180">
        <v>1.5</v>
      </c>
      <c r="C180">
        <v>12</v>
      </c>
      <c r="D180">
        <v>464041.96927</v>
      </c>
    </row>
    <row r="181" spans="1:4" x14ac:dyDescent="0.25">
      <c r="A181">
        <v>1</v>
      </c>
      <c r="B181">
        <v>1.5</v>
      </c>
      <c r="C181">
        <v>12</v>
      </c>
      <c r="D181">
        <v>509334.81952600001</v>
      </c>
    </row>
    <row r="182" spans="1:4" x14ac:dyDescent="0.25">
      <c r="A182">
        <v>0.05</v>
      </c>
      <c r="B182">
        <v>1.5</v>
      </c>
      <c r="C182">
        <v>15</v>
      </c>
      <c r="D182">
        <v>1860.06468</v>
      </c>
    </row>
    <row r="183" spans="1:4" x14ac:dyDescent="0.25">
      <c r="A183">
        <v>0.1</v>
      </c>
      <c r="B183">
        <v>1.5</v>
      </c>
      <c r="C183">
        <v>15</v>
      </c>
      <c r="D183">
        <v>6667.908394</v>
      </c>
    </row>
    <row r="184" spans="1:4" x14ac:dyDescent="0.25">
      <c r="A184">
        <v>0.15</v>
      </c>
      <c r="B184">
        <v>1.5</v>
      </c>
      <c r="C184">
        <v>15</v>
      </c>
      <c r="D184">
        <v>14153.683793</v>
      </c>
    </row>
    <row r="185" spans="1:4" x14ac:dyDescent="0.25">
      <c r="A185">
        <v>0.2</v>
      </c>
      <c r="B185">
        <v>1.5</v>
      </c>
      <c r="C185">
        <v>15</v>
      </c>
      <c r="D185">
        <v>24186.999371999998</v>
      </c>
    </row>
    <row r="186" spans="1:4" x14ac:dyDescent="0.25">
      <c r="A186">
        <v>0.25</v>
      </c>
      <c r="B186">
        <v>1.5</v>
      </c>
      <c r="C186">
        <v>15</v>
      </c>
      <c r="D186">
        <v>36695.711775000003</v>
      </c>
    </row>
    <row r="187" spans="1:4" x14ac:dyDescent="0.25">
      <c r="A187">
        <v>0.3</v>
      </c>
      <c r="B187">
        <v>1.5</v>
      </c>
      <c r="C187">
        <v>15</v>
      </c>
      <c r="D187">
        <v>51592.714369000001</v>
      </c>
    </row>
    <row r="188" spans="1:4" x14ac:dyDescent="0.25">
      <c r="A188">
        <v>0.35</v>
      </c>
      <c r="B188">
        <v>1.5</v>
      </c>
      <c r="C188">
        <v>15</v>
      </c>
      <c r="D188">
        <v>68827.846999000001</v>
      </c>
    </row>
    <row r="189" spans="1:4" x14ac:dyDescent="0.25">
      <c r="A189">
        <v>0.4</v>
      </c>
      <c r="B189">
        <v>1.5</v>
      </c>
      <c r="C189">
        <v>15</v>
      </c>
      <c r="D189">
        <v>88343.338264999999</v>
      </c>
    </row>
    <row r="190" spans="1:4" x14ac:dyDescent="0.25">
      <c r="A190">
        <v>0.45</v>
      </c>
      <c r="B190">
        <v>1.5</v>
      </c>
      <c r="C190">
        <v>15</v>
      </c>
      <c r="D190">
        <v>110075.164223</v>
      </c>
    </row>
    <row r="191" spans="1:4" x14ac:dyDescent="0.25">
      <c r="A191">
        <v>0.5</v>
      </c>
      <c r="B191">
        <v>1.5</v>
      </c>
      <c r="C191">
        <v>15</v>
      </c>
      <c r="D191">
        <v>133913.69966000001</v>
      </c>
    </row>
    <row r="192" spans="1:4" x14ac:dyDescent="0.25">
      <c r="A192">
        <v>0.55000000000000004</v>
      </c>
      <c r="B192">
        <v>1.5</v>
      </c>
      <c r="C192">
        <v>15</v>
      </c>
      <c r="D192">
        <v>159801.17040800001</v>
      </c>
    </row>
    <row r="193" spans="1:4" x14ac:dyDescent="0.25">
      <c r="A193">
        <v>0.6</v>
      </c>
      <c r="B193">
        <v>1.5</v>
      </c>
      <c r="C193">
        <v>15</v>
      </c>
      <c r="D193">
        <v>187660.33976999999</v>
      </c>
    </row>
    <row r="194" spans="1:4" x14ac:dyDescent="0.25">
      <c r="A194">
        <v>0.65</v>
      </c>
      <c r="B194">
        <v>1.5</v>
      </c>
      <c r="C194">
        <v>15</v>
      </c>
      <c r="D194">
        <v>217472.33776699999</v>
      </c>
    </row>
    <row r="195" spans="1:4" x14ac:dyDescent="0.25">
      <c r="A195">
        <v>0.7</v>
      </c>
      <c r="B195">
        <v>1.5</v>
      </c>
      <c r="C195">
        <v>15</v>
      </c>
      <c r="D195">
        <v>249276.474931</v>
      </c>
    </row>
    <row r="196" spans="1:4" x14ac:dyDescent="0.25">
      <c r="A196">
        <v>0.75</v>
      </c>
      <c r="B196">
        <v>1.5</v>
      </c>
      <c r="C196">
        <v>15</v>
      </c>
      <c r="D196">
        <v>282884.93975000002</v>
      </c>
    </row>
    <row r="197" spans="1:4" x14ac:dyDescent="0.25">
      <c r="A197">
        <v>0.8</v>
      </c>
      <c r="B197">
        <v>1.5</v>
      </c>
      <c r="C197">
        <v>15</v>
      </c>
      <c r="D197">
        <v>318366.08644799999</v>
      </c>
    </row>
    <row r="198" spans="1:4" x14ac:dyDescent="0.25">
      <c r="A198">
        <v>0.85</v>
      </c>
      <c r="B198">
        <v>1.5</v>
      </c>
      <c r="C198">
        <v>15</v>
      </c>
      <c r="D198">
        <v>355599.53719800001</v>
      </c>
    </row>
    <row r="199" spans="1:4" x14ac:dyDescent="0.25">
      <c r="A199">
        <v>0.9</v>
      </c>
      <c r="B199">
        <v>1.5</v>
      </c>
      <c r="C199">
        <v>15</v>
      </c>
      <c r="D199">
        <v>394552.89008099999</v>
      </c>
    </row>
    <row r="200" spans="1:4" x14ac:dyDescent="0.25">
      <c r="A200">
        <v>0.95</v>
      </c>
      <c r="B200">
        <v>1.5</v>
      </c>
      <c r="C200">
        <v>15</v>
      </c>
      <c r="D200">
        <v>435507.19497999997</v>
      </c>
    </row>
    <row r="201" spans="1:4" x14ac:dyDescent="0.25">
      <c r="A201">
        <v>1</v>
      </c>
      <c r="B201">
        <v>1.5</v>
      </c>
      <c r="C201">
        <v>15</v>
      </c>
      <c r="D201">
        <v>478296.67975700001</v>
      </c>
    </row>
    <row r="202" spans="1:4" x14ac:dyDescent="0.25">
      <c r="A202">
        <v>0.05</v>
      </c>
      <c r="B202">
        <v>1.3</v>
      </c>
      <c r="C202">
        <v>15</v>
      </c>
      <c r="D202">
        <v>1049.725353</v>
      </c>
    </row>
    <row r="203" spans="1:4" x14ac:dyDescent="0.25">
      <c r="A203">
        <v>0.1</v>
      </c>
      <c r="B203">
        <v>1.3</v>
      </c>
      <c r="C203">
        <v>15</v>
      </c>
      <c r="D203">
        <v>3830.067693</v>
      </c>
    </row>
    <row r="204" spans="1:4" x14ac:dyDescent="0.25">
      <c r="A204">
        <v>0.15</v>
      </c>
      <c r="B204">
        <v>1.3</v>
      </c>
      <c r="C204">
        <v>15</v>
      </c>
      <c r="D204">
        <v>8214.9760060000008</v>
      </c>
    </row>
    <row r="205" spans="1:4" x14ac:dyDescent="0.25">
      <c r="A205">
        <v>0.2</v>
      </c>
      <c r="B205">
        <v>1.3</v>
      </c>
      <c r="C205">
        <v>15</v>
      </c>
      <c r="D205">
        <v>14114.335223</v>
      </c>
    </row>
    <row r="206" spans="1:4" x14ac:dyDescent="0.25">
      <c r="A206">
        <v>0.25</v>
      </c>
      <c r="B206">
        <v>1.3</v>
      </c>
      <c r="C206">
        <v>15</v>
      </c>
      <c r="D206">
        <v>21466.974764999999</v>
      </c>
    </row>
    <row r="207" spans="1:4" x14ac:dyDescent="0.25">
      <c r="A207">
        <v>0.3</v>
      </c>
      <c r="B207">
        <v>1.3</v>
      </c>
      <c r="C207">
        <v>15</v>
      </c>
      <c r="D207">
        <v>30226.058741000001</v>
      </c>
    </row>
    <row r="208" spans="1:4" x14ac:dyDescent="0.25">
      <c r="A208">
        <v>0.35</v>
      </c>
      <c r="B208">
        <v>1.3</v>
      </c>
      <c r="C208">
        <v>15</v>
      </c>
      <c r="D208">
        <v>40338.063822999997</v>
      </c>
    </row>
    <row r="209" spans="1:4" x14ac:dyDescent="0.25">
      <c r="A209">
        <v>0.4</v>
      </c>
      <c r="B209">
        <v>1.3</v>
      </c>
      <c r="C209">
        <v>15</v>
      </c>
      <c r="D209">
        <v>51758.850124999997</v>
      </c>
    </row>
    <row r="210" spans="1:4" x14ac:dyDescent="0.25">
      <c r="A210">
        <v>0.45</v>
      </c>
      <c r="B210">
        <v>1.3</v>
      </c>
      <c r="C210">
        <v>15</v>
      </c>
      <c r="D210">
        <v>64460.249431999997</v>
      </c>
    </row>
    <row r="211" spans="1:4" x14ac:dyDescent="0.25">
      <c r="A211">
        <v>0.5</v>
      </c>
      <c r="B211">
        <v>1.3</v>
      </c>
      <c r="C211">
        <v>15</v>
      </c>
      <c r="D211">
        <v>78387.649518000006</v>
      </c>
    </row>
    <row r="212" spans="1:4" x14ac:dyDescent="0.25">
      <c r="A212">
        <v>0.55000000000000004</v>
      </c>
      <c r="B212">
        <v>1.3</v>
      </c>
      <c r="C212">
        <v>15</v>
      </c>
      <c r="D212">
        <v>93521.940245000005</v>
      </c>
    </row>
    <row r="213" spans="1:4" x14ac:dyDescent="0.25">
      <c r="A213">
        <v>0.6</v>
      </c>
      <c r="B213">
        <v>1.3</v>
      </c>
      <c r="C213">
        <v>15</v>
      </c>
      <c r="D213">
        <v>109806.563649</v>
      </c>
    </row>
    <row r="214" spans="1:4" x14ac:dyDescent="0.25">
      <c r="A214">
        <v>0.65</v>
      </c>
      <c r="B214">
        <v>1.3</v>
      </c>
      <c r="C214">
        <v>15</v>
      </c>
      <c r="D214">
        <v>127247.502909</v>
      </c>
    </row>
    <row r="215" spans="1:4" x14ac:dyDescent="0.25">
      <c r="A215">
        <v>0.7</v>
      </c>
      <c r="B215">
        <v>1.3</v>
      </c>
      <c r="C215">
        <v>15</v>
      </c>
      <c r="D215">
        <v>145835.48929200001</v>
      </c>
    </row>
    <row r="216" spans="1:4" x14ac:dyDescent="0.25">
      <c r="A216">
        <v>0.75</v>
      </c>
      <c r="B216">
        <v>1.3</v>
      </c>
      <c r="C216">
        <v>15</v>
      </c>
      <c r="D216">
        <v>165531.79905100001</v>
      </c>
    </row>
    <row r="217" spans="1:4" x14ac:dyDescent="0.25">
      <c r="A217">
        <v>0.8</v>
      </c>
      <c r="B217">
        <v>1.3</v>
      </c>
      <c r="C217">
        <v>15</v>
      </c>
      <c r="D217">
        <v>186309.69918200001</v>
      </c>
    </row>
    <row r="218" spans="1:4" x14ac:dyDescent="0.25">
      <c r="A218">
        <v>0.85</v>
      </c>
      <c r="B218">
        <v>1.3</v>
      </c>
      <c r="C218">
        <v>15</v>
      </c>
      <c r="D218">
        <v>208103.283581</v>
      </c>
    </row>
    <row r="219" spans="1:4" x14ac:dyDescent="0.25">
      <c r="A219">
        <v>0.9</v>
      </c>
      <c r="B219">
        <v>1.3</v>
      </c>
      <c r="C219">
        <v>15</v>
      </c>
      <c r="D219">
        <v>230822.20368199999</v>
      </c>
    </row>
    <row r="220" spans="1:4" x14ac:dyDescent="0.25">
      <c r="A220">
        <v>0.95</v>
      </c>
      <c r="B220">
        <v>1.3</v>
      </c>
      <c r="C220">
        <v>15</v>
      </c>
      <c r="D220">
        <v>254360.519814</v>
      </c>
    </row>
    <row r="221" spans="1:4" x14ac:dyDescent="0.25">
      <c r="A221">
        <v>1</v>
      </c>
      <c r="B221">
        <v>1.3</v>
      </c>
      <c r="C221">
        <v>15</v>
      </c>
      <c r="D221">
        <v>278757.69131700002</v>
      </c>
    </row>
    <row r="222" spans="1:4" x14ac:dyDescent="0.25">
      <c r="A222">
        <v>0.05</v>
      </c>
      <c r="B222">
        <v>1.3</v>
      </c>
      <c r="C222">
        <v>12</v>
      </c>
      <c r="D222">
        <v>1049.725353</v>
      </c>
    </row>
    <row r="223" spans="1:4" x14ac:dyDescent="0.25">
      <c r="A223">
        <v>0.1</v>
      </c>
      <c r="B223">
        <v>1.3</v>
      </c>
      <c r="C223">
        <v>12</v>
      </c>
      <c r="D223">
        <v>3830.067693</v>
      </c>
    </row>
    <row r="224" spans="1:4" x14ac:dyDescent="0.25">
      <c r="A224">
        <v>0.15</v>
      </c>
      <c r="B224">
        <v>1.3</v>
      </c>
      <c r="C224">
        <v>12</v>
      </c>
      <c r="D224">
        <v>8214.9760060000008</v>
      </c>
    </row>
    <row r="225" spans="1:4" x14ac:dyDescent="0.25">
      <c r="A225">
        <v>0.2</v>
      </c>
      <c r="B225">
        <v>1.3</v>
      </c>
      <c r="C225">
        <v>12</v>
      </c>
      <c r="D225">
        <v>14114.335223</v>
      </c>
    </row>
    <row r="226" spans="1:4" x14ac:dyDescent="0.25">
      <c r="A226">
        <v>0.25</v>
      </c>
      <c r="B226">
        <v>1.3</v>
      </c>
      <c r="C226">
        <v>12</v>
      </c>
      <c r="D226">
        <v>21466.974764999999</v>
      </c>
    </row>
    <row r="227" spans="1:4" x14ac:dyDescent="0.25">
      <c r="A227">
        <v>0.3</v>
      </c>
      <c r="B227">
        <v>1.3</v>
      </c>
      <c r="C227">
        <v>12</v>
      </c>
      <c r="D227">
        <v>30226.058741000001</v>
      </c>
    </row>
    <row r="228" spans="1:4" x14ac:dyDescent="0.25">
      <c r="A228">
        <v>0.35</v>
      </c>
      <c r="B228">
        <v>1.3</v>
      </c>
      <c r="C228">
        <v>12</v>
      </c>
      <c r="D228">
        <v>40338.063822999997</v>
      </c>
    </row>
    <row r="229" spans="1:4" x14ac:dyDescent="0.25">
      <c r="A229">
        <v>0.4</v>
      </c>
      <c r="B229">
        <v>1.3</v>
      </c>
      <c r="C229">
        <v>12</v>
      </c>
      <c r="D229">
        <v>51758.850124999997</v>
      </c>
    </row>
    <row r="230" spans="1:4" x14ac:dyDescent="0.25">
      <c r="A230">
        <v>0.45</v>
      </c>
      <c r="B230">
        <v>1.3</v>
      </c>
      <c r="C230">
        <v>12</v>
      </c>
      <c r="D230">
        <v>64460.249431999997</v>
      </c>
    </row>
    <row r="231" spans="1:4" x14ac:dyDescent="0.25">
      <c r="A231">
        <v>0.5</v>
      </c>
      <c r="B231">
        <v>1.3</v>
      </c>
      <c r="C231">
        <v>12</v>
      </c>
      <c r="D231">
        <v>78387.649518000006</v>
      </c>
    </row>
    <row r="232" spans="1:4" x14ac:dyDescent="0.25">
      <c r="A232">
        <v>0.55000000000000004</v>
      </c>
      <c r="B232">
        <v>1.3</v>
      </c>
      <c r="C232">
        <v>12</v>
      </c>
      <c r="D232">
        <v>93521.940245000005</v>
      </c>
    </row>
    <row r="233" spans="1:4" x14ac:dyDescent="0.25">
      <c r="A233">
        <v>0.6</v>
      </c>
      <c r="B233">
        <v>1.3</v>
      </c>
      <c r="C233">
        <v>12</v>
      </c>
      <c r="D233">
        <v>109806.563649</v>
      </c>
    </row>
    <row r="234" spans="1:4" x14ac:dyDescent="0.25">
      <c r="A234">
        <v>0.65</v>
      </c>
      <c r="B234">
        <v>1.3</v>
      </c>
      <c r="C234">
        <v>12</v>
      </c>
      <c r="D234">
        <v>127247.502907</v>
      </c>
    </row>
    <row r="235" spans="1:4" x14ac:dyDescent="0.25">
      <c r="A235">
        <v>0.7</v>
      </c>
      <c r="B235">
        <v>1.3</v>
      </c>
      <c r="C235">
        <v>12</v>
      </c>
      <c r="D235">
        <v>145835.48929200001</v>
      </c>
    </row>
    <row r="236" spans="1:4" x14ac:dyDescent="0.25">
      <c r="A236">
        <v>0.75</v>
      </c>
      <c r="B236">
        <v>1.3</v>
      </c>
      <c r="C236">
        <v>12</v>
      </c>
      <c r="D236">
        <v>165531.79905100001</v>
      </c>
    </row>
    <row r="237" spans="1:4" x14ac:dyDescent="0.25">
      <c r="A237">
        <v>0.8</v>
      </c>
      <c r="B237">
        <v>1.3</v>
      </c>
      <c r="C237">
        <v>12</v>
      </c>
      <c r="D237">
        <v>186309.69918299999</v>
      </c>
    </row>
    <row r="238" spans="1:4" x14ac:dyDescent="0.25">
      <c r="A238">
        <v>0.85</v>
      </c>
      <c r="B238">
        <v>1.3</v>
      </c>
      <c r="C238">
        <v>12</v>
      </c>
      <c r="D238">
        <v>208103.283581</v>
      </c>
    </row>
    <row r="239" spans="1:4" x14ac:dyDescent="0.25">
      <c r="A239">
        <v>0.9</v>
      </c>
      <c r="B239">
        <v>1.3</v>
      </c>
      <c r="C239">
        <v>12</v>
      </c>
      <c r="D239">
        <v>230822.20376500001</v>
      </c>
    </row>
    <row r="240" spans="1:4" x14ac:dyDescent="0.25">
      <c r="A240">
        <v>0.95</v>
      </c>
      <c r="B240">
        <v>1.3</v>
      </c>
      <c r="C240">
        <v>12</v>
      </c>
      <c r="D240">
        <v>254360.519814</v>
      </c>
    </row>
    <row r="241" spans="1:4" x14ac:dyDescent="0.25">
      <c r="A241">
        <v>1</v>
      </c>
      <c r="B241">
        <v>1.3</v>
      </c>
      <c r="C241">
        <v>12</v>
      </c>
      <c r="D241">
        <v>278757.69131700002</v>
      </c>
    </row>
    <row r="242" spans="1:4" x14ac:dyDescent="0.25">
      <c r="A242">
        <v>0.05</v>
      </c>
      <c r="B242">
        <v>1.3</v>
      </c>
      <c r="C242">
        <v>10</v>
      </c>
      <c r="D242">
        <v>2189.133413</v>
      </c>
    </row>
    <row r="243" spans="1:4" x14ac:dyDescent="0.25">
      <c r="A243">
        <v>0.1</v>
      </c>
      <c r="B243">
        <v>1.3</v>
      </c>
      <c r="C243">
        <v>10</v>
      </c>
      <c r="D243">
        <v>7957.5783730000003</v>
      </c>
    </row>
    <row r="244" spans="1:4" x14ac:dyDescent="0.25">
      <c r="A244">
        <v>0.15</v>
      </c>
      <c r="B244">
        <v>1.3</v>
      </c>
      <c r="C244">
        <v>10</v>
      </c>
      <c r="D244">
        <v>17015.632308</v>
      </c>
    </row>
    <row r="245" spans="1:4" x14ac:dyDescent="0.25">
      <c r="A245">
        <v>0.2</v>
      </c>
      <c r="B245">
        <v>1.3</v>
      </c>
      <c r="C245">
        <v>10</v>
      </c>
      <c r="D245">
        <v>29193.335853</v>
      </c>
    </row>
    <row r="246" spans="1:4" x14ac:dyDescent="0.25">
      <c r="A246">
        <v>0.25</v>
      </c>
      <c r="B246">
        <v>1.3</v>
      </c>
      <c r="C246">
        <v>10</v>
      </c>
      <c r="D246">
        <v>44364.062693</v>
      </c>
    </row>
    <row r="247" spans="1:4" x14ac:dyDescent="0.25">
      <c r="A247">
        <v>0.3</v>
      </c>
      <c r="B247">
        <v>1.3</v>
      </c>
      <c r="C247">
        <v>10</v>
      </c>
      <c r="D247">
        <v>62417.019635999997</v>
      </c>
    </row>
    <row r="248" spans="1:4" x14ac:dyDescent="0.25">
      <c r="A248">
        <v>0.35</v>
      </c>
      <c r="B248">
        <v>1.3</v>
      </c>
      <c r="C248">
        <v>10</v>
      </c>
      <c r="D248">
        <v>83249.977797</v>
      </c>
    </row>
    <row r="249" spans="1:4" x14ac:dyDescent="0.25">
      <c r="A249">
        <v>0.4</v>
      </c>
      <c r="B249">
        <v>1.3</v>
      </c>
      <c r="C249">
        <v>10</v>
      </c>
      <c r="D249">
        <v>106773.710305</v>
      </c>
    </row>
    <row r="250" spans="1:4" x14ac:dyDescent="0.25">
      <c r="A250">
        <v>0.45</v>
      </c>
      <c r="B250">
        <v>1.3</v>
      </c>
      <c r="C250">
        <v>10</v>
      </c>
      <c r="D250">
        <v>132904.465291</v>
      </c>
    </row>
    <row r="251" spans="1:4" x14ac:dyDescent="0.25">
      <c r="A251">
        <v>0.5</v>
      </c>
      <c r="B251">
        <v>1.3</v>
      </c>
      <c r="C251">
        <v>10</v>
      </c>
      <c r="D251">
        <v>161565.07005000001</v>
      </c>
    </row>
    <row r="252" spans="1:4" x14ac:dyDescent="0.25">
      <c r="A252">
        <v>0.55000000000000004</v>
      </c>
      <c r="B252">
        <v>1.3</v>
      </c>
      <c r="C252">
        <v>10</v>
      </c>
      <c r="D252">
        <v>192703.02587300001</v>
      </c>
    </row>
    <row r="253" spans="1:4" x14ac:dyDescent="0.25">
      <c r="A253">
        <v>0.6</v>
      </c>
      <c r="B253">
        <v>1.3</v>
      </c>
      <c r="C253">
        <v>10</v>
      </c>
      <c r="D253">
        <v>226295.38165900001</v>
      </c>
    </row>
    <row r="254" spans="1:4" x14ac:dyDescent="0.25">
      <c r="A254">
        <v>0.65</v>
      </c>
      <c r="B254">
        <v>1.3</v>
      </c>
      <c r="C254">
        <v>10</v>
      </c>
      <c r="D254">
        <v>262319.142299</v>
      </c>
    </row>
    <row r="255" spans="1:4" x14ac:dyDescent="0.25">
      <c r="A255">
        <v>0.7</v>
      </c>
      <c r="B255">
        <v>1.3</v>
      </c>
      <c r="C255">
        <v>10</v>
      </c>
      <c r="D255">
        <v>300846.233679</v>
      </c>
    </row>
    <row r="256" spans="1:4" x14ac:dyDescent="0.25">
      <c r="A256">
        <v>0.75</v>
      </c>
      <c r="B256">
        <v>1.3</v>
      </c>
      <c r="C256">
        <v>10</v>
      </c>
      <c r="D256">
        <v>341973.62689299998</v>
      </c>
    </row>
    <row r="257" spans="1:4" x14ac:dyDescent="0.25">
      <c r="A257">
        <v>0.8</v>
      </c>
      <c r="B257">
        <v>1.3</v>
      </c>
      <c r="C257">
        <v>10</v>
      </c>
      <c r="D257">
        <v>385763.54786300001</v>
      </c>
    </row>
    <row r="258" spans="1:4" x14ac:dyDescent="0.25">
      <c r="A258">
        <v>0.85</v>
      </c>
      <c r="B258">
        <v>1.3</v>
      </c>
      <c r="C258">
        <v>10</v>
      </c>
      <c r="D258">
        <v>431867.194143</v>
      </c>
    </row>
    <row r="259" spans="1:4" x14ac:dyDescent="0.25">
      <c r="A259">
        <v>0.9</v>
      </c>
      <c r="B259">
        <v>1.3</v>
      </c>
      <c r="C259">
        <v>10</v>
      </c>
      <c r="D259">
        <v>480553.71661</v>
      </c>
    </row>
    <row r="260" spans="1:4" x14ac:dyDescent="0.25">
      <c r="A260">
        <v>0.95</v>
      </c>
      <c r="B260">
        <v>1.3</v>
      </c>
      <c r="C260">
        <v>10</v>
      </c>
      <c r="D260">
        <v>531846.02388500003</v>
      </c>
    </row>
    <row r="261" spans="1:4" x14ac:dyDescent="0.25">
      <c r="A261">
        <v>1</v>
      </c>
      <c r="B261">
        <v>1.3</v>
      </c>
      <c r="C261">
        <v>10</v>
      </c>
      <c r="D261">
        <v>585186.83196700003</v>
      </c>
    </row>
    <row r="262" spans="1:4" x14ac:dyDescent="0.25">
      <c r="A262">
        <v>0.05</v>
      </c>
      <c r="B262">
        <v>1.3</v>
      </c>
    </row>
    <row r="263" spans="1:4" x14ac:dyDescent="0.25">
      <c r="A263">
        <v>0.1</v>
      </c>
      <c r="B263">
        <v>1.3</v>
      </c>
    </row>
    <row r="264" spans="1:4" x14ac:dyDescent="0.25">
      <c r="A264">
        <v>0.15</v>
      </c>
      <c r="B264">
        <v>1.3</v>
      </c>
    </row>
    <row r="265" spans="1:4" x14ac:dyDescent="0.25">
      <c r="A265">
        <v>0.2</v>
      </c>
      <c r="B265">
        <v>1.3</v>
      </c>
    </row>
    <row r="266" spans="1:4" x14ac:dyDescent="0.25">
      <c r="A266">
        <v>0.25</v>
      </c>
      <c r="B266">
        <v>1.3</v>
      </c>
    </row>
    <row r="267" spans="1:4" x14ac:dyDescent="0.25">
      <c r="A267">
        <v>0.3</v>
      </c>
      <c r="B267">
        <v>1.3</v>
      </c>
    </row>
    <row r="268" spans="1:4" x14ac:dyDescent="0.25">
      <c r="A268">
        <v>0.35</v>
      </c>
      <c r="B268">
        <v>1.3</v>
      </c>
    </row>
    <row r="269" spans="1:4" x14ac:dyDescent="0.25">
      <c r="A269">
        <v>0.4</v>
      </c>
      <c r="B269">
        <v>1.3</v>
      </c>
    </row>
    <row r="270" spans="1:4" x14ac:dyDescent="0.25">
      <c r="A270">
        <v>0.45</v>
      </c>
      <c r="B270">
        <v>1.3</v>
      </c>
    </row>
    <row r="271" spans="1:4" x14ac:dyDescent="0.25">
      <c r="A271">
        <v>0.5</v>
      </c>
      <c r="B271">
        <v>1.3</v>
      </c>
    </row>
    <row r="272" spans="1:4" x14ac:dyDescent="0.25">
      <c r="A272">
        <v>0.55000000000000004</v>
      </c>
      <c r="B272">
        <v>1.3</v>
      </c>
    </row>
    <row r="273" spans="1:2" x14ac:dyDescent="0.25">
      <c r="A273">
        <v>0.6</v>
      </c>
      <c r="B273">
        <v>1.3</v>
      </c>
    </row>
    <row r="274" spans="1:2" x14ac:dyDescent="0.25">
      <c r="A274">
        <v>0.65</v>
      </c>
      <c r="B274">
        <v>1.3</v>
      </c>
    </row>
    <row r="275" spans="1:2" x14ac:dyDescent="0.25">
      <c r="A275">
        <v>0.7</v>
      </c>
      <c r="B275">
        <v>1.3</v>
      </c>
    </row>
    <row r="276" spans="1:2" x14ac:dyDescent="0.25">
      <c r="A276">
        <v>0.75</v>
      </c>
      <c r="B276">
        <v>1.3</v>
      </c>
    </row>
    <row r="277" spans="1:2" x14ac:dyDescent="0.25">
      <c r="A277">
        <v>0.8</v>
      </c>
      <c r="B277">
        <v>1.3</v>
      </c>
    </row>
    <row r="278" spans="1:2" x14ac:dyDescent="0.25">
      <c r="A278">
        <v>0.85</v>
      </c>
      <c r="B278">
        <v>1.3</v>
      </c>
    </row>
    <row r="279" spans="1:2" x14ac:dyDescent="0.25">
      <c r="A279">
        <v>0.9</v>
      </c>
      <c r="B279">
        <v>1.3</v>
      </c>
    </row>
    <row r="280" spans="1:2" x14ac:dyDescent="0.25">
      <c r="A280">
        <v>0.95</v>
      </c>
      <c r="B280">
        <v>1.3</v>
      </c>
    </row>
    <row r="281" spans="1:2" x14ac:dyDescent="0.25">
      <c r="A281">
        <v>1</v>
      </c>
      <c r="B281">
        <v>1.3</v>
      </c>
    </row>
    <row r="282" spans="1:2" x14ac:dyDescent="0.25">
      <c r="A282">
        <v>0.05</v>
      </c>
      <c r="B282">
        <v>1.3</v>
      </c>
    </row>
    <row r="283" spans="1:2" x14ac:dyDescent="0.25">
      <c r="A283">
        <v>0.1</v>
      </c>
      <c r="B283">
        <v>1.3</v>
      </c>
    </row>
    <row r="284" spans="1:2" x14ac:dyDescent="0.25">
      <c r="A284">
        <v>0.15</v>
      </c>
      <c r="B284">
        <v>1.3</v>
      </c>
    </row>
    <row r="285" spans="1:2" x14ac:dyDescent="0.25">
      <c r="A285">
        <v>0.2</v>
      </c>
      <c r="B285">
        <v>1.3</v>
      </c>
    </row>
    <row r="286" spans="1:2" x14ac:dyDescent="0.25">
      <c r="A286">
        <v>0.25</v>
      </c>
      <c r="B286">
        <v>1.3</v>
      </c>
    </row>
    <row r="287" spans="1:2" x14ac:dyDescent="0.25">
      <c r="A287">
        <v>0.3</v>
      </c>
      <c r="B287">
        <v>1.3</v>
      </c>
    </row>
    <row r="288" spans="1:2" x14ac:dyDescent="0.25">
      <c r="A288">
        <v>0.35</v>
      </c>
      <c r="B288">
        <v>1.3</v>
      </c>
    </row>
    <row r="289" spans="1:2" x14ac:dyDescent="0.25">
      <c r="A289">
        <v>0.4</v>
      </c>
      <c r="B289">
        <v>1.3</v>
      </c>
    </row>
    <row r="290" spans="1:2" x14ac:dyDescent="0.25">
      <c r="A290">
        <v>0.45</v>
      </c>
      <c r="B290">
        <v>1.3</v>
      </c>
    </row>
    <row r="291" spans="1:2" x14ac:dyDescent="0.25">
      <c r="A291">
        <v>0.5</v>
      </c>
      <c r="B291">
        <v>1.3</v>
      </c>
    </row>
    <row r="292" spans="1:2" x14ac:dyDescent="0.25">
      <c r="A292">
        <v>0.55000000000000004</v>
      </c>
      <c r="B292">
        <v>1.3</v>
      </c>
    </row>
    <row r="293" spans="1:2" x14ac:dyDescent="0.25">
      <c r="A293">
        <v>0.6</v>
      </c>
      <c r="B293">
        <v>1.3</v>
      </c>
    </row>
    <row r="294" spans="1:2" x14ac:dyDescent="0.25">
      <c r="A294">
        <v>0.65</v>
      </c>
      <c r="B294">
        <v>1.3</v>
      </c>
    </row>
    <row r="295" spans="1:2" x14ac:dyDescent="0.25">
      <c r="A295">
        <v>0.7</v>
      </c>
      <c r="B295">
        <v>1.3</v>
      </c>
    </row>
    <row r="296" spans="1:2" x14ac:dyDescent="0.25">
      <c r="A296">
        <v>0.75</v>
      </c>
      <c r="B296">
        <v>1.3</v>
      </c>
    </row>
    <row r="297" spans="1:2" x14ac:dyDescent="0.25">
      <c r="A297">
        <v>0.8</v>
      </c>
      <c r="B297">
        <v>1.3</v>
      </c>
    </row>
    <row r="298" spans="1:2" x14ac:dyDescent="0.25">
      <c r="A298">
        <v>0.85</v>
      </c>
      <c r="B298">
        <v>1.3</v>
      </c>
    </row>
    <row r="299" spans="1:2" x14ac:dyDescent="0.25">
      <c r="A299">
        <v>0.9</v>
      </c>
      <c r="B299">
        <v>1.3</v>
      </c>
    </row>
    <row r="300" spans="1:2" x14ac:dyDescent="0.25">
      <c r="A300">
        <v>0.95</v>
      </c>
      <c r="B300">
        <v>1.3</v>
      </c>
    </row>
    <row r="301" spans="1:2" x14ac:dyDescent="0.25">
      <c r="A301">
        <v>1</v>
      </c>
      <c r="B301">
        <v>1.3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Parâmetros</vt:lpstr>
      <vt:lpstr>Planilha1</vt:lpstr>
      <vt:lpstr>Modelo_1_Ø28mm</vt:lpstr>
      <vt:lpstr>Modelo_2_Ø26mm</vt:lpstr>
      <vt:lpstr>Modelo_3_Ø24mm</vt:lpstr>
      <vt:lpstr>Modelo_4_Ø20mm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BIBOW CORREA</dc:creator>
  <cp:lastModifiedBy>T2F</cp:lastModifiedBy>
  <dcterms:created xsi:type="dcterms:W3CDTF">2015-06-05T18:17:20Z</dcterms:created>
  <dcterms:modified xsi:type="dcterms:W3CDTF">2025-04-17T21:30:55Z</dcterms:modified>
</cp:coreProperties>
</file>