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60BF4B60-CCFA-4F53-B271-60EB214586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FD_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5" i="2"/>
  <c r="B34" i="2"/>
  <c r="B33" i="2"/>
  <c r="B32" i="2"/>
  <c r="B31" i="2"/>
  <c r="B30" i="2"/>
  <c r="B29" i="2"/>
  <c r="B28" i="2"/>
  <c r="B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R28" i="2"/>
  <c r="T28" i="2" s="1"/>
  <c r="S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T35" i="2" s="1"/>
  <c r="S35" i="2"/>
  <c r="R36" i="2"/>
  <c r="S36" i="2"/>
  <c r="T36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C28" i="2"/>
  <c r="E28" i="2" s="1"/>
  <c r="D28" i="2"/>
  <c r="C29" i="2"/>
  <c r="D29" i="2"/>
  <c r="E29" i="2"/>
  <c r="C30" i="2"/>
  <c r="D30" i="2"/>
  <c r="E30" i="2"/>
  <c r="C31" i="2"/>
  <c r="D31" i="2"/>
  <c r="E31" i="2"/>
  <c r="C32" i="2"/>
  <c r="E32" i="2" s="1"/>
  <c r="D32" i="2"/>
  <c r="C33" i="2"/>
  <c r="E33" i="2" s="1"/>
  <c r="D33" i="2"/>
  <c r="C34" i="2"/>
  <c r="E34" i="2" s="1"/>
  <c r="D34" i="2"/>
  <c r="C35" i="2"/>
  <c r="D35" i="2"/>
  <c r="E35" i="2"/>
  <c r="C36" i="2"/>
  <c r="D36" i="2"/>
  <c r="E36" i="2"/>
  <c r="W27" i="2"/>
  <c r="R27" i="2"/>
  <c r="H27" i="2"/>
  <c r="C27" i="2"/>
  <c r="M4" i="2"/>
  <c r="M5" i="2"/>
  <c r="M6" i="2"/>
  <c r="M7" i="2"/>
  <c r="M12" i="2"/>
  <c r="M13" i="2"/>
  <c r="M14" i="2"/>
  <c r="M15" i="2"/>
  <c r="M16" i="2"/>
  <c r="M17" i="2"/>
  <c r="M18" i="2"/>
  <c r="M22" i="2"/>
  <c r="M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W10" i="2"/>
  <c r="W11" i="2"/>
  <c r="W12" i="2"/>
  <c r="W18" i="2"/>
  <c r="W19" i="2"/>
  <c r="W20" i="2"/>
  <c r="W21" i="2"/>
  <c r="W22" i="2"/>
  <c r="W2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AB6" i="2"/>
  <c r="AC6" i="2"/>
  <c r="E8" i="2" s="1"/>
  <c r="AD6" i="2"/>
  <c r="I20" i="2" s="1"/>
  <c r="AE6" i="2"/>
  <c r="O16" i="2" s="1"/>
  <c r="AF6" i="2"/>
  <c r="T5" i="2" s="1"/>
  <c r="AG6" i="2"/>
  <c r="X16" i="2" s="1"/>
  <c r="AB7" i="2"/>
  <c r="AB5" i="2" s="1"/>
  <c r="AC7" i="2"/>
  <c r="AC5" i="2" s="1"/>
  <c r="C5" i="2" s="1"/>
  <c r="AD7" i="2"/>
  <c r="AD5" i="2" s="1"/>
  <c r="H4" i="2" s="1"/>
  <c r="AE7" i="2"/>
  <c r="AE5" i="2" s="1"/>
  <c r="M19" i="2" s="1"/>
  <c r="AF7" i="2"/>
  <c r="AF5" i="2" s="1"/>
  <c r="AG7" i="2"/>
  <c r="AG5" i="2" s="1"/>
  <c r="W13" i="2" s="1"/>
  <c r="I19" i="2" l="1"/>
  <c r="E7" i="2"/>
  <c r="Y21" i="2"/>
  <c r="I17" i="2"/>
  <c r="Y17" i="2"/>
  <c r="O4" i="2"/>
  <c r="I18" i="2"/>
  <c r="E27" i="2"/>
  <c r="X15" i="2"/>
  <c r="Y27" i="2"/>
  <c r="X27" i="2"/>
  <c r="Y16" i="2"/>
  <c r="Y13" i="2"/>
  <c r="Y12" i="2"/>
  <c r="Y11" i="2"/>
  <c r="Y8" i="2"/>
  <c r="T27" i="2"/>
  <c r="Y23" i="2"/>
  <c r="Y18" i="2"/>
  <c r="I27" i="2"/>
  <c r="Y7" i="2"/>
  <c r="S27" i="2"/>
  <c r="Y5" i="2"/>
  <c r="W9" i="2"/>
  <c r="Y9" i="2" s="1"/>
  <c r="M11" i="2"/>
  <c r="O11" i="2" s="1"/>
  <c r="W4" i="2"/>
  <c r="M10" i="2"/>
  <c r="E5" i="2"/>
  <c r="R4" i="2"/>
  <c r="W6" i="2"/>
  <c r="Y6" i="2" s="1"/>
  <c r="M9" i="2"/>
  <c r="M27" i="2"/>
  <c r="O27" i="2" s="1"/>
  <c r="Y22" i="2"/>
  <c r="Y20" i="2"/>
  <c r="I16" i="2"/>
  <c r="Y19" i="2"/>
  <c r="J27" i="2"/>
  <c r="Y10" i="2"/>
  <c r="W8" i="2"/>
  <c r="J4" i="2"/>
  <c r="W7" i="2"/>
  <c r="R23" i="2"/>
  <c r="W5" i="2"/>
  <c r="M8" i="2"/>
  <c r="D27" i="2"/>
  <c r="N27" i="2"/>
  <c r="N7" i="2"/>
  <c r="S4" i="2"/>
  <c r="S23" i="2"/>
  <c r="O10" i="2"/>
  <c r="X6" i="2"/>
  <c r="I14" i="2"/>
  <c r="D20" i="2"/>
  <c r="X11" i="2"/>
  <c r="X10" i="2"/>
  <c r="X9" i="2"/>
  <c r="T4" i="2"/>
  <c r="X13" i="2"/>
  <c r="S21" i="2"/>
  <c r="I11" i="2"/>
  <c r="N6" i="2"/>
  <c r="J22" i="2"/>
  <c r="J16" i="2"/>
  <c r="O13" i="2"/>
  <c r="S15" i="2"/>
  <c r="X14" i="2"/>
  <c r="N5" i="2"/>
  <c r="D4" i="2"/>
  <c r="D22" i="2"/>
  <c r="D21" i="2"/>
  <c r="I8" i="2"/>
  <c r="J15" i="2"/>
  <c r="T22" i="2"/>
  <c r="O12" i="2"/>
  <c r="I15" i="2"/>
  <c r="S20" i="2"/>
  <c r="O8" i="2"/>
  <c r="S19" i="2"/>
  <c r="O7" i="2"/>
  <c r="S18" i="2"/>
  <c r="J18" i="2"/>
  <c r="I9" i="2"/>
  <c r="D19" i="2"/>
  <c r="D18" i="2"/>
  <c r="S14" i="2"/>
  <c r="T23" i="2"/>
  <c r="D16" i="2"/>
  <c r="J13" i="2"/>
  <c r="D15" i="2"/>
  <c r="T21" i="2"/>
  <c r="N23" i="2"/>
  <c r="T20" i="2"/>
  <c r="N22" i="2"/>
  <c r="T19" i="2"/>
  <c r="N21" i="2"/>
  <c r="J9" i="2"/>
  <c r="D11" i="2"/>
  <c r="S8" i="2"/>
  <c r="J8" i="2"/>
  <c r="J7" i="2"/>
  <c r="D9" i="2"/>
  <c r="J6" i="2"/>
  <c r="S5" i="2"/>
  <c r="E17" i="2"/>
  <c r="X4" i="2"/>
  <c r="D6" i="2"/>
  <c r="X23" i="2"/>
  <c r="O23" i="2"/>
  <c r="T11" i="2"/>
  <c r="X21" i="2"/>
  <c r="T10" i="2"/>
  <c r="N12" i="2"/>
  <c r="E12" i="2"/>
  <c r="T8" i="2"/>
  <c r="I22" i="2"/>
  <c r="N10" i="2"/>
  <c r="X18" i="2"/>
  <c r="C6" i="2"/>
  <c r="E6" i="2" s="1"/>
  <c r="W15" i="2"/>
  <c r="Y15" i="2" s="1"/>
  <c r="M21" i="2"/>
  <c r="O21" i="2" s="1"/>
  <c r="E10" i="2"/>
  <c r="O18" i="2"/>
  <c r="T7" i="2"/>
  <c r="O14" i="2"/>
  <c r="X12" i="2"/>
  <c r="J21" i="2"/>
  <c r="I12" i="2"/>
  <c r="J20" i="2"/>
  <c r="X7" i="2"/>
  <c r="I10" i="2"/>
  <c r="S17" i="2"/>
  <c r="O5" i="2"/>
  <c r="S16" i="2"/>
  <c r="J14" i="2"/>
  <c r="I5" i="2"/>
  <c r="S12" i="2"/>
  <c r="J12" i="2"/>
  <c r="S11" i="2"/>
  <c r="J11" i="2"/>
  <c r="D13" i="2"/>
  <c r="S10" i="2"/>
  <c r="E22" i="2"/>
  <c r="S9" i="2"/>
  <c r="T18" i="2"/>
  <c r="N20" i="2"/>
  <c r="E20" i="2"/>
  <c r="S7" i="2"/>
  <c r="T16" i="2"/>
  <c r="N18" i="2"/>
  <c r="E18" i="2"/>
  <c r="D8" i="2"/>
  <c r="J5" i="2"/>
  <c r="N16" i="2"/>
  <c r="T13" i="2"/>
  <c r="T12" i="2"/>
  <c r="X22" i="2"/>
  <c r="O22" i="2"/>
  <c r="N13" i="2"/>
  <c r="X20" i="2"/>
  <c r="W17" i="2"/>
  <c r="I23" i="2"/>
  <c r="X19" i="2"/>
  <c r="W16" i="2"/>
  <c r="O19" i="2"/>
  <c r="I21" i="2"/>
  <c r="N9" i="2"/>
  <c r="X17" i="2"/>
  <c r="W14" i="2"/>
  <c r="Y14" i="2" s="1"/>
  <c r="M20" i="2"/>
  <c r="O20" i="2" s="1"/>
  <c r="E9" i="2"/>
  <c r="O17" i="2"/>
  <c r="T6" i="2"/>
  <c r="O15" i="2"/>
  <c r="J23" i="2"/>
  <c r="S22" i="2"/>
  <c r="I13" i="2"/>
  <c r="O9" i="2"/>
  <c r="X8" i="2"/>
  <c r="J19" i="2"/>
  <c r="O6" i="2"/>
  <c r="X5" i="2"/>
  <c r="J17" i="2"/>
  <c r="I7" i="2"/>
  <c r="Y4" i="2"/>
  <c r="D17" i="2"/>
  <c r="I6" i="2"/>
  <c r="S13" i="2"/>
  <c r="N4" i="2"/>
  <c r="E4" i="2"/>
  <c r="D14" i="2"/>
  <c r="E23" i="2"/>
  <c r="J10" i="2"/>
  <c r="D12" i="2"/>
  <c r="E21" i="2"/>
  <c r="T17" i="2"/>
  <c r="D10" i="2"/>
  <c r="N19" i="2"/>
  <c r="E19" i="2"/>
  <c r="S6" i="2"/>
  <c r="T15" i="2"/>
  <c r="N17" i="2"/>
  <c r="T14" i="2"/>
  <c r="D7" i="2"/>
  <c r="E16" i="2"/>
  <c r="N15" i="2"/>
  <c r="E15" i="2"/>
  <c r="D5" i="2"/>
  <c r="N14" i="2"/>
  <c r="E14" i="2"/>
  <c r="D23" i="2"/>
  <c r="E13" i="2"/>
  <c r="I4" i="2"/>
  <c r="T9" i="2"/>
  <c r="N11" i="2"/>
  <c r="E11" i="2"/>
  <c r="N8" i="2"/>
</calcChain>
</file>

<file path=xl/sharedStrings.xml><?xml version="1.0" encoding="utf-8"?>
<sst xmlns="http://schemas.openxmlformats.org/spreadsheetml/2006/main" count="78" uniqueCount="29">
  <si>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</si>
  <si>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</si>
  <si>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</si>
  <si>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</si>
  <si>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</si>
  <si>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</si>
  <si>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</si>
  <si>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</si>
  <si>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</si>
  <si>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</si>
  <si>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</si>
  <si>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</si>
  <si>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</si>
  <si>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</si>
  <si>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</si>
  <si>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</si>
  <si>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</si>
  <si>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</si>
  <si>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</si>
  <si>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</si>
  <si>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</si>
  <si>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</si>
  <si>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</si>
  <si>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</si>
  <si>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Experimental</t>
  </si>
  <si>
    <t>V3 - Dimensions (nTopology)</t>
  </si>
  <si>
    <t>µ</t>
  </si>
  <si>
    <t>ρ</t>
  </si>
  <si>
    <t>Water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</si>
</sst>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ill Sans MT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1" borderId="10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2" fontId="7" fillId="3" borderId="10" xfId="0" applyNumberFormat="1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30</xdr:col>
      <xdr:colOff>312804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20AE57-09AC-4939-8D3C-707B9796A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29</xdr:col>
      <xdr:colOff>611046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FCA658-8B86-E32A-5177-5D49BE917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168089</xdr:colOff>
      <xdr:row>21</xdr:row>
      <xdr:rowOff>126066</xdr:rowOff>
    </xdr:from>
    <xdr:to>
      <xdr:col>29</xdr:col>
      <xdr:colOff>553367</xdr:colOff>
      <xdr:row>23</xdr:row>
      <xdr:rowOff>278555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AA9041D-824D-05F5-D08B-04635CF85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92618" y="6053978"/>
          <a:ext cx="2525601" cy="645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aleria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Galeria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ia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1465-4395-4E29-A961-1D0F9E8FFC44}">
  <dimension ref="A1:AG36"/>
  <sheetViews>
    <sheetView tabSelected="1" topLeftCell="A11" zoomScale="85" zoomScaleNormal="85" workbookViewId="0">
      <selection activeCell="G36" sqref="G36"/>
    </sheetView>
  </sheetViews>
  <sheetFormatPr defaultRowHeight="17.25" x14ac:dyDescent="0.35"/>
  <cols>
    <col min="1" max="25" width="8.625" style="4" customWidth="1"/>
    <col min="26" max="26" width="2.375" customWidth="1"/>
    <col min="27" max="27" width="9" style="1"/>
    <col min="28" max="33" width="9.5" style="1" customWidth="1"/>
    <col min="35" max="40" width="8"/>
  </cols>
  <sheetData>
    <row r="1" spans="1:33" ht="78.75" customHeight="1" thickBot="1" x14ac:dyDescent="0.4">
      <c r="A1" s="78" t="s">
        <v>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80"/>
      <c r="AA1" s="62" t="s">
        <v>25</v>
      </c>
      <c r="AB1" s="63"/>
      <c r="AC1" s="63"/>
      <c r="AD1" s="63"/>
      <c r="AE1" s="63"/>
      <c r="AF1" s="63"/>
      <c r="AG1" s="64"/>
    </row>
    <row r="2" spans="1:33" ht="20.100000000000001" customHeight="1" x14ac:dyDescent="0.35">
      <c r="A2" s="75" t="s">
        <v>14</v>
      </c>
      <c r="B2" s="76"/>
      <c r="C2" s="76"/>
      <c r="D2" s="76"/>
      <c r="E2" s="77"/>
      <c r="F2" s="81" t="s">
        <v>15</v>
      </c>
      <c r="G2" s="82"/>
      <c r="H2" s="82"/>
      <c r="I2" s="82"/>
      <c r="J2" s="83"/>
      <c r="K2" s="84" t="s">
        <v>16</v>
      </c>
      <c r="L2" s="85"/>
      <c r="M2" s="85"/>
      <c r="N2" s="85"/>
      <c r="O2" s="86"/>
      <c r="P2" s="87" t="s">
        <v>17</v>
      </c>
      <c r="Q2" s="88"/>
      <c r="R2" s="88"/>
      <c r="S2" s="88"/>
      <c r="T2" s="89"/>
      <c r="U2" s="90" t="s">
        <v>18</v>
      </c>
      <c r="V2" s="91"/>
      <c r="W2" s="91"/>
      <c r="X2" s="91"/>
      <c r="Y2" s="92"/>
      <c r="AA2" s="42" t="s">
        <v>10</v>
      </c>
      <c r="AB2" s="43" t="s">
        <v>0</v>
      </c>
      <c r="AC2" s="43" t="s">
        <v>1</v>
      </c>
      <c r="AD2" s="43" t="s">
        <v>2</v>
      </c>
      <c r="AE2" s="43" t="s">
        <v>3</v>
      </c>
      <c r="AF2" s="43" t="s">
        <v>4</v>
      </c>
      <c r="AG2" s="44" t="s">
        <v>5</v>
      </c>
    </row>
    <row r="3" spans="1:33" ht="20.100000000000001" customHeight="1" x14ac:dyDescent="0.35">
      <c r="A3" s="10" t="s">
        <v>22</v>
      </c>
      <c r="B3" s="21" t="s">
        <v>13</v>
      </c>
      <c r="C3" s="21" t="s">
        <v>21</v>
      </c>
      <c r="D3" s="21" t="s">
        <v>20</v>
      </c>
      <c r="E3" s="11" t="s">
        <v>19</v>
      </c>
      <c r="F3" s="12" t="s">
        <v>22</v>
      </c>
      <c r="G3" s="23" t="s">
        <v>13</v>
      </c>
      <c r="H3" s="23" t="s">
        <v>21</v>
      </c>
      <c r="I3" s="23" t="s">
        <v>20</v>
      </c>
      <c r="J3" s="13" t="s">
        <v>19</v>
      </c>
      <c r="K3" s="14" t="s">
        <v>22</v>
      </c>
      <c r="L3" s="25" t="s">
        <v>13</v>
      </c>
      <c r="M3" s="25" t="s">
        <v>21</v>
      </c>
      <c r="N3" s="25" t="s">
        <v>20</v>
      </c>
      <c r="O3" s="15" t="s">
        <v>19</v>
      </c>
      <c r="P3" s="16" t="s">
        <v>22</v>
      </c>
      <c r="Q3" s="27" t="s">
        <v>13</v>
      </c>
      <c r="R3" s="27" t="s">
        <v>21</v>
      </c>
      <c r="S3" s="27" t="s">
        <v>20</v>
      </c>
      <c r="T3" s="17" t="s">
        <v>19</v>
      </c>
      <c r="U3" s="18" t="s">
        <v>12</v>
      </c>
      <c r="V3" s="29" t="s">
        <v>13</v>
      </c>
      <c r="W3" s="29" t="s">
        <v>21</v>
      </c>
      <c r="X3" s="29" t="s">
        <v>20</v>
      </c>
      <c r="Y3" s="19" t="s">
        <v>19</v>
      </c>
      <c r="AA3" s="45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33" ht="20.100000000000001" customHeight="1" x14ac:dyDescent="0.35">
      <c r="A4" s="20">
        <v>0.01</v>
      </c>
      <c r="B4" s="22">
        <v>366.04</v>
      </c>
      <c r="C4" s="41">
        <f>(A4)/($AD$11*$AC$5)</f>
        <v>6.6425106600118161E-2</v>
      </c>
      <c r="D4" s="41">
        <f>(A4*$AC$6)/($AA$11*$AC$5)</f>
        <v>251.05176331316989</v>
      </c>
      <c r="E4" s="53">
        <f>(B4*$AC$6)/(2*$AC$7*$AD$11*(C4^2))</f>
        <v>1.1230846939274983</v>
      </c>
      <c r="F4" s="5">
        <v>0.01</v>
      </c>
      <c r="G4" s="24">
        <v>193.61</v>
      </c>
      <c r="H4" s="49">
        <f>(F4)/($AD$11*$AD$5)</f>
        <v>6.1688234244208093E-2</v>
      </c>
      <c r="I4" s="49">
        <f>(F4*$AD$6)/($AA$11*$AD$5)</f>
        <v>304.76497394831097</v>
      </c>
      <c r="J4" s="54">
        <f>(G4*$AD$6)/(2*$AD$7*$AD$11*(H4^2))</f>
        <v>0.90033324322915187</v>
      </c>
      <c r="K4" s="6">
        <v>0.01</v>
      </c>
      <c r="L4" s="26">
        <v>144.72</v>
      </c>
      <c r="M4" s="50">
        <f>(K4)/($AD$11*$AE$5)</f>
        <v>5.9786223744945237E-2</v>
      </c>
      <c r="N4" s="50">
        <f>(K4*$AE$6)/($AA$11*$AE$5)</f>
        <v>344.82086718175037</v>
      </c>
      <c r="O4" s="57">
        <f>(L4*$AE$6)/(2*$AE$7*$AD$11*(M4^2))</f>
        <v>0.83644269009238492</v>
      </c>
      <c r="P4" s="8">
        <v>0.01</v>
      </c>
      <c r="Q4" s="28">
        <v>95.626999999999995</v>
      </c>
      <c r="R4" s="51">
        <f>(P4)/($AD$11*$AF$5)</f>
        <v>5.6263635755861234E-2</v>
      </c>
      <c r="S4" s="51">
        <f>(P4*$AF$6)/($AA$11*$AF$5)</f>
        <v>385.11570925395165</v>
      </c>
      <c r="T4" s="56">
        <f>(Q4*$AF$6)/(2*$AF$7*$AD$11*(R4^2))</f>
        <v>0.74063776511542301</v>
      </c>
      <c r="U4" s="9">
        <v>0.01</v>
      </c>
      <c r="V4" s="30">
        <v>77.468999999999994</v>
      </c>
      <c r="W4" s="52">
        <f>(U4)/($AD$11*$AG$5)</f>
        <v>5.5740144074755457E-2</v>
      </c>
      <c r="X4" s="52">
        <f>(U4*$AG$6)/($AA$11*$AG$5)</f>
        <v>441.38045528328155</v>
      </c>
      <c r="Y4" s="55">
        <f>(V4*$AG$6)/(2*$AG$7*$AD$11*(W4^2))</f>
        <v>0.70721954309597934</v>
      </c>
      <c r="AA4" s="45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33" ht="20.100000000000001" customHeight="1" x14ac:dyDescent="0.35">
      <c r="A5" s="20">
        <v>0.02</v>
      </c>
      <c r="B5" s="22">
        <v>1241.5</v>
      </c>
      <c r="C5" s="41">
        <f t="shared" ref="C5:C23" si="0">(A5)/($AD$11*$AC$5)</f>
        <v>0.13285021320023632</v>
      </c>
      <c r="D5" s="41">
        <f t="shared" ref="D5:D22" si="1">(A5*$AC$6)/($AA$11*$AC$5)</f>
        <v>502.10352662633977</v>
      </c>
      <c r="E5" s="53">
        <f t="shared" ref="E5:E23" si="2">(B5*$AC$6)/(2*$AC$7*$AD$11*(C5^2))</f>
        <v>0.95229322445018916</v>
      </c>
      <c r="F5" s="5">
        <v>0.02</v>
      </c>
      <c r="G5" s="24">
        <v>676.72</v>
      </c>
      <c r="H5" s="49">
        <f t="shared" ref="H5:H23" si="3">(F5)/($AD$11*$AD$5)</f>
        <v>0.12337646848841619</v>
      </c>
      <c r="I5" s="49">
        <f t="shared" ref="I5:I23" si="4">(F5*$AD$6)/($AA$11*$AD$5)</f>
        <v>609.52994789662193</v>
      </c>
      <c r="J5" s="54">
        <f t="shared" ref="J5:J23" si="5">(G5*$AD$6)/(2*$AD$7*$AD$11*(H5^2))</f>
        <v>0.78672784509843441</v>
      </c>
      <c r="K5" s="6">
        <v>0.02</v>
      </c>
      <c r="L5" s="26">
        <v>538.22</v>
      </c>
      <c r="M5" s="50">
        <f t="shared" ref="M5:M23" si="6">(K5)/($AD$11*$AE$5)</f>
        <v>0.11957244748989047</v>
      </c>
      <c r="N5" s="50">
        <f t="shared" ref="N5:N23" si="7">(K5*$AE$6)/($AA$11*$AE$5)</f>
        <v>689.64173436350075</v>
      </c>
      <c r="O5" s="7">
        <f t="shared" ref="O5:O23" si="8">(L5*$AE$6)/(2*$AE$7*$AD$11*(M5^2))</f>
        <v>0.7776917230885908</v>
      </c>
      <c r="P5" s="8">
        <v>0.02</v>
      </c>
      <c r="Q5" s="28">
        <v>352.28</v>
      </c>
      <c r="R5" s="51">
        <f t="shared" ref="R5:R23" si="9">(P5)/($AD$11*$AF$5)</f>
        <v>0.11252727151172247</v>
      </c>
      <c r="S5" s="51">
        <f t="shared" ref="S5:S23" si="10">(P5*$AF$6)/($AA$11*$AF$5)</f>
        <v>770.2314185079033</v>
      </c>
      <c r="T5" s="56">
        <f t="shared" ref="T5:T23" si="11">(Q5*$AF$6)/(2*$AF$7*$AD$11*(R5^2))</f>
        <v>0.68210827458474388</v>
      </c>
      <c r="U5" s="9">
        <v>0.02</v>
      </c>
      <c r="V5" s="30">
        <v>300.08999999999997</v>
      </c>
      <c r="W5" s="52">
        <f t="shared" ref="W5:W23" si="12">(U5)/($AD$11*$AG$5)</f>
        <v>0.11148028814951091</v>
      </c>
      <c r="X5" s="52">
        <f t="shared" ref="X5:X23" si="13">(U5*$AG$6)/($AA$11*$AG$5)</f>
        <v>882.7609105665631</v>
      </c>
      <c r="Y5" s="55">
        <f t="shared" ref="Y5:Y23" si="14">(V5*$AG$6)/(2*$AG$7*$AD$11*(W5^2))</f>
        <v>0.68488528536470217</v>
      </c>
      <c r="AA5" s="45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</row>
    <row r="6" spans="1:33" ht="20.100000000000001" customHeight="1" x14ac:dyDescent="0.35">
      <c r="A6" s="20">
        <v>0.03</v>
      </c>
      <c r="B6" s="22">
        <v>2552.1</v>
      </c>
      <c r="C6" s="41">
        <f t="shared" si="0"/>
        <v>0.19927531980035448</v>
      </c>
      <c r="D6" s="41">
        <f t="shared" si="1"/>
        <v>753.15528993950966</v>
      </c>
      <c r="E6" s="53">
        <f t="shared" si="2"/>
        <v>0.87003984002123869</v>
      </c>
      <c r="F6" s="5">
        <v>0.03</v>
      </c>
      <c r="G6" s="24">
        <v>1433.1</v>
      </c>
      <c r="H6" s="49">
        <f t="shared" si="3"/>
        <v>0.18506470273262426</v>
      </c>
      <c r="I6" s="49">
        <f t="shared" si="4"/>
        <v>914.2949218449329</v>
      </c>
      <c r="J6" s="54">
        <f t="shared" si="5"/>
        <v>0.74047344367640422</v>
      </c>
      <c r="K6" s="6">
        <v>0.03</v>
      </c>
      <c r="L6" s="26">
        <v>1144.5999999999999</v>
      </c>
      <c r="M6" s="50">
        <f t="shared" si="6"/>
        <v>0.1793586712348357</v>
      </c>
      <c r="N6" s="50">
        <f t="shared" si="7"/>
        <v>1034.4626015452511</v>
      </c>
      <c r="O6" s="7">
        <f t="shared" si="8"/>
        <v>0.73505336210901029</v>
      </c>
      <c r="P6" s="8">
        <v>0.03</v>
      </c>
      <c r="Q6" s="28">
        <v>758.74</v>
      </c>
      <c r="R6" s="51">
        <f t="shared" si="9"/>
        <v>0.1687909072675837</v>
      </c>
      <c r="S6" s="51">
        <f t="shared" si="10"/>
        <v>1155.3471277618548</v>
      </c>
      <c r="T6" s="56">
        <f t="shared" si="11"/>
        <v>0.65294378494181249</v>
      </c>
      <c r="U6" s="9">
        <v>0.03</v>
      </c>
      <c r="V6" s="30">
        <v>646.91</v>
      </c>
      <c r="W6" s="52">
        <f t="shared" si="12"/>
        <v>0.16722043222426636</v>
      </c>
      <c r="X6" s="52">
        <f t="shared" si="13"/>
        <v>1324.1413658498445</v>
      </c>
      <c r="Y6" s="55">
        <f t="shared" si="14"/>
        <v>0.65618705492837992</v>
      </c>
      <c r="AA6" s="45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</row>
    <row r="7" spans="1:33" ht="20.100000000000001" customHeight="1" thickBot="1" x14ac:dyDescent="0.4">
      <c r="A7" s="20">
        <v>0.04</v>
      </c>
      <c r="B7" s="22">
        <v>4284.8</v>
      </c>
      <c r="C7" s="41">
        <f t="shared" si="0"/>
        <v>0.26570042640047264</v>
      </c>
      <c r="D7" s="41">
        <f t="shared" si="1"/>
        <v>1004.2070532526795</v>
      </c>
      <c r="E7" s="53">
        <f t="shared" si="2"/>
        <v>0.82166452036330462</v>
      </c>
      <c r="F7" s="5">
        <v>0.04</v>
      </c>
      <c r="G7" s="24">
        <v>2386.1999999999998</v>
      </c>
      <c r="H7" s="49">
        <f t="shared" si="3"/>
        <v>0.24675293697683237</v>
      </c>
      <c r="I7" s="49">
        <f t="shared" si="4"/>
        <v>1219.0598957932439</v>
      </c>
      <c r="J7" s="54">
        <f t="shared" si="5"/>
        <v>0.69352538124109087</v>
      </c>
      <c r="K7" s="6">
        <v>0.04</v>
      </c>
      <c r="L7" s="26">
        <v>1952.4</v>
      </c>
      <c r="M7" s="50">
        <f t="shared" si="6"/>
        <v>0.23914489497978095</v>
      </c>
      <c r="N7" s="50">
        <f t="shared" si="7"/>
        <v>1379.2834687270015</v>
      </c>
      <c r="O7" s="7">
        <f t="shared" si="8"/>
        <v>0.70527169194667816</v>
      </c>
      <c r="P7" s="8">
        <v>0.04</v>
      </c>
      <c r="Q7" s="28">
        <v>1333.9</v>
      </c>
      <c r="R7" s="51">
        <f t="shared" si="9"/>
        <v>0.22505454302344494</v>
      </c>
      <c r="S7" s="51">
        <f t="shared" si="10"/>
        <v>1540.4628370158066</v>
      </c>
      <c r="T7" s="56">
        <f t="shared" si="11"/>
        <v>0.64569676639930595</v>
      </c>
      <c r="U7" s="9">
        <v>0.04</v>
      </c>
      <c r="V7" s="30">
        <v>1085.8</v>
      </c>
      <c r="W7" s="52">
        <f t="shared" si="12"/>
        <v>0.22296057629902183</v>
      </c>
      <c r="X7" s="52">
        <f t="shared" si="13"/>
        <v>1765.5218211331262</v>
      </c>
      <c r="Y7" s="55">
        <f t="shared" si="14"/>
        <v>0.61952117935368856</v>
      </c>
      <c r="AA7" s="46" t="s">
        <v>11</v>
      </c>
      <c r="AB7" s="47">
        <f t="shared" ref="AB7:AG7" si="17">120/1000</f>
        <v>0.12</v>
      </c>
      <c r="AC7" s="47">
        <f t="shared" si="17"/>
        <v>0.12</v>
      </c>
      <c r="AD7" s="47">
        <f t="shared" si="17"/>
        <v>0.12</v>
      </c>
      <c r="AE7" s="47">
        <f t="shared" si="17"/>
        <v>0.12</v>
      </c>
      <c r="AF7" s="47">
        <f t="shared" si="17"/>
        <v>0.12</v>
      </c>
      <c r="AG7" s="48">
        <f t="shared" si="17"/>
        <v>0.12</v>
      </c>
    </row>
    <row r="8" spans="1:33" ht="20.100000000000001" customHeight="1" thickBot="1" x14ac:dyDescent="0.4">
      <c r="A8" s="20">
        <v>0.05</v>
      </c>
      <c r="B8" s="22">
        <v>6380.9</v>
      </c>
      <c r="C8" s="41">
        <f t="shared" si="0"/>
        <v>0.33212553300059083</v>
      </c>
      <c r="D8" s="41">
        <f t="shared" si="1"/>
        <v>1255.2588165658497</v>
      </c>
      <c r="E8" s="53">
        <f t="shared" si="2"/>
        <v>0.78311562927351874</v>
      </c>
      <c r="F8" s="5">
        <v>0.05</v>
      </c>
      <c r="G8" s="24">
        <v>3603.6</v>
      </c>
      <c r="H8" s="49">
        <f t="shared" si="3"/>
        <v>0.30844117122104048</v>
      </c>
      <c r="I8" s="49">
        <f t="shared" si="4"/>
        <v>1523.8248697415549</v>
      </c>
      <c r="J8" s="54">
        <f t="shared" si="5"/>
        <v>0.67030440066124086</v>
      </c>
      <c r="K8" s="6">
        <v>0.05</v>
      </c>
      <c r="L8" s="26">
        <v>3011.7</v>
      </c>
      <c r="M8" s="50">
        <f t="shared" si="6"/>
        <v>0.29893111872472616</v>
      </c>
      <c r="N8" s="50">
        <f t="shared" si="7"/>
        <v>1724.1043359087519</v>
      </c>
      <c r="O8" s="7">
        <f t="shared" si="8"/>
        <v>0.69627265056695287</v>
      </c>
      <c r="P8" s="8">
        <v>0.05</v>
      </c>
      <c r="Q8" s="28">
        <v>1984.6</v>
      </c>
      <c r="R8" s="51">
        <f t="shared" si="9"/>
        <v>0.28131817877930615</v>
      </c>
      <c r="S8" s="51">
        <f t="shared" si="10"/>
        <v>1925.5785462697584</v>
      </c>
      <c r="T8" s="56">
        <f t="shared" si="11"/>
        <v>0.61483460054088024</v>
      </c>
      <c r="U8" s="9">
        <v>0.05</v>
      </c>
      <c r="V8" s="30">
        <v>1796.7</v>
      </c>
      <c r="W8" s="52">
        <f t="shared" si="12"/>
        <v>0.2787007203737773</v>
      </c>
      <c r="X8" s="52">
        <f t="shared" si="13"/>
        <v>2206.9022764164079</v>
      </c>
      <c r="Y8" s="55">
        <f t="shared" si="14"/>
        <v>0.65608764955300625</v>
      </c>
    </row>
    <row r="9" spans="1:33" ht="20.100000000000001" customHeight="1" x14ac:dyDescent="0.35">
      <c r="A9" s="20">
        <v>0.06</v>
      </c>
      <c r="B9" s="22">
        <v>8897.4</v>
      </c>
      <c r="C9" s="41">
        <f t="shared" si="0"/>
        <v>0.39855063960070897</v>
      </c>
      <c r="D9" s="41">
        <f t="shared" si="1"/>
        <v>1506.3105798790193</v>
      </c>
      <c r="E9" s="53">
        <f t="shared" si="2"/>
        <v>0.75830614715381139</v>
      </c>
      <c r="F9" s="5">
        <v>0.06</v>
      </c>
      <c r="G9" s="24">
        <v>5085.3999999999996</v>
      </c>
      <c r="H9" s="49">
        <f t="shared" si="3"/>
        <v>0.37012940546524853</v>
      </c>
      <c r="I9" s="49">
        <f t="shared" si="4"/>
        <v>1828.5898436898658</v>
      </c>
      <c r="J9" s="54">
        <f t="shared" si="5"/>
        <v>0.65689827131253686</v>
      </c>
      <c r="K9" s="6">
        <v>0.06</v>
      </c>
      <c r="L9" s="26">
        <v>4188.6000000000004</v>
      </c>
      <c r="M9" s="50">
        <f t="shared" si="6"/>
        <v>0.35871734246967141</v>
      </c>
      <c r="N9" s="50">
        <f t="shared" si="7"/>
        <v>2068.9252030905022</v>
      </c>
      <c r="O9" s="7">
        <f t="shared" si="8"/>
        <v>0.67247171774633074</v>
      </c>
      <c r="P9" s="8">
        <v>0.06</v>
      </c>
      <c r="Q9" s="28">
        <v>2778.9</v>
      </c>
      <c r="R9" s="51">
        <f t="shared" si="9"/>
        <v>0.33758181453516739</v>
      </c>
      <c r="S9" s="51">
        <f t="shared" si="10"/>
        <v>2310.6942555237097</v>
      </c>
      <c r="T9" s="56">
        <f t="shared" si="11"/>
        <v>0.59785482641445109</v>
      </c>
      <c r="U9" s="9">
        <v>0.06</v>
      </c>
      <c r="V9" s="30">
        <v>2356.6</v>
      </c>
      <c r="W9" s="52">
        <f t="shared" si="12"/>
        <v>0.33444086444853272</v>
      </c>
      <c r="X9" s="52">
        <f t="shared" si="13"/>
        <v>2648.2827316996891</v>
      </c>
      <c r="Y9" s="55">
        <f t="shared" si="14"/>
        <v>0.59759874389181655</v>
      </c>
      <c r="AA9" s="68" t="s">
        <v>28</v>
      </c>
      <c r="AB9" s="69"/>
      <c r="AC9" s="69"/>
      <c r="AD9" s="69"/>
      <c r="AE9" s="69"/>
      <c r="AF9" s="70"/>
    </row>
    <row r="10" spans="1:33" ht="20.100000000000001" customHeight="1" x14ac:dyDescent="0.35">
      <c r="A10" s="20">
        <v>7.0000000000000007E-2</v>
      </c>
      <c r="B10" s="22">
        <v>11879</v>
      </c>
      <c r="C10" s="41">
        <f t="shared" si="0"/>
        <v>0.46497574620082721</v>
      </c>
      <c r="D10" s="41">
        <f t="shared" si="1"/>
        <v>1757.3623431921894</v>
      </c>
      <c r="E10" s="53">
        <f t="shared" si="2"/>
        <v>0.7438198501315092</v>
      </c>
      <c r="F10" s="5">
        <v>7.0000000000000007E-2</v>
      </c>
      <c r="G10" s="24">
        <v>6793.7</v>
      </c>
      <c r="H10" s="49">
        <f t="shared" si="3"/>
        <v>0.43181763970945669</v>
      </c>
      <c r="I10" s="49">
        <f t="shared" si="4"/>
        <v>2133.3548176381769</v>
      </c>
      <c r="J10" s="54">
        <f t="shared" si="5"/>
        <v>0.64474173881281294</v>
      </c>
      <c r="K10" s="6">
        <v>7.0000000000000007E-2</v>
      </c>
      <c r="L10" s="26">
        <v>5629.2</v>
      </c>
      <c r="M10" s="50">
        <f t="shared" si="6"/>
        <v>0.41850356621461671</v>
      </c>
      <c r="N10" s="50">
        <f t="shared" si="7"/>
        <v>2413.7460702722528</v>
      </c>
      <c r="O10" s="7">
        <f t="shared" si="8"/>
        <v>0.66398494927122476</v>
      </c>
      <c r="P10" s="8">
        <v>7.0000000000000007E-2</v>
      </c>
      <c r="Q10" s="28">
        <v>3790.6</v>
      </c>
      <c r="R10" s="51">
        <f t="shared" si="9"/>
        <v>0.39384545029102863</v>
      </c>
      <c r="S10" s="51">
        <f t="shared" si="10"/>
        <v>2695.8099647776617</v>
      </c>
      <c r="T10" s="56">
        <f t="shared" si="11"/>
        <v>0.59915225728164534</v>
      </c>
      <c r="U10" s="9">
        <v>7.0000000000000007E-2</v>
      </c>
      <c r="V10" s="30">
        <v>3141</v>
      </c>
      <c r="W10" s="52">
        <f t="shared" si="12"/>
        <v>0.39018100852328824</v>
      </c>
      <c r="X10" s="52">
        <f t="shared" si="13"/>
        <v>3089.6631869829712</v>
      </c>
      <c r="Y10" s="55">
        <f t="shared" si="14"/>
        <v>0.58519170271517962</v>
      </c>
      <c r="AA10" s="71" t="s">
        <v>26</v>
      </c>
      <c r="AB10" s="72"/>
      <c r="AC10" s="72"/>
      <c r="AD10" s="73" t="s">
        <v>27</v>
      </c>
      <c r="AE10" s="73"/>
      <c r="AF10" s="74"/>
    </row>
    <row r="11" spans="1:33" ht="20.100000000000001" customHeight="1" thickBot="1" x14ac:dyDescent="0.4">
      <c r="A11" s="20">
        <v>0.08</v>
      </c>
      <c r="B11" s="22">
        <v>15192</v>
      </c>
      <c r="C11" s="41">
        <f t="shared" si="0"/>
        <v>0.53140085280094529</v>
      </c>
      <c r="D11" s="41">
        <f t="shared" si="1"/>
        <v>2008.4141065053591</v>
      </c>
      <c r="E11" s="53">
        <f t="shared" si="2"/>
        <v>0.72831447169992314</v>
      </c>
      <c r="F11" s="5">
        <v>0.08</v>
      </c>
      <c r="G11" s="24">
        <v>8540.6</v>
      </c>
      <c r="H11" s="49">
        <f t="shared" si="3"/>
        <v>0.49350587395366474</v>
      </c>
      <c r="I11" s="49">
        <f t="shared" si="4"/>
        <v>2438.1197915864877</v>
      </c>
      <c r="J11" s="54">
        <f t="shared" si="5"/>
        <v>0.62056018680618363</v>
      </c>
      <c r="K11" s="6">
        <v>0.08</v>
      </c>
      <c r="L11" s="26">
        <v>7165.1</v>
      </c>
      <c r="M11" s="50">
        <f t="shared" si="6"/>
        <v>0.4782897899595619</v>
      </c>
      <c r="N11" s="50">
        <f t="shared" si="7"/>
        <v>2758.566937454003</v>
      </c>
      <c r="O11" s="7">
        <f t="shared" si="8"/>
        <v>0.64706799323488318</v>
      </c>
      <c r="P11" s="8">
        <v>0.08</v>
      </c>
      <c r="Q11" s="28">
        <v>4976.3999999999996</v>
      </c>
      <c r="R11" s="51">
        <f t="shared" si="9"/>
        <v>0.45010908604688987</v>
      </c>
      <c r="S11" s="51">
        <f t="shared" si="10"/>
        <v>3080.9256740316132</v>
      </c>
      <c r="T11" s="56">
        <f t="shared" si="11"/>
        <v>0.60222756359350516</v>
      </c>
      <c r="U11" s="9">
        <v>0.08</v>
      </c>
      <c r="V11" s="30">
        <v>4176.8999999999996</v>
      </c>
      <c r="W11" s="52">
        <f t="shared" si="12"/>
        <v>0.44592115259804366</v>
      </c>
      <c r="X11" s="52">
        <f t="shared" si="13"/>
        <v>3531.0436422662524</v>
      </c>
      <c r="Y11" s="55">
        <f t="shared" si="14"/>
        <v>0.59579987429600789</v>
      </c>
      <c r="AA11" s="65">
        <v>8.5374248628593903E-4</v>
      </c>
      <c r="AB11" s="66"/>
      <c r="AC11" s="66"/>
      <c r="AD11" s="66">
        <v>996.55</v>
      </c>
      <c r="AE11" s="66"/>
      <c r="AF11" s="67"/>
    </row>
    <row r="12" spans="1:33" ht="20.100000000000001" customHeight="1" x14ac:dyDescent="0.35">
      <c r="A12" s="20">
        <v>0.09</v>
      </c>
      <c r="B12" s="22">
        <v>18796</v>
      </c>
      <c r="C12" s="41">
        <f t="shared" si="0"/>
        <v>0.59782595940106342</v>
      </c>
      <c r="D12" s="41">
        <f t="shared" si="1"/>
        <v>2259.465869818529</v>
      </c>
      <c r="E12" s="53">
        <f t="shared" si="2"/>
        <v>0.71197440160561465</v>
      </c>
      <c r="F12" s="5">
        <v>0.09</v>
      </c>
      <c r="G12" s="24">
        <v>10801</v>
      </c>
      <c r="H12" s="49">
        <f t="shared" si="3"/>
        <v>0.55519410819787285</v>
      </c>
      <c r="I12" s="49">
        <f t="shared" si="4"/>
        <v>2742.8847655347986</v>
      </c>
      <c r="J12" s="54">
        <f t="shared" si="5"/>
        <v>0.62008960103186106</v>
      </c>
      <c r="K12" s="6">
        <v>0.09</v>
      </c>
      <c r="L12" s="26">
        <v>9060.1</v>
      </c>
      <c r="M12" s="50">
        <f t="shared" si="6"/>
        <v>0.53807601370450708</v>
      </c>
      <c r="N12" s="50">
        <f t="shared" si="7"/>
        <v>3103.3878046357531</v>
      </c>
      <c r="O12" s="7">
        <f t="shared" si="8"/>
        <v>0.64648076630786555</v>
      </c>
      <c r="P12" s="8">
        <v>0.09</v>
      </c>
      <c r="Q12" s="28">
        <v>6308.9</v>
      </c>
      <c r="R12" s="51">
        <f t="shared" si="9"/>
        <v>0.50637272180275106</v>
      </c>
      <c r="S12" s="51">
        <f t="shared" si="10"/>
        <v>3466.0413832855647</v>
      </c>
      <c r="T12" s="56">
        <f t="shared" si="11"/>
        <v>0.60324529919770498</v>
      </c>
      <c r="U12" s="9">
        <v>0.09</v>
      </c>
      <c r="V12" s="30">
        <v>5474.6</v>
      </c>
      <c r="W12" s="52">
        <f t="shared" si="12"/>
        <v>0.50166129667279913</v>
      </c>
      <c r="X12" s="52">
        <f t="shared" si="13"/>
        <v>3972.4240975495336</v>
      </c>
      <c r="Y12" s="55">
        <f t="shared" si="14"/>
        <v>0.61701209526156109</v>
      </c>
    </row>
    <row r="13" spans="1:33" ht="20.100000000000001" customHeight="1" x14ac:dyDescent="0.35">
      <c r="A13" s="20">
        <v>0.1</v>
      </c>
      <c r="B13" s="22">
        <v>22872</v>
      </c>
      <c r="C13" s="41">
        <f t="shared" si="0"/>
        <v>0.66425106600118167</v>
      </c>
      <c r="D13" s="41">
        <f t="shared" si="1"/>
        <v>2510.5176331316993</v>
      </c>
      <c r="E13" s="53">
        <f t="shared" si="2"/>
        <v>0.70175918258960035</v>
      </c>
      <c r="F13" s="5">
        <v>0.1</v>
      </c>
      <c r="G13" s="24">
        <v>12905</v>
      </c>
      <c r="H13" s="49">
        <f t="shared" si="3"/>
        <v>0.61688234244208096</v>
      </c>
      <c r="I13" s="49">
        <f t="shared" si="4"/>
        <v>3047.6497394831099</v>
      </c>
      <c r="J13" s="54">
        <f t="shared" si="5"/>
        <v>0.60011365651940507</v>
      </c>
      <c r="K13" s="6">
        <v>0.1</v>
      </c>
      <c r="L13" s="26">
        <v>11115</v>
      </c>
      <c r="M13" s="50">
        <f t="shared" si="6"/>
        <v>0.59786223744945233</v>
      </c>
      <c r="N13" s="50">
        <f t="shared" si="7"/>
        <v>3448.2086718175037</v>
      </c>
      <c r="O13" s="7">
        <f t="shared" si="8"/>
        <v>0.64241711583588024</v>
      </c>
      <c r="P13" s="8">
        <v>0.1</v>
      </c>
      <c r="Q13" s="28">
        <v>7529</v>
      </c>
      <c r="R13" s="51">
        <f t="shared" si="9"/>
        <v>0.5626363575586123</v>
      </c>
      <c r="S13" s="51">
        <f t="shared" si="10"/>
        <v>3851.1570925395167</v>
      </c>
      <c r="T13" s="56">
        <f t="shared" si="11"/>
        <v>0.58312628583496517</v>
      </c>
      <c r="U13" s="9">
        <v>0.1</v>
      </c>
      <c r="V13" s="30">
        <v>6598.4</v>
      </c>
      <c r="W13" s="52">
        <f t="shared" si="12"/>
        <v>0.5574014407475546</v>
      </c>
      <c r="X13" s="52">
        <f t="shared" si="13"/>
        <v>4413.8045528328157</v>
      </c>
      <c r="Y13" s="55">
        <f t="shared" si="14"/>
        <v>0.60237223059088274</v>
      </c>
    </row>
    <row r="14" spans="1:33" ht="20.100000000000001" customHeight="1" x14ac:dyDescent="0.35">
      <c r="A14" s="20">
        <v>0.11</v>
      </c>
      <c r="B14" s="22">
        <v>27197</v>
      </c>
      <c r="C14" s="41">
        <f t="shared" si="0"/>
        <v>0.7306761726012998</v>
      </c>
      <c r="D14" s="41">
        <f t="shared" si="1"/>
        <v>2761.5693964448687</v>
      </c>
      <c r="E14" s="53">
        <f t="shared" si="2"/>
        <v>0.68963547362719158</v>
      </c>
      <c r="F14" s="5">
        <v>0.11</v>
      </c>
      <c r="G14" s="24">
        <v>15624</v>
      </c>
      <c r="H14" s="49">
        <f t="shared" si="3"/>
        <v>0.67857057668628895</v>
      </c>
      <c r="I14" s="49">
        <f t="shared" si="4"/>
        <v>3352.4147134314208</v>
      </c>
      <c r="J14" s="54">
        <f t="shared" si="5"/>
        <v>0.60045762065822317</v>
      </c>
      <c r="K14" s="6">
        <v>0.11</v>
      </c>
      <c r="L14" s="26">
        <v>13361</v>
      </c>
      <c r="M14" s="50">
        <f t="shared" si="6"/>
        <v>0.65764846119439757</v>
      </c>
      <c r="N14" s="50">
        <f t="shared" si="7"/>
        <v>3793.0295389992539</v>
      </c>
      <c r="O14" s="7">
        <f t="shared" si="8"/>
        <v>0.63820651005328932</v>
      </c>
      <c r="P14" s="8">
        <v>0.11</v>
      </c>
      <c r="Q14" s="28">
        <v>8956.7999999999993</v>
      </c>
      <c r="R14" s="51">
        <f t="shared" si="9"/>
        <v>0.61889999331447354</v>
      </c>
      <c r="S14" s="51">
        <f t="shared" si="10"/>
        <v>4236.2728017934687</v>
      </c>
      <c r="T14" s="56">
        <f t="shared" si="11"/>
        <v>0.57331437087521819</v>
      </c>
      <c r="U14" s="9">
        <v>0.11</v>
      </c>
      <c r="V14" s="30">
        <v>7976.5</v>
      </c>
      <c r="W14" s="52">
        <f t="shared" si="12"/>
        <v>0.61314158482230996</v>
      </c>
      <c r="X14" s="52">
        <f t="shared" si="13"/>
        <v>4855.1850081160974</v>
      </c>
      <c r="Y14" s="55">
        <f t="shared" si="14"/>
        <v>0.60180155085282105</v>
      </c>
    </row>
    <row r="15" spans="1:33" ht="20.100000000000001" customHeight="1" x14ac:dyDescent="0.35">
      <c r="A15" s="20">
        <v>0.12</v>
      </c>
      <c r="B15" s="22">
        <v>32070</v>
      </c>
      <c r="C15" s="41">
        <f t="shared" si="0"/>
        <v>0.79710127920141793</v>
      </c>
      <c r="D15" s="41">
        <f t="shared" si="1"/>
        <v>3012.6211597580386</v>
      </c>
      <c r="E15" s="53">
        <f t="shared" si="2"/>
        <v>0.68331417434370523</v>
      </c>
      <c r="F15" s="5">
        <v>0.12</v>
      </c>
      <c r="G15" s="24">
        <v>18647</v>
      </c>
      <c r="H15" s="49">
        <f t="shared" si="3"/>
        <v>0.74025881093049706</v>
      </c>
      <c r="I15" s="49">
        <f t="shared" si="4"/>
        <v>3657.1796873797316</v>
      </c>
      <c r="J15" s="54">
        <f t="shared" si="5"/>
        <v>0.60217397181956556</v>
      </c>
      <c r="K15" s="6">
        <v>0.12</v>
      </c>
      <c r="L15" s="26">
        <v>15608</v>
      </c>
      <c r="M15" s="50">
        <f t="shared" si="6"/>
        <v>0.71743468493934281</v>
      </c>
      <c r="N15" s="50">
        <f t="shared" si="7"/>
        <v>4137.8504061810045</v>
      </c>
      <c r="O15" s="7">
        <f t="shared" si="8"/>
        <v>0.62645863597530982</v>
      </c>
      <c r="P15" s="8">
        <v>0.12</v>
      </c>
      <c r="Q15" s="28">
        <v>10396</v>
      </c>
      <c r="R15" s="51">
        <f t="shared" si="9"/>
        <v>0.67516362907033478</v>
      </c>
      <c r="S15" s="51">
        <f t="shared" si="10"/>
        <v>4621.3885110474193</v>
      </c>
      <c r="T15" s="56">
        <f t="shared" si="11"/>
        <v>0.55915099278533176</v>
      </c>
      <c r="U15" s="9">
        <v>0.12</v>
      </c>
      <c r="V15" s="30">
        <v>9691.4</v>
      </c>
      <c r="W15" s="52">
        <f t="shared" si="12"/>
        <v>0.66888172889706543</v>
      </c>
      <c r="X15" s="52">
        <f t="shared" si="13"/>
        <v>5296.5654633993781</v>
      </c>
      <c r="Y15" s="55">
        <f t="shared" si="14"/>
        <v>0.61439875950024947</v>
      </c>
    </row>
    <row r="16" spans="1:33" ht="20.100000000000001" customHeight="1" x14ac:dyDescent="0.35">
      <c r="A16" s="20">
        <v>0.13</v>
      </c>
      <c r="B16" s="22">
        <v>37098</v>
      </c>
      <c r="C16" s="41">
        <f t="shared" si="0"/>
        <v>0.86352638580153618</v>
      </c>
      <c r="D16" s="41">
        <f t="shared" si="1"/>
        <v>3263.672923071209</v>
      </c>
      <c r="E16" s="53">
        <f t="shared" si="2"/>
        <v>0.67351574690195071</v>
      </c>
      <c r="F16" s="5">
        <v>0.13</v>
      </c>
      <c r="G16" s="24">
        <v>21763</v>
      </c>
      <c r="H16" s="49">
        <f t="shared" si="3"/>
        <v>0.80194704517470516</v>
      </c>
      <c r="I16" s="49">
        <f t="shared" si="4"/>
        <v>3961.9446613280425</v>
      </c>
      <c r="J16" s="54">
        <f t="shared" si="5"/>
        <v>0.59883552803173934</v>
      </c>
      <c r="K16" s="6">
        <v>0.13</v>
      </c>
      <c r="L16" s="26">
        <v>18120</v>
      </c>
      <c r="M16" s="50">
        <f t="shared" si="6"/>
        <v>0.77722090868428806</v>
      </c>
      <c r="N16" s="50">
        <f t="shared" si="7"/>
        <v>4482.6712733627555</v>
      </c>
      <c r="O16" s="7">
        <f t="shared" si="8"/>
        <v>0.61969661654228902</v>
      </c>
      <c r="P16" s="8">
        <v>0.13</v>
      </c>
      <c r="Q16" s="28">
        <v>12644</v>
      </c>
      <c r="R16" s="51">
        <f t="shared" si="9"/>
        <v>0.73142726482619602</v>
      </c>
      <c r="S16" s="51">
        <f t="shared" si="10"/>
        <v>5006.5042203013718</v>
      </c>
      <c r="T16" s="56">
        <f t="shared" si="11"/>
        <v>0.57945952243807564</v>
      </c>
      <c r="U16" s="9">
        <v>0.13</v>
      </c>
      <c r="V16" s="30">
        <v>10295</v>
      </c>
      <c r="W16" s="52">
        <f t="shared" si="12"/>
        <v>0.7246218729718209</v>
      </c>
      <c r="X16" s="52">
        <f t="shared" si="13"/>
        <v>5737.9459186826607</v>
      </c>
      <c r="Y16" s="55">
        <f t="shared" si="14"/>
        <v>0.55611671629316795</v>
      </c>
    </row>
    <row r="17" spans="1:25" ht="20.100000000000001" customHeight="1" x14ac:dyDescent="0.35">
      <c r="A17" s="20">
        <v>0.14000000000000001</v>
      </c>
      <c r="B17" s="22">
        <v>42477</v>
      </c>
      <c r="C17" s="41">
        <f t="shared" si="0"/>
        <v>0.92995149240165442</v>
      </c>
      <c r="D17" s="41">
        <f t="shared" si="1"/>
        <v>3514.7246863843789</v>
      </c>
      <c r="E17" s="53">
        <f t="shared" si="2"/>
        <v>0.66493887898889037</v>
      </c>
      <c r="F17" s="5">
        <v>0.14000000000000001</v>
      </c>
      <c r="G17" s="24">
        <v>24693</v>
      </c>
      <c r="H17" s="49">
        <f t="shared" si="3"/>
        <v>0.86363527941891338</v>
      </c>
      <c r="I17" s="49">
        <f t="shared" si="4"/>
        <v>4266.7096352763538</v>
      </c>
      <c r="J17" s="54">
        <f t="shared" si="5"/>
        <v>0.58585924299368497</v>
      </c>
      <c r="K17" s="6">
        <v>0.14000000000000001</v>
      </c>
      <c r="L17" s="26">
        <v>20518</v>
      </c>
      <c r="M17" s="50">
        <f t="shared" si="6"/>
        <v>0.83700713242923341</v>
      </c>
      <c r="N17" s="50">
        <f t="shared" si="7"/>
        <v>4827.4921405445057</v>
      </c>
      <c r="O17" s="7">
        <f t="shared" si="8"/>
        <v>0.60504348704731536</v>
      </c>
      <c r="P17" s="8">
        <v>0.14000000000000001</v>
      </c>
      <c r="Q17" s="28">
        <v>14368</v>
      </c>
      <c r="R17" s="51">
        <f t="shared" si="9"/>
        <v>0.78769090058205726</v>
      </c>
      <c r="S17" s="51">
        <f t="shared" si="10"/>
        <v>5391.6199295553233</v>
      </c>
      <c r="T17" s="56">
        <f t="shared" si="11"/>
        <v>0.56776101623903075</v>
      </c>
      <c r="U17" s="9">
        <v>0.14000000000000001</v>
      </c>
      <c r="V17" s="30">
        <v>12041</v>
      </c>
      <c r="W17" s="52">
        <f t="shared" si="12"/>
        <v>0.78036201704657648</v>
      </c>
      <c r="X17" s="52">
        <f t="shared" si="13"/>
        <v>6179.3263739659424</v>
      </c>
      <c r="Y17" s="55">
        <f t="shared" si="14"/>
        <v>0.56083200353338725</v>
      </c>
    </row>
    <row r="18" spans="1:25" ht="20.100000000000001" customHeight="1" x14ac:dyDescent="0.35">
      <c r="A18" s="20">
        <v>0.15</v>
      </c>
      <c r="B18" s="22">
        <v>48597</v>
      </c>
      <c r="C18" s="41">
        <f t="shared" si="0"/>
        <v>0.99637659900177244</v>
      </c>
      <c r="D18" s="41">
        <f t="shared" si="1"/>
        <v>3765.7764496975483</v>
      </c>
      <c r="E18" s="53">
        <f t="shared" si="2"/>
        <v>0.66269074261215677</v>
      </c>
      <c r="F18" s="5">
        <v>0.15</v>
      </c>
      <c r="G18" s="24">
        <v>28569</v>
      </c>
      <c r="H18" s="49">
        <f t="shared" si="3"/>
        <v>0.92532351366312138</v>
      </c>
      <c r="I18" s="49">
        <f t="shared" si="4"/>
        <v>4571.4746092246642</v>
      </c>
      <c r="J18" s="54">
        <f t="shared" si="5"/>
        <v>0.59045665515012746</v>
      </c>
      <c r="K18" s="6">
        <v>0.15</v>
      </c>
      <c r="L18" s="26">
        <v>23114</v>
      </c>
      <c r="M18" s="50">
        <f t="shared" si="6"/>
        <v>0.89679335617417844</v>
      </c>
      <c r="N18" s="50">
        <f t="shared" si="7"/>
        <v>5172.3130077262558</v>
      </c>
      <c r="O18" s="7">
        <f t="shared" si="8"/>
        <v>0.59374535774201176</v>
      </c>
      <c r="P18" s="8">
        <v>0.15</v>
      </c>
      <c r="Q18" s="28">
        <v>16657</v>
      </c>
      <c r="R18" s="51">
        <f t="shared" si="9"/>
        <v>0.84395453633791839</v>
      </c>
      <c r="S18" s="51">
        <f t="shared" si="10"/>
        <v>5776.7356388092749</v>
      </c>
      <c r="T18" s="56">
        <f t="shared" si="11"/>
        <v>0.57337610384457227</v>
      </c>
      <c r="U18" s="9">
        <v>0.15</v>
      </c>
      <c r="V18" s="30">
        <v>13342</v>
      </c>
      <c r="W18" s="52">
        <f t="shared" si="12"/>
        <v>0.83610216112133184</v>
      </c>
      <c r="X18" s="52">
        <f t="shared" si="13"/>
        <v>6620.7068292492222</v>
      </c>
      <c r="Y18" s="55">
        <f t="shared" si="14"/>
        <v>0.54133327274918897</v>
      </c>
    </row>
    <row r="19" spans="1:25" ht="20.100000000000001" customHeight="1" x14ac:dyDescent="0.35">
      <c r="A19" s="20">
        <v>0.16</v>
      </c>
      <c r="B19" s="22">
        <v>54578</v>
      </c>
      <c r="C19" s="41">
        <f t="shared" si="0"/>
        <v>1.0628017056018906</v>
      </c>
      <c r="D19" s="41">
        <f t="shared" si="1"/>
        <v>4016.8282130107182</v>
      </c>
      <c r="E19" s="53">
        <f t="shared" si="2"/>
        <v>0.65412630391716697</v>
      </c>
      <c r="F19" s="5">
        <v>0.16</v>
      </c>
      <c r="G19" s="24">
        <v>32655</v>
      </c>
      <c r="H19" s="49">
        <f t="shared" si="3"/>
        <v>0.98701174790732948</v>
      </c>
      <c r="I19" s="49">
        <f t="shared" si="4"/>
        <v>4876.2395831729755</v>
      </c>
      <c r="J19" s="54">
        <f t="shared" si="5"/>
        <v>0.59317825738694963</v>
      </c>
      <c r="K19" s="6">
        <v>0.16</v>
      </c>
      <c r="L19" s="26">
        <v>26036</v>
      </c>
      <c r="M19" s="50">
        <f t="shared" si="6"/>
        <v>0.95657957991912379</v>
      </c>
      <c r="N19" s="50">
        <f t="shared" si="7"/>
        <v>5517.133874908006</v>
      </c>
      <c r="O19" s="7">
        <f t="shared" si="8"/>
        <v>0.58781671825457482</v>
      </c>
      <c r="P19" s="8">
        <v>0.16</v>
      </c>
      <c r="Q19" s="28">
        <v>18557</v>
      </c>
      <c r="R19" s="51">
        <f t="shared" si="9"/>
        <v>0.90021817209377974</v>
      </c>
      <c r="S19" s="51">
        <f t="shared" si="10"/>
        <v>6161.8513480632264</v>
      </c>
      <c r="T19" s="56">
        <f t="shared" si="11"/>
        <v>0.56142677927842788</v>
      </c>
      <c r="U19" s="9">
        <v>0.16</v>
      </c>
      <c r="V19" s="30">
        <v>15873</v>
      </c>
      <c r="W19" s="52">
        <f t="shared" si="12"/>
        <v>0.89184230519608731</v>
      </c>
      <c r="X19" s="52">
        <f t="shared" si="13"/>
        <v>7062.0872845325048</v>
      </c>
      <c r="Y19" s="55">
        <f t="shared" si="14"/>
        <v>0.5660376957013894</v>
      </c>
    </row>
    <row r="20" spans="1:25" ht="20.100000000000001" customHeight="1" x14ac:dyDescent="0.35">
      <c r="A20" s="20">
        <v>0.17</v>
      </c>
      <c r="B20" s="22">
        <v>60916</v>
      </c>
      <c r="C20" s="41">
        <f t="shared" si="0"/>
        <v>1.1292268122020088</v>
      </c>
      <c r="D20" s="41">
        <f t="shared" si="1"/>
        <v>4267.8799763238885</v>
      </c>
      <c r="E20" s="53">
        <f t="shared" si="2"/>
        <v>0.64672179468811686</v>
      </c>
      <c r="F20" s="5">
        <v>0.17</v>
      </c>
      <c r="G20" s="24">
        <v>36428</v>
      </c>
      <c r="H20" s="49">
        <f t="shared" si="3"/>
        <v>1.0486999821515377</v>
      </c>
      <c r="I20" s="49">
        <f t="shared" si="4"/>
        <v>5181.0045571212868</v>
      </c>
      <c r="J20" s="54">
        <f t="shared" si="5"/>
        <v>0.58615569136956092</v>
      </c>
      <c r="K20" s="6">
        <v>0.17</v>
      </c>
      <c r="L20" s="26">
        <v>28882</v>
      </c>
      <c r="M20" s="50">
        <f t="shared" si="6"/>
        <v>1.016365803664069</v>
      </c>
      <c r="N20" s="50">
        <f t="shared" si="7"/>
        <v>5861.954742089757</v>
      </c>
      <c r="O20" s="7">
        <f t="shared" si="8"/>
        <v>0.57761313040832607</v>
      </c>
      <c r="P20" s="8">
        <v>0.17</v>
      </c>
      <c r="Q20" s="28">
        <v>21038</v>
      </c>
      <c r="R20" s="51">
        <f t="shared" si="9"/>
        <v>0.95648180784964099</v>
      </c>
      <c r="S20" s="51">
        <f t="shared" si="10"/>
        <v>6546.9670573171788</v>
      </c>
      <c r="T20" s="56">
        <f t="shared" si="11"/>
        <v>0.56380890321649002</v>
      </c>
      <c r="U20" s="9">
        <v>0.17</v>
      </c>
      <c r="V20" s="30">
        <v>18007</v>
      </c>
      <c r="W20" s="52">
        <f t="shared" si="12"/>
        <v>0.94758244927084279</v>
      </c>
      <c r="X20" s="52">
        <f t="shared" si="13"/>
        <v>7503.4677398157864</v>
      </c>
      <c r="Y20" s="55">
        <f t="shared" si="14"/>
        <v>0.56881340827565763</v>
      </c>
    </row>
    <row r="21" spans="1:25" ht="20.100000000000001" customHeight="1" x14ac:dyDescent="0.35">
      <c r="A21" s="20">
        <v>0.18</v>
      </c>
      <c r="B21" s="22">
        <v>68097</v>
      </c>
      <c r="C21" s="41">
        <f t="shared" si="0"/>
        <v>1.1956519188021268</v>
      </c>
      <c r="D21" s="41">
        <f t="shared" si="1"/>
        <v>4518.9317396370579</v>
      </c>
      <c r="E21" s="53">
        <f t="shared" si="2"/>
        <v>0.64486221571261892</v>
      </c>
      <c r="F21" s="5">
        <v>0.18</v>
      </c>
      <c r="G21" s="24">
        <v>40094</v>
      </c>
      <c r="H21" s="49">
        <f t="shared" si="3"/>
        <v>1.1103882163957457</v>
      </c>
      <c r="I21" s="49">
        <f t="shared" si="4"/>
        <v>5485.7695310695972</v>
      </c>
      <c r="J21" s="54">
        <f t="shared" si="5"/>
        <v>0.57545302434430701</v>
      </c>
      <c r="K21" s="6">
        <v>0.18</v>
      </c>
      <c r="L21" s="26">
        <v>32752</v>
      </c>
      <c r="M21" s="50">
        <f t="shared" si="6"/>
        <v>1.0761520274090142</v>
      </c>
      <c r="N21" s="50">
        <f t="shared" si="7"/>
        <v>6206.7756092715063</v>
      </c>
      <c r="O21" s="7">
        <f t="shared" si="8"/>
        <v>0.58425232773686853</v>
      </c>
      <c r="P21" s="8">
        <v>0.18</v>
      </c>
      <c r="Q21" s="28">
        <v>23238</v>
      </c>
      <c r="R21" s="51">
        <f t="shared" si="9"/>
        <v>1.0127454436055021</v>
      </c>
      <c r="S21" s="51">
        <f t="shared" si="10"/>
        <v>6932.0827665711295</v>
      </c>
      <c r="T21" s="56">
        <f t="shared" si="11"/>
        <v>0.5554935988348314</v>
      </c>
      <c r="U21" s="9">
        <v>0.18</v>
      </c>
      <c r="V21" s="30">
        <v>19940</v>
      </c>
      <c r="W21" s="52">
        <f t="shared" si="12"/>
        <v>1.0033225933455983</v>
      </c>
      <c r="X21" s="52">
        <f t="shared" si="13"/>
        <v>7944.8481950990672</v>
      </c>
      <c r="Y21" s="55">
        <f t="shared" si="14"/>
        <v>0.56183196852352357</v>
      </c>
    </row>
    <row r="22" spans="1:25" ht="20.100000000000001" customHeight="1" x14ac:dyDescent="0.35">
      <c r="A22" s="20">
        <v>0.19</v>
      </c>
      <c r="B22" s="22">
        <v>75318</v>
      </c>
      <c r="C22" s="41">
        <f t="shared" si="0"/>
        <v>1.2620770254022451</v>
      </c>
      <c r="D22" s="41">
        <f t="shared" si="1"/>
        <v>4769.9835029502283</v>
      </c>
      <c r="E22" s="53">
        <f t="shared" si="2"/>
        <v>0.64014084543105276</v>
      </c>
      <c r="F22" s="5">
        <v>0.19</v>
      </c>
      <c r="G22" s="24">
        <v>43330</v>
      </c>
      <c r="H22" s="49">
        <f t="shared" si="3"/>
        <v>1.1720764506399537</v>
      </c>
      <c r="I22" s="49">
        <f t="shared" si="4"/>
        <v>5790.5345050179085</v>
      </c>
      <c r="J22" s="54">
        <f t="shared" si="5"/>
        <v>0.55815778713152764</v>
      </c>
      <c r="K22" s="6">
        <v>0.19</v>
      </c>
      <c r="L22" s="26">
        <v>36205</v>
      </c>
      <c r="M22" s="50">
        <f t="shared" si="6"/>
        <v>1.1359382511539595</v>
      </c>
      <c r="N22" s="50">
        <f t="shared" si="7"/>
        <v>6551.5964764532573</v>
      </c>
      <c r="O22" s="7">
        <f t="shared" si="8"/>
        <v>0.57965419889615455</v>
      </c>
      <c r="P22" s="8">
        <v>0.19</v>
      </c>
      <c r="Q22" s="28">
        <v>26618</v>
      </c>
      <c r="R22" s="51">
        <f t="shared" si="9"/>
        <v>1.0690090793613634</v>
      </c>
      <c r="S22" s="51">
        <f t="shared" si="10"/>
        <v>7317.198475825081</v>
      </c>
      <c r="T22" s="56">
        <f t="shared" si="11"/>
        <v>0.57107551544388857</v>
      </c>
      <c r="U22" s="9">
        <v>0.19</v>
      </c>
      <c r="V22" s="30">
        <v>22249</v>
      </c>
      <c r="W22" s="52">
        <f t="shared" si="12"/>
        <v>1.0590627374203536</v>
      </c>
      <c r="X22" s="52">
        <f t="shared" si="13"/>
        <v>8386.2286503823489</v>
      </c>
      <c r="Y22" s="55">
        <f t="shared" si="14"/>
        <v>0.56263869552261769</v>
      </c>
    </row>
    <row r="23" spans="1:25" ht="20.100000000000001" customHeight="1" thickBot="1" x14ac:dyDescent="0.4">
      <c r="A23" s="31">
        <v>0.2</v>
      </c>
      <c r="B23" s="32">
        <v>82608</v>
      </c>
      <c r="C23" s="41">
        <f t="shared" si="0"/>
        <v>1.3285021320023633</v>
      </c>
      <c r="D23" s="41">
        <f>(A23*$AC$6)/($AA$11*$AC$5)</f>
        <v>5021.0352662633986</v>
      </c>
      <c r="E23" s="53">
        <f t="shared" si="2"/>
        <v>0.63364509613677966</v>
      </c>
      <c r="F23" s="33">
        <v>0.2</v>
      </c>
      <c r="G23" s="34">
        <v>48144</v>
      </c>
      <c r="H23" s="49">
        <f t="shared" si="3"/>
        <v>1.2337646848841619</v>
      </c>
      <c r="I23" s="49">
        <f t="shared" si="4"/>
        <v>6095.2994789662198</v>
      </c>
      <c r="J23" s="54">
        <f t="shared" si="5"/>
        <v>0.559703058494193</v>
      </c>
      <c r="K23" s="35">
        <v>0.2</v>
      </c>
      <c r="L23" s="36">
        <v>39878</v>
      </c>
      <c r="M23" s="50">
        <f t="shared" si="6"/>
        <v>1.1957244748989047</v>
      </c>
      <c r="N23" s="50">
        <f t="shared" si="7"/>
        <v>6896.4173436350075</v>
      </c>
      <c r="O23" s="7">
        <f t="shared" si="8"/>
        <v>0.5762102956658397</v>
      </c>
      <c r="P23" s="37">
        <v>0.2</v>
      </c>
      <c r="Q23" s="38">
        <v>29065</v>
      </c>
      <c r="R23" s="51">
        <f t="shared" si="9"/>
        <v>1.1252727151172246</v>
      </c>
      <c r="S23" s="51">
        <f t="shared" si="10"/>
        <v>7702.3141850790335</v>
      </c>
      <c r="T23" s="56">
        <f t="shared" si="11"/>
        <v>0.56277611561273944</v>
      </c>
      <c r="U23" s="39">
        <v>0.2</v>
      </c>
      <c r="V23" s="40">
        <v>24289</v>
      </c>
      <c r="W23" s="52">
        <f t="shared" si="12"/>
        <v>1.1148028814951092</v>
      </c>
      <c r="X23" s="52">
        <f t="shared" si="13"/>
        <v>8827.6091056656314</v>
      </c>
      <c r="Y23" s="55">
        <f t="shared" si="14"/>
        <v>0.55433965464438162</v>
      </c>
    </row>
    <row r="24" spans="1:25" ht="78.75" customHeight="1" thickBot="1" x14ac:dyDescent="0.4">
      <c r="A24" s="78" t="s">
        <v>24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80"/>
    </row>
    <row r="25" spans="1:25" x14ac:dyDescent="0.35">
      <c r="A25" s="75" t="s">
        <v>14</v>
      </c>
      <c r="B25" s="76"/>
      <c r="C25" s="76"/>
      <c r="D25" s="76"/>
      <c r="E25" s="77"/>
      <c r="F25" s="81" t="s">
        <v>15</v>
      </c>
      <c r="G25" s="82"/>
      <c r="H25" s="82"/>
      <c r="I25" s="82"/>
      <c r="J25" s="83"/>
      <c r="K25" s="84" t="s">
        <v>16</v>
      </c>
      <c r="L25" s="85"/>
      <c r="M25" s="85"/>
      <c r="N25" s="85"/>
      <c r="O25" s="86"/>
      <c r="P25" s="87" t="s">
        <v>17</v>
      </c>
      <c r="Q25" s="88"/>
      <c r="R25" s="88"/>
      <c r="S25" s="88"/>
      <c r="T25" s="89"/>
      <c r="U25" s="90" t="s">
        <v>18</v>
      </c>
      <c r="V25" s="91"/>
      <c r="W25" s="91"/>
      <c r="X25" s="91"/>
      <c r="Y25" s="92"/>
    </row>
    <row r="26" spans="1:25" x14ac:dyDescent="0.35">
      <c r="A26" s="10" t="s">
        <v>22</v>
      </c>
      <c r="B26" s="21" t="s">
        <v>13</v>
      </c>
      <c r="C26" s="21" t="s">
        <v>21</v>
      </c>
      <c r="D26" s="21" t="s">
        <v>20</v>
      </c>
      <c r="E26" s="11" t="s">
        <v>19</v>
      </c>
      <c r="F26" s="12" t="s">
        <v>22</v>
      </c>
      <c r="G26" s="23" t="s">
        <v>13</v>
      </c>
      <c r="H26" s="23" t="s">
        <v>21</v>
      </c>
      <c r="I26" s="23" t="s">
        <v>20</v>
      </c>
      <c r="J26" s="13" t="s">
        <v>19</v>
      </c>
      <c r="K26" s="14" t="s">
        <v>22</v>
      </c>
      <c r="L26" s="25" t="s">
        <v>13</v>
      </c>
      <c r="M26" s="25" t="s">
        <v>21</v>
      </c>
      <c r="N26" s="25" t="s">
        <v>20</v>
      </c>
      <c r="O26" s="15" t="s">
        <v>19</v>
      </c>
      <c r="P26" s="16" t="s">
        <v>22</v>
      </c>
      <c r="Q26" s="27" t="s">
        <v>13</v>
      </c>
      <c r="R26" s="27" t="s">
        <v>21</v>
      </c>
      <c r="S26" s="27" t="s">
        <v>20</v>
      </c>
      <c r="T26" s="17" t="s">
        <v>19</v>
      </c>
      <c r="U26" s="18" t="s">
        <v>12</v>
      </c>
      <c r="V26" s="29" t="s">
        <v>13</v>
      </c>
      <c r="W26" s="29" t="s">
        <v>21</v>
      </c>
      <c r="X26" s="29" t="s">
        <v>20</v>
      </c>
      <c r="Y26" s="19" t="s">
        <v>19</v>
      </c>
    </row>
    <row r="27" spans="1:25" x14ac:dyDescent="0.35">
      <c r="A27" s="20">
        <v>4.3876400000000003E-2</v>
      </c>
      <c r="B27" s="22">
        <f>0.048027*100000</f>
        <v>4802.7</v>
      </c>
      <c r="C27" s="41">
        <f>(A27)/($AD$11*$AC$5)</f>
        <v>0.29144945472294248</v>
      </c>
      <c r="D27" s="22">
        <f>(A27*$AC$6)/($AA$11*$AC$5)</f>
        <v>1101.5247587833969</v>
      </c>
      <c r="E27" s="53">
        <f>(B27*$AC$6)/(2*$AC$7*$AD$11*(C27^2))</f>
        <v>0.7654334670393137</v>
      </c>
      <c r="F27" s="5"/>
      <c r="G27" s="24"/>
      <c r="H27" s="49">
        <f>(F27)/($AD$11*$AD$5)</f>
        <v>0</v>
      </c>
      <c r="I27" s="49">
        <f>(F27*$AD$6)/($AA$11*$AD$5)</f>
        <v>0</v>
      </c>
      <c r="J27" s="54" t="e">
        <f>(G27*$AD$6)/(2*$AD$7*$AD$11*(H27^2))</f>
        <v>#DIV/0!</v>
      </c>
      <c r="K27" s="6"/>
      <c r="L27" s="26"/>
      <c r="M27" s="50">
        <f>(K27)/($AD$11*$AE$5)</f>
        <v>0</v>
      </c>
      <c r="N27" s="50">
        <f>(K27*$AE$6)/($AA$11*$AE$5)</f>
        <v>0</v>
      </c>
      <c r="O27" s="57" t="e">
        <f>(L27*$AE$6)/(2*$AE$7*$AD$11*(M27^2))</f>
        <v>#DIV/0!</v>
      </c>
      <c r="P27" s="8"/>
      <c r="Q27" s="28"/>
      <c r="R27" s="51">
        <f>(P27)/($AD$11*$AF$5)</f>
        <v>0</v>
      </c>
      <c r="S27" s="51">
        <f>(P27*$AF$6)/($AA$11*$AF$5)</f>
        <v>0</v>
      </c>
      <c r="T27" s="56" t="e">
        <f>(Q27*$AF$6)/(2*$AF$7*$AD$11*(R27^2))</f>
        <v>#DIV/0!</v>
      </c>
      <c r="U27" s="9"/>
      <c r="V27" s="30"/>
      <c r="W27" s="52">
        <f>(U27)/($AD$11*$AG$5)</f>
        <v>0</v>
      </c>
      <c r="X27" s="52">
        <f>(U27*$AG$6)/($AA$11*$AG$5)</f>
        <v>0</v>
      </c>
      <c r="Y27" s="55" t="e">
        <f>(V27*$AG$6)/(2*$AG$7*$AD$11*(W27^2))</f>
        <v>#DIV/0!</v>
      </c>
    </row>
    <row r="28" spans="1:25" x14ac:dyDescent="0.35">
      <c r="A28" s="20">
        <v>5.9091200000000024E-2</v>
      </c>
      <c r="B28" s="22">
        <f>0.0841976*100000</f>
        <v>8419.76</v>
      </c>
      <c r="C28" s="41">
        <f t="shared" ref="C28:C36" si="18">(A28)/($AD$11*$AC$5)</f>
        <v>0.39251392591289042</v>
      </c>
      <c r="D28" s="22">
        <f t="shared" ref="D28:D36" si="19">(A28*$AC$6)/($AA$11*$AC$5)</f>
        <v>1483.4949956291193</v>
      </c>
      <c r="E28" s="53">
        <f t="shared" ref="E28:E36" si="20">(B28*$AC$6)/(2*$AC$7*$AD$11*(C28^2))</f>
        <v>0.7398404207866599</v>
      </c>
      <c r="F28" s="5"/>
      <c r="G28" s="24"/>
      <c r="H28" s="49">
        <f t="shared" ref="H28:H36" si="21">(F28)/($AD$11*$AD$5)</f>
        <v>0</v>
      </c>
      <c r="I28" s="49">
        <f t="shared" ref="I28:I36" si="22">(F28*$AD$6)/($AA$11*$AD$5)</f>
        <v>0</v>
      </c>
      <c r="J28" s="54" t="e">
        <f t="shared" ref="J28:J36" si="23">(G28*$AD$6)/(2*$AD$7*$AD$11*(H28^2))</f>
        <v>#DIV/0!</v>
      </c>
      <c r="K28" s="6"/>
      <c r="L28" s="26"/>
      <c r="M28" s="50">
        <f t="shared" ref="M28:M36" si="24">(K28)/($AD$11*$AE$5)</f>
        <v>0</v>
      </c>
      <c r="N28" s="50">
        <f t="shared" ref="N28:N36" si="25">(K28*$AE$6)/($AA$11*$AE$5)</f>
        <v>0</v>
      </c>
      <c r="O28" s="57" t="e">
        <f t="shared" ref="O28:O36" si="26">(L28*$AE$6)/(2*$AE$7*$AD$11*(M28^2))</f>
        <v>#DIV/0!</v>
      </c>
      <c r="P28" s="8"/>
      <c r="Q28" s="28"/>
      <c r="R28" s="51">
        <f t="shared" ref="R28:R36" si="27">(P28)/($AD$11*$AF$5)</f>
        <v>0</v>
      </c>
      <c r="S28" s="51">
        <f t="shared" ref="S28:S36" si="28">(P28*$AF$6)/($AA$11*$AF$5)</f>
        <v>0</v>
      </c>
      <c r="T28" s="56" t="e">
        <f t="shared" ref="T28:T36" si="29">(Q28*$AF$6)/(2*$AF$7*$AD$11*(R28^2))</f>
        <v>#DIV/0!</v>
      </c>
      <c r="U28" s="9"/>
      <c r="V28" s="30"/>
      <c r="W28" s="52">
        <f t="shared" ref="W28:W36" si="30">(U28)/($AD$11*$AG$5)</f>
        <v>0</v>
      </c>
      <c r="X28" s="52">
        <f t="shared" ref="X28:X36" si="31">(U28*$AG$6)/($AA$11*$AG$5)</f>
        <v>0</v>
      </c>
      <c r="Y28" s="55" t="e">
        <f t="shared" ref="Y28:Y36" si="32">(V28*$AG$6)/(2*$AG$7*$AD$11*(W28^2))</f>
        <v>#DIV/0!</v>
      </c>
    </row>
    <row r="29" spans="1:25" x14ac:dyDescent="0.35">
      <c r="A29" s="20">
        <v>7.4665400000000021E-2</v>
      </c>
      <c r="B29" s="22">
        <f>0.1301556*100000</f>
        <v>13015.560000000001</v>
      </c>
      <c r="C29" s="41">
        <f t="shared" si="18"/>
        <v>0.49596571543404644</v>
      </c>
      <c r="D29" s="22">
        <f t="shared" si="19"/>
        <v>1874.4880328483164</v>
      </c>
      <c r="E29" s="53">
        <f t="shared" si="20"/>
        <v>0.71632156886738718</v>
      </c>
      <c r="F29" s="5"/>
      <c r="G29" s="24"/>
      <c r="H29" s="49">
        <f t="shared" si="21"/>
        <v>0</v>
      </c>
      <c r="I29" s="49">
        <f t="shared" si="22"/>
        <v>0</v>
      </c>
      <c r="J29" s="54" t="e">
        <f t="shared" si="23"/>
        <v>#DIV/0!</v>
      </c>
      <c r="K29" s="6"/>
      <c r="L29" s="26"/>
      <c r="M29" s="50">
        <f t="shared" si="24"/>
        <v>0</v>
      </c>
      <c r="N29" s="50">
        <f t="shared" si="25"/>
        <v>0</v>
      </c>
      <c r="O29" s="57" t="e">
        <f t="shared" si="26"/>
        <v>#DIV/0!</v>
      </c>
      <c r="P29" s="8"/>
      <c r="Q29" s="28"/>
      <c r="R29" s="51">
        <f t="shared" si="27"/>
        <v>0</v>
      </c>
      <c r="S29" s="51">
        <f t="shared" si="28"/>
        <v>0</v>
      </c>
      <c r="T29" s="56" t="e">
        <f t="shared" si="29"/>
        <v>#DIV/0!</v>
      </c>
      <c r="U29" s="9"/>
      <c r="V29" s="30"/>
      <c r="W29" s="52">
        <f t="shared" si="30"/>
        <v>0</v>
      </c>
      <c r="X29" s="52">
        <f t="shared" si="31"/>
        <v>0</v>
      </c>
      <c r="Y29" s="55" t="e">
        <f t="shared" si="32"/>
        <v>#DIV/0!</v>
      </c>
    </row>
    <row r="30" spans="1:25" x14ac:dyDescent="0.35">
      <c r="A30" s="20">
        <v>9.0524200000000027E-2</v>
      </c>
      <c r="B30" s="22">
        <f>0.1861208*100000</f>
        <v>18612.080000000002</v>
      </c>
      <c r="C30" s="41">
        <f t="shared" si="18"/>
        <v>0.60130796348904192</v>
      </c>
      <c r="D30" s="22">
        <f t="shared" si="19"/>
        <v>2272.626003251406</v>
      </c>
      <c r="E30" s="53">
        <f t="shared" si="20"/>
        <v>0.69686632985683461</v>
      </c>
      <c r="F30" s="5"/>
      <c r="G30" s="24"/>
      <c r="H30" s="49">
        <f t="shared" si="21"/>
        <v>0</v>
      </c>
      <c r="I30" s="49">
        <f t="shared" si="22"/>
        <v>0</v>
      </c>
      <c r="J30" s="54" t="e">
        <f t="shared" si="23"/>
        <v>#DIV/0!</v>
      </c>
      <c r="K30" s="6"/>
      <c r="L30" s="26"/>
      <c r="M30" s="50">
        <f t="shared" si="24"/>
        <v>0</v>
      </c>
      <c r="N30" s="50">
        <f t="shared" si="25"/>
        <v>0</v>
      </c>
      <c r="O30" s="57" t="e">
        <f t="shared" si="26"/>
        <v>#DIV/0!</v>
      </c>
      <c r="P30" s="8"/>
      <c r="Q30" s="28"/>
      <c r="R30" s="51">
        <f t="shared" si="27"/>
        <v>0</v>
      </c>
      <c r="S30" s="51">
        <f t="shared" si="28"/>
        <v>0</v>
      </c>
      <c r="T30" s="56" t="e">
        <f t="shared" si="29"/>
        <v>#DIV/0!</v>
      </c>
      <c r="U30" s="9"/>
      <c r="V30" s="30"/>
      <c r="W30" s="52">
        <f t="shared" si="30"/>
        <v>0</v>
      </c>
      <c r="X30" s="52">
        <f t="shared" si="31"/>
        <v>0</v>
      </c>
      <c r="Y30" s="55" t="e">
        <f t="shared" si="32"/>
        <v>#DIV/0!</v>
      </c>
    </row>
    <row r="31" spans="1:25" x14ac:dyDescent="0.35">
      <c r="A31" s="20">
        <v>0.10609599999999998</v>
      </c>
      <c r="B31" s="22">
        <f>0.2510066*100000</f>
        <v>25100.660000000003</v>
      </c>
      <c r="C31" s="41">
        <f t="shared" si="18"/>
        <v>0.70474381098461358</v>
      </c>
      <c r="D31" s="22">
        <f t="shared" si="19"/>
        <v>2663.5587880474072</v>
      </c>
      <c r="E31" s="53">
        <f t="shared" si="20"/>
        <v>0.68418111374121449</v>
      </c>
      <c r="F31" s="5"/>
      <c r="G31" s="24"/>
      <c r="H31" s="49">
        <f t="shared" si="21"/>
        <v>0</v>
      </c>
      <c r="I31" s="49">
        <f t="shared" si="22"/>
        <v>0</v>
      </c>
      <c r="J31" s="54" t="e">
        <f t="shared" si="23"/>
        <v>#DIV/0!</v>
      </c>
      <c r="K31" s="6"/>
      <c r="L31" s="26"/>
      <c r="M31" s="50">
        <f t="shared" si="24"/>
        <v>0</v>
      </c>
      <c r="N31" s="50">
        <f t="shared" si="25"/>
        <v>0</v>
      </c>
      <c r="O31" s="57" t="e">
        <f t="shared" si="26"/>
        <v>#DIV/0!</v>
      </c>
      <c r="P31" s="8"/>
      <c r="Q31" s="28"/>
      <c r="R31" s="51">
        <f t="shared" si="27"/>
        <v>0</v>
      </c>
      <c r="S31" s="51">
        <f t="shared" si="28"/>
        <v>0</v>
      </c>
      <c r="T31" s="56" t="e">
        <f t="shared" si="29"/>
        <v>#DIV/0!</v>
      </c>
      <c r="U31" s="9"/>
      <c r="V31" s="30"/>
      <c r="W31" s="52">
        <f t="shared" si="30"/>
        <v>0</v>
      </c>
      <c r="X31" s="52">
        <f t="shared" si="31"/>
        <v>0</v>
      </c>
      <c r="Y31" s="55" t="e">
        <f t="shared" si="32"/>
        <v>#DIV/0!</v>
      </c>
    </row>
    <row r="32" spans="1:25" x14ac:dyDescent="0.35">
      <c r="A32" s="20">
        <v>0.12162780000000001</v>
      </c>
      <c r="B32" s="22">
        <f>0.3245052*100000</f>
        <v>32450.52</v>
      </c>
      <c r="C32" s="41">
        <f t="shared" si="18"/>
        <v>0.8079139580537853</v>
      </c>
      <c r="D32" s="22">
        <f t="shared" si="19"/>
        <v>3053.4873657901571</v>
      </c>
      <c r="E32" s="53">
        <f t="shared" si="20"/>
        <v>0.67303851808139969</v>
      </c>
      <c r="F32" s="5"/>
      <c r="G32" s="24"/>
      <c r="H32" s="49">
        <f t="shared" si="21"/>
        <v>0</v>
      </c>
      <c r="I32" s="49">
        <f t="shared" si="22"/>
        <v>0</v>
      </c>
      <c r="J32" s="54" t="e">
        <f t="shared" si="23"/>
        <v>#DIV/0!</v>
      </c>
      <c r="K32" s="6"/>
      <c r="L32" s="26"/>
      <c r="M32" s="50">
        <f t="shared" si="24"/>
        <v>0</v>
      </c>
      <c r="N32" s="50">
        <f t="shared" si="25"/>
        <v>0</v>
      </c>
      <c r="O32" s="57" t="e">
        <f t="shared" si="26"/>
        <v>#DIV/0!</v>
      </c>
      <c r="P32" s="8"/>
      <c r="Q32" s="28"/>
      <c r="R32" s="51">
        <f t="shared" si="27"/>
        <v>0</v>
      </c>
      <c r="S32" s="51">
        <f t="shared" si="28"/>
        <v>0</v>
      </c>
      <c r="T32" s="56" t="e">
        <f t="shared" si="29"/>
        <v>#DIV/0!</v>
      </c>
      <c r="U32" s="9"/>
      <c r="V32" s="30"/>
      <c r="W32" s="52">
        <f t="shared" si="30"/>
        <v>0</v>
      </c>
      <c r="X32" s="52">
        <f t="shared" si="31"/>
        <v>0</v>
      </c>
      <c r="Y32" s="55" t="e">
        <f t="shared" si="32"/>
        <v>#DIV/0!</v>
      </c>
    </row>
    <row r="33" spans="1:25" x14ac:dyDescent="0.35">
      <c r="A33" s="20">
        <v>0.13802499999999995</v>
      </c>
      <c r="B33" s="22">
        <f>0.4063314*100000</f>
        <v>40633.14</v>
      </c>
      <c r="C33" s="41">
        <f t="shared" si="18"/>
        <v>0.91683253384813068</v>
      </c>
      <c r="D33" s="22">
        <f t="shared" si="19"/>
        <v>3465.1419631300269</v>
      </c>
      <c r="E33" s="53">
        <f t="shared" si="20"/>
        <v>0.65440835383918772</v>
      </c>
      <c r="F33" s="5"/>
      <c r="G33" s="24"/>
      <c r="H33" s="49">
        <f t="shared" si="21"/>
        <v>0</v>
      </c>
      <c r="I33" s="49">
        <f t="shared" si="22"/>
        <v>0</v>
      </c>
      <c r="J33" s="54" t="e">
        <f t="shared" si="23"/>
        <v>#DIV/0!</v>
      </c>
      <c r="K33" s="6"/>
      <c r="L33" s="26"/>
      <c r="M33" s="50">
        <f t="shared" si="24"/>
        <v>0</v>
      </c>
      <c r="N33" s="50">
        <f t="shared" si="25"/>
        <v>0</v>
      </c>
      <c r="O33" s="57" t="e">
        <f t="shared" si="26"/>
        <v>#DIV/0!</v>
      </c>
      <c r="P33" s="8"/>
      <c r="Q33" s="28"/>
      <c r="R33" s="51">
        <f t="shared" si="27"/>
        <v>0</v>
      </c>
      <c r="S33" s="51">
        <f t="shared" si="28"/>
        <v>0</v>
      </c>
      <c r="T33" s="56" t="e">
        <f t="shared" si="29"/>
        <v>#DIV/0!</v>
      </c>
      <c r="U33" s="9"/>
      <c r="V33" s="30"/>
      <c r="W33" s="52">
        <f t="shared" si="30"/>
        <v>0</v>
      </c>
      <c r="X33" s="52">
        <f t="shared" si="31"/>
        <v>0</v>
      </c>
      <c r="Y33" s="55" t="e">
        <f t="shared" si="32"/>
        <v>#DIV/0!</v>
      </c>
    </row>
    <row r="34" spans="1:25" x14ac:dyDescent="0.35">
      <c r="A34" s="20">
        <v>0.15436299999999997</v>
      </c>
      <c r="B34" s="22">
        <f>0.4966924*100000</f>
        <v>49669.24</v>
      </c>
      <c r="C34" s="41">
        <f t="shared" si="18"/>
        <v>1.0253578730114039</v>
      </c>
      <c r="D34" s="22">
        <f t="shared" si="19"/>
        <v>3875.310334031084</v>
      </c>
      <c r="E34" s="53">
        <f t="shared" si="20"/>
        <v>0.63956554011543876</v>
      </c>
      <c r="F34" s="5"/>
      <c r="G34" s="24"/>
      <c r="H34" s="49">
        <f t="shared" si="21"/>
        <v>0</v>
      </c>
      <c r="I34" s="49">
        <f t="shared" si="22"/>
        <v>0</v>
      </c>
      <c r="J34" s="54" t="e">
        <f t="shared" si="23"/>
        <v>#DIV/0!</v>
      </c>
      <c r="K34" s="6"/>
      <c r="L34" s="26"/>
      <c r="M34" s="50">
        <f t="shared" si="24"/>
        <v>0</v>
      </c>
      <c r="N34" s="50">
        <f t="shared" si="25"/>
        <v>0</v>
      </c>
      <c r="O34" s="57" t="e">
        <f t="shared" si="26"/>
        <v>#DIV/0!</v>
      </c>
      <c r="P34" s="8"/>
      <c r="Q34" s="28"/>
      <c r="R34" s="51">
        <f t="shared" si="27"/>
        <v>0</v>
      </c>
      <c r="S34" s="51">
        <f t="shared" si="28"/>
        <v>0</v>
      </c>
      <c r="T34" s="56" t="e">
        <f t="shared" si="29"/>
        <v>#DIV/0!</v>
      </c>
      <c r="U34" s="9"/>
      <c r="V34" s="30"/>
      <c r="W34" s="52">
        <f t="shared" si="30"/>
        <v>0</v>
      </c>
      <c r="X34" s="52">
        <f t="shared" si="31"/>
        <v>0</v>
      </c>
      <c r="Y34" s="55" t="e">
        <f t="shared" si="32"/>
        <v>#DIV/0!</v>
      </c>
    </row>
    <row r="35" spans="1:25" x14ac:dyDescent="0.35">
      <c r="A35" s="58">
        <v>0.17038119999999993</v>
      </c>
      <c r="B35" s="59">
        <f>0.5959892*100000</f>
        <v>59598.92</v>
      </c>
      <c r="C35" s="60">
        <f t="shared" si="18"/>
        <v>1.1317589372656049</v>
      </c>
      <c r="D35" s="59">
        <f t="shared" si="19"/>
        <v>4277.4500695413844</v>
      </c>
      <c r="E35" s="61">
        <f t="shared" si="20"/>
        <v>0.62991073013443866</v>
      </c>
      <c r="F35" s="5"/>
      <c r="G35" s="24"/>
      <c r="H35" s="49">
        <f t="shared" si="21"/>
        <v>0</v>
      </c>
      <c r="I35" s="49">
        <f t="shared" si="22"/>
        <v>0</v>
      </c>
      <c r="J35" s="54" t="e">
        <f t="shared" si="23"/>
        <v>#DIV/0!</v>
      </c>
      <c r="K35" s="6"/>
      <c r="L35" s="26"/>
      <c r="M35" s="50">
        <f t="shared" si="24"/>
        <v>0</v>
      </c>
      <c r="N35" s="50">
        <f t="shared" si="25"/>
        <v>0</v>
      </c>
      <c r="O35" s="57" t="e">
        <f t="shared" si="26"/>
        <v>#DIV/0!</v>
      </c>
      <c r="P35" s="8"/>
      <c r="Q35" s="28"/>
      <c r="R35" s="51">
        <f t="shared" si="27"/>
        <v>0</v>
      </c>
      <c r="S35" s="51">
        <f t="shared" si="28"/>
        <v>0</v>
      </c>
      <c r="T35" s="56" t="e">
        <f t="shared" si="29"/>
        <v>#DIV/0!</v>
      </c>
      <c r="U35" s="9"/>
      <c r="V35" s="30"/>
      <c r="W35" s="52">
        <f t="shared" si="30"/>
        <v>0</v>
      </c>
      <c r="X35" s="52">
        <f t="shared" si="31"/>
        <v>0</v>
      </c>
      <c r="Y35" s="55" t="e">
        <f t="shared" si="32"/>
        <v>#DIV/0!</v>
      </c>
    </row>
    <row r="36" spans="1:25" x14ac:dyDescent="0.35">
      <c r="A36" s="20">
        <v>0.18022940000000001</v>
      </c>
      <c r="B36" s="22">
        <f>0.6588914*100000</f>
        <v>65889.14</v>
      </c>
      <c r="C36" s="41">
        <f t="shared" si="18"/>
        <v>1.1971757107475338</v>
      </c>
      <c r="D36" s="22">
        <f t="shared" si="19"/>
        <v>4524.6908670874627</v>
      </c>
      <c r="E36" s="53">
        <f t="shared" si="20"/>
        <v>0.62236695732821268</v>
      </c>
      <c r="F36" s="5"/>
      <c r="G36" s="24"/>
      <c r="H36" s="49">
        <f t="shared" si="21"/>
        <v>0</v>
      </c>
      <c r="I36" s="49">
        <f t="shared" si="22"/>
        <v>0</v>
      </c>
      <c r="J36" s="54" t="e">
        <f t="shared" si="23"/>
        <v>#DIV/0!</v>
      </c>
      <c r="K36" s="6"/>
      <c r="L36" s="26"/>
      <c r="M36" s="50">
        <f t="shared" si="24"/>
        <v>0</v>
      </c>
      <c r="N36" s="50">
        <f t="shared" si="25"/>
        <v>0</v>
      </c>
      <c r="O36" s="57" t="e">
        <f t="shared" si="26"/>
        <v>#DIV/0!</v>
      </c>
      <c r="P36" s="8"/>
      <c r="Q36" s="28"/>
      <c r="R36" s="51">
        <f t="shared" si="27"/>
        <v>0</v>
      </c>
      <c r="S36" s="51">
        <f t="shared" si="28"/>
        <v>0</v>
      </c>
      <c r="T36" s="56" t="e">
        <f t="shared" si="29"/>
        <v>#DIV/0!</v>
      </c>
      <c r="U36" s="9"/>
      <c r="V36" s="30"/>
      <c r="W36" s="52">
        <f t="shared" si="30"/>
        <v>0</v>
      </c>
      <c r="X36" s="52">
        <f t="shared" si="31"/>
        <v>0</v>
      </c>
      <c r="Y36" s="55" t="e">
        <f t="shared" si="32"/>
        <v>#DIV/0!</v>
      </c>
    </row>
  </sheetData>
  <mergeCells count="18"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  <mergeCell ref="AA1:AG1"/>
    <mergeCell ref="AA11:AC11"/>
    <mergeCell ref="AD11:AF11"/>
    <mergeCell ref="AA9:AF9"/>
    <mergeCell ref="AA10:AC10"/>
    <mergeCell ref="AD10:AF10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CFD_Results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2024-08-23T10:27:35Z</dcterms:modified>
</cp:coreProperties>
</file>