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AD24F855-3DCD-4648-817C-E5BD0C194A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ometryV2" sheetId="1" r:id="rId1"/>
    <sheet name="GeometryV3" sheetId="2" r:id="rId2"/>
    <sheet name="GeometryV4" sheetId="5" r:id="rId3"/>
    <sheet name="f x Re (V4)" sheetId="10" r:id="rId4"/>
    <sheet name="p x re (v4)" sheetId="11" r:id="rId5"/>
    <sheet name="f x re(V3)" sheetId="8" r:id="rId6"/>
    <sheet name="p x Re (V3)" sheetId="9" r:id="rId7"/>
    <sheet name="f x Re (V2)" sheetId="6" r:id="rId8"/>
    <sheet name="P x Re (V2)" sheetId="7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E46" i="1"/>
  <c r="C45" i="1"/>
  <c r="D45" i="1"/>
  <c r="E45" i="1"/>
  <c r="F45" i="1"/>
  <c r="V35" i="1" s="1"/>
  <c r="C46" i="1"/>
  <c r="W18" i="1" s="1"/>
  <c r="B46" i="1"/>
  <c r="W34" i="1"/>
  <c r="R35" i="1"/>
  <c r="I21" i="1"/>
  <c r="K5" i="1"/>
  <c r="J28" i="1"/>
  <c r="B45" i="1"/>
  <c r="K24" i="1"/>
  <c r="K26" i="1"/>
  <c r="W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K31" i="1"/>
  <c r="W11" i="1"/>
  <c r="W17" i="1"/>
  <c r="W19" i="1"/>
  <c r="W20" i="1"/>
  <c r="W21" i="1"/>
  <c r="W23" i="1"/>
  <c r="W24" i="1"/>
  <c r="C48" i="2"/>
  <c r="D4" i="2"/>
  <c r="C17" i="1"/>
  <c r="B54" i="1"/>
  <c r="B55" i="1" s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N25" i="5" s="1"/>
  <c r="B40" i="5"/>
  <c r="D30" i="5" s="1"/>
  <c r="AL7" i="5"/>
  <c r="X31" i="5"/>
  <c r="M18" i="5"/>
  <c r="H33" i="5"/>
  <c r="AC33" i="5"/>
  <c r="X33" i="5"/>
  <c r="W33" i="5"/>
  <c r="Y33" i="5" s="1"/>
  <c r="S33" i="5"/>
  <c r="R33" i="5"/>
  <c r="T33" i="5" s="1"/>
  <c r="M33" i="5"/>
  <c r="O33" i="5" s="1"/>
  <c r="AL32" i="5"/>
  <c r="AG32" i="5"/>
  <c r="AC32" i="5"/>
  <c r="AB32" i="5"/>
  <c r="N32" i="5"/>
  <c r="M32" i="5"/>
  <c r="O32" i="5" s="1"/>
  <c r="AL31" i="5"/>
  <c r="AN31" i="5" s="1"/>
  <c r="R31" i="5"/>
  <c r="T31" i="5" s="1"/>
  <c r="N31" i="5"/>
  <c r="AL30" i="5"/>
  <c r="AG30" i="5"/>
  <c r="AB29" i="5"/>
  <c r="AD29" i="5" s="1"/>
  <c r="S29" i="5"/>
  <c r="R29" i="5"/>
  <c r="T29" i="5" s="1"/>
  <c r="M29" i="5"/>
  <c r="O29" i="5" s="1"/>
  <c r="AL28" i="5"/>
  <c r="AG28" i="5"/>
  <c r="AB28" i="5"/>
  <c r="N28" i="5"/>
  <c r="M28" i="5"/>
  <c r="O28" i="5" s="1"/>
  <c r="AL27" i="5"/>
  <c r="W27" i="5"/>
  <c r="S27" i="5"/>
  <c r="R27" i="5"/>
  <c r="T27" i="5" s="1"/>
  <c r="C27" i="5"/>
  <c r="AM26" i="5"/>
  <c r="AL26" i="5"/>
  <c r="AG26" i="5"/>
  <c r="AB26" i="5"/>
  <c r="X26" i="5"/>
  <c r="W26" i="5"/>
  <c r="Y26" i="5" s="1"/>
  <c r="S25" i="5"/>
  <c r="R25" i="5"/>
  <c r="M25" i="5"/>
  <c r="AL24" i="5"/>
  <c r="AG24" i="5"/>
  <c r="AB24" i="5"/>
  <c r="N24" i="5"/>
  <c r="M24" i="5"/>
  <c r="O24" i="5" s="1"/>
  <c r="I24" i="5"/>
  <c r="AL23" i="5"/>
  <c r="W23" i="5"/>
  <c r="S23" i="5"/>
  <c r="R23" i="5"/>
  <c r="T23" i="5" s="1"/>
  <c r="N23" i="5"/>
  <c r="C23" i="5"/>
  <c r="E23" i="5" s="1"/>
  <c r="AL22" i="5"/>
  <c r="AB22" i="5"/>
  <c r="AD22" i="5" s="1"/>
  <c r="X22" i="5"/>
  <c r="W22" i="5"/>
  <c r="S21" i="5"/>
  <c r="R21" i="5"/>
  <c r="T21" i="5" s="1"/>
  <c r="M21" i="5"/>
  <c r="O21" i="5" s="1"/>
  <c r="AL20" i="5"/>
  <c r="AG20" i="5"/>
  <c r="AC20" i="5"/>
  <c r="AB20" i="5"/>
  <c r="AD20" i="5" s="1"/>
  <c r="R20" i="5"/>
  <c r="T20" i="5" s="1"/>
  <c r="N20" i="5"/>
  <c r="M20" i="5"/>
  <c r="O20" i="5" s="1"/>
  <c r="AL19" i="5"/>
  <c r="W19" i="5"/>
  <c r="S19" i="5"/>
  <c r="R19" i="5"/>
  <c r="T19" i="5" s="1"/>
  <c r="N19" i="5"/>
  <c r="AL18" i="5"/>
  <c r="AG18" i="5"/>
  <c r="W18" i="5"/>
  <c r="Y18" i="5" s="1"/>
  <c r="AG17" i="5"/>
  <c r="R17" i="5"/>
  <c r="N17" i="5"/>
  <c r="M17" i="5"/>
  <c r="O17" i="5" s="1"/>
  <c r="AL16" i="5"/>
  <c r="AH16" i="5"/>
  <c r="AG16" i="5"/>
  <c r="AC16" i="5"/>
  <c r="AB16" i="5"/>
  <c r="R16" i="5"/>
  <c r="T16" i="5" s="1"/>
  <c r="N16" i="5"/>
  <c r="M16" i="5"/>
  <c r="AL15" i="5"/>
  <c r="W15" i="5"/>
  <c r="S15" i="5"/>
  <c r="R15" i="5"/>
  <c r="T15" i="5" s="1"/>
  <c r="N15" i="5"/>
  <c r="AL14" i="5"/>
  <c r="AG14" i="5"/>
  <c r="AB14" i="5"/>
  <c r="X14" i="5"/>
  <c r="W14" i="5"/>
  <c r="AG13" i="5"/>
  <c r="S13" i="5"/>
  <c r="R13" i="5"/>
  <c r="T13" i="5" s="1"/>
  <c r="N13" i="5"/>
  <c r="M13" i="5"/>
  <c r="AL12" i="5"/>
  <c r="AG12" i="5"/>
  <c r="R12" i="5"/>
  <c r="T12" i="5" s="1"/>
  <c r="N12" i="5"/>
  <c r="M12" i="5"/>
  <c r="O12" i="5" s="1"/>
  <c r="C12" i="5"/>
  <c r="E12" i="5" s="1"/>
  <c r="W11" i="5"/>
  <c r="S11" i="5"/>
  <c r="R11" i="5"/>
  <c r="N11" i="5"/>
  <c r="AL10" i="5"/>
  <c r="AG10" i="5"/>
  <c r="AC10" i="5"/>
  <c r="AB10" i="5"/>
  <c r="AD10" i="5" s="1"/>
  <c r="AG9" i="5"/>
  <c r="W9" i="5"/>
  <c r="R9" i="5"/>
  <c r="T9" i="5" s="1"/>
  <c r="N9" i="5"/>
  <c r="M9" i="5"/>
  <c r="O9" i="5" s="1"/>
  <c r="AG8" i="5"/>
  <c r="AB8" i="5"/>
  <c r="S8" i="5"/>
  <c r="R8" i="5"/>
  <c r="T8" i="5" s="1"/>
  <c r="N8" i="5"/>
  <c r="M8" i="5"/>
  <c r="O8" i="5" s="1"/>
  <c r="D8" i="5"/>
  <c r="W7" i="5"/>
  <c r="R7" i="5"/>
  <c r="N7" i="5"/>
  <c r="AL6" i="5"/>
  <c r="AG6" i="5"/>
  <c r="AG5" i="5"/>
  <c r="W5" i="5"/>
  <c r="S5" i="5"/>
  <c r="R5" i="5"/>
  <c r="T5" i="5" s="1"/>
  <c r="N5" i="5"/>
  <c r="M5" i="5"/>
  <c r="O5" i="5" s="1"/>
  <c r="AL4" i="5"/>
  <c r="AG4" i="5"/>
  <c r="AB4" i="5"/>
  <c r="AD4" i="5" s="1"/>
  <c r="S4" i="5"/>
  <c r="R4" i="5"/>
  <c r="T4" i="5" s="1"/>
  <c r="M4" i="5"/>
  <c r="O4" i="5" s="1"/>
  <c r="AG18" i="1"/>
  <c r="AG19" i="1"/>
  <c r="AG20" i="1"/>
  <c r="AG26" i="1"/>
  <c r="AG27" i="1"/>
  <c r="AG28" i="1"/>
  <c r="AG29" i="1"/>
  <c r="AG31" i="1"/>
  <c r="AG33" i="1"/>
  <c r="Z18" i="1"/>
  <c r="Z19" i="1"/>
  <c r="Z21" i="1"/>
  <c r="Z22" i="1"/>
  <c r="Z23" i="1"/>
  <c r="Z24" i="1"/>
  <c r="Z25" i="1"/>
  <c r="Z26" i="1"/>
  <c r="Z30" i="1"/>
  <c r="Z31" i="1"/>
  <c r="Z32" i="1"/>
  <c r="Z33" i="1"/>
  <c r="U18" i="1"/>
  <c r="U22" i="1"/>
  <c r="U26" i="1"/>
  <c r="U29" i="1"/>
  <c r="U32" i="1"/>
  <c r="U33" i="1"/>
  <c r="E41" i="2"/>
  <c r="D41" i="2"/>
  <c r="C41" i="2"/>
  <c r="B41" i="2"/>
  <c r="E40" i="2"/>
  <c r="AH31" i="2" s="1"/>
  <c r="D40" i="2"/>
  <c r="X26" i="2" s="1"/>
  <c r="C40" i="2"/>
  <c r="B40" i="2"/>
  <c r="D15" i="2" s="1"/>
  <c r="AL32" i="2"/>
  <c r="AN32" i="2" s="1"/>
  <c r="AB28" i="2"/>
  <c r="AH33" i="2"/>
  <c r="D33" i="2"/>
  <c r="C31" i="2"/>
  <c r="AB29" i="2"/>
  <c r="D29" i="2"/>
  <c r="C29" i="2"/>
  <c r="AG28" i="2"/>
  <c r="AI28" i="2" s="1"/>
  <c r="C27" i="2"/>
  <c r="AG26" i="2"/>
  <c r="D25" i="2"/>
  <c r="C25" i="2"/>
  <c r="E25" i="2" s="1"/>
  <c r="AB24" i="2"/>
  <c r="W23" i="2"/>
  <c r="H23" i="2"/>
  <c r="D23" i="2"/>
  <c r="C23" i="2"/>
  <c r="E23" i="2" s="1"/>
  <c r="AL22" i="2"/>
  <c r="AB22" i="2"/>
  <c r="H21" i="2"/>
  <c r="C21" i="2"/>
  <c r="H19" i="2"/>
  <c r="I17" i="2"/>
  <c r="H17" i="2"/>
  <c r="D17" i="2"/>
  <c r="I15" i="2"/>
  <c r="AL13" i="2"/>
  <c r="AN13" i="2" s="1"/>
  <c r="AM12" i="2"/>
  <c r="H12" i="2"/>
  <c r="J12" i="2" s="1"/>
  <c r="D11" i="2"/>
  <c r="C10" i="2"/>
  <c r="E10" i="2" s="1"/>
  <c r="I9" i="2"/>
  <c r="E47" i="1"/>
  <c r="D47" i="1"/>
  <c r="AG21" i="1" s="1"/>
  <c r="C47" i="1"/>
  <c r="N18" i="1" s="1"/>
  <c r="B47" i="1"/>
  <c r="I18" i="1" s="1"/>
  <c r="AU22" i="1"/>
  <c r="D46" i="1"/>
  <c r="AH20" i="1" s="1"/>
  <c r="V18" i="1"/>
  <c r="K8" i="1"/>
  <c r="W22" i="1" l="1"/>
  <c r="W35" i="1"/>
  <c r="AU19" i="1"/>
  <c r="AI25" i="1"/>
  <c r="K30" i="1"/>
  <c r="K29" i="1"/>
  <c r="AI29" i="1"/>
  <c r="K28" i="1"/>
  <c r="AI28" i="1"/>
  <c r="AU21" i="1"/>
  <c r="K27" i="1"/>
  <c r="AI27" i="1"/>
  <c r="AU20" i="1"/>
  <c r="AI26" i="1"/>
  <c r="AU18" i="1"/>
  <c r="AI24" i="1"/>
  <c r="AU17" i="1"/>
  <c r="K23" i="1"/>
  <c r="AI23" i="1"/>
  <c r="AU16" i="1"/>
  <c r="K7" i="1"/>
  <c r="AI22" i="1"/>
  <c r="AU15" i="1"/>
  <c r="K6" i="1"/>
  <c r="AI21" i="1"/>
  <c r="K25" i="1"/>
  <c r="AU14" i="1"/>
  <c r="AI20" i="1"/>
  <c r="W27" i="1"/>
  <c r="AI19" i="1"/>
  <c r="W26" i="1"/>
  <c r="AI13" i="1"/>
  <c r="W25" i="1"/>
  <c r="AI12" i="1"/>
  <c r="AU12" i="1"/>
  <c r="K22" i="1"/>
  <c r="AU11" i="1"/>
  <c r="K21" i="1"/>
  <c r="AU4" i="1"/>
  <c r="AU10" i="1"/>
  <c r="W16" i="1"/>
  <c r="K20" i="1"/>
  <c r="AI18" i="1"/>
  <c r="AU13" i="1"/>
  <c r="AU33" i="1"/>
  <c r="AU9" i="1"/>
  <c r="W15" i="1"/>
  <c r="K19" i="1"/>
  <c r="AI17" i="1"/>
  <c r="AU32" i="1"/>
  <c r="W14" i="1"/>
  <c r="K18" i="1"/>
  <c r="AI16" i="1"/>
  <c r="AU8" i="1"/>
  <c r="AU31" i="1"/>
  <c r="AU7" i="1"/>
  <c r="W13" i="1"/>
  <c r="K17" i="1"/>
  <c r="AI15" i="1"/>
  <c r="AU30" i="1"/>
  <c r="AU6" i="1"/>
  <c r="W12" i="1"/>
  <c r="K16" i="1"/>
  <c r="AI14" i="1"/>
  <c r="AU27" i="1"/>
  <c r="W33" i="1"/>
  <c r="W9" i="1"/>
  <c r="K13" i="1"/>
  <c r="K4" i="1"/>
  <c r="AI11" i="1"/>
  <c r="AU26" i="1"/>
  <c r="W32" i="1"/>
  <c r="W8" i="1"/>
  <c r="K12" i="1"/>
  <c r="AI5" i="1"/>
  <c r="AI10" i="1"/>
  <c r="AU25" i="1"/>
  <c r="W31" i="1"/>
  <c r="W7" i="1"/>
  <c r="K11" i="1"/>
  <c r="AI33" i="1"/>
  <c r="AI9" i="1"/>
  <c r="AU28" i="1"/>
  <c r="K14" i="1"/>
  <c r="AU24" i="1"/>
  <c r="W30" i="1"/>
  <c r="W6" i="1"/>
  <c r="K10" i="1"/>
  <c r="AI32" i="1"/>
  <c r="AI8" i="1"/>
  <c r="AU5" i="1"/>
  <c r="K15" i="1"/>
  <c r="W5" i="1"/>
  <c r="AU23" i="1"/>
  <c r="W29" i="1"/>
  <c r="K33" i="1"/>
  <c r="K9" i="1"/>
  <c r="AI31" i="1"/>
  <c r="AI7" i="1"/>
  <c r="AU29" i="1"/>
  <c r="W10" i="1"/>
  <c r="W28" i="1"/>
  <c r="K32" i="1"/>
  <c r="AI30" i="1"/>
  <c r="AI6" i="1"/>
  <c r="AA32" i="1"/>
  <c r="E17" i="1"/>
  <c r="AI10" i="5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N4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D14" i="5"/>
  <c r="H14" i="5"/>
  <c r="J14" i="5" s="1"/>
  <c r="C20" i="5"/>
  <c r="E20" i="5" s="1"/>
  <c r="C6" i="5"/>
  <c r="E6" i="5" s="1"/>
  <c r="H6" i="5"/>
  <c r="J6" i="5" s="1"/>
  <c r="I9" i="5"/>
  <c r="D12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11" i="5"/>
  <c r="D26" i="5"/>
  <c r="I17" i="5"/>
  <c r="I14" i="5"/>
  <c r="I20" i="5"/>
  <c r="I6" i="5"/>
  <c r="C24" i="5"/>
  <c r="E24" i="5" s="1"/>
  <c r="D4" i="5"/>
  <c r="D15" i="5"/>
  <c r="I21" i="5"/>
  <c r="H4" i="5"/>
  <c r="J4" i="5" s="1"/>
  <c r="D7" i="5"/>
  <c r="C10" i="5"/>
  <c r="E10" i="5" s="1"/>
  <c r="D10" i="5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D16" i="5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D6" i="5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H5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H7" i="2"/>
  <c r="AH14" i="2"/>
  <c r="AM26" i="2"/>
  <c r="AL31" i="2"/>
  <c r="AN31" i="2" s="1"/>
  <c r="AM31" i="2"/>
  <c r="AH13" i="2"/>
  <c r="AH17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H4" i="2"/>
  <c r="AL4" i="2"/>
  <c r="AN4" i="2" s="1"/>
  <c r="AG11" i="2"/>
  <c r="AI11" i="2" s="1"/>
  <c r="AM4" i="2"/>
  <c r="AH11" i="2"/>
  <c r="AG33" i="2"/>
  <c r="AI33" i="2" s="1"/>
  <c r="AL33" i="2"/>
  <c r="AN33" i="2" s="1"/>
  <c r="AM33" i="2"/>
  <c r="AL11" i="2"/>
  <c r="AN11" i="2" s="1"/>
  <c r="AM11" i="2"/>
  <c r="AL28" i="2"/>
  <c r="AN28" i="2" s="1"/>
  <c r="AH8" i="2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H15" i="2"/>
  <c r="AG24" i="2"/>
  <c r="AI24" i="2" s="1"/>
  <c r="AH16" i="2"/>
  <c r="AL16" i="2"/>
  <c r="AN16" i="2" s="1"/>
  <c r="AG20" i="2"/>
  <c r="AI20" i="2" s="1"/>
  <c r="AL24" i="2"/>
  <c r="AN24" i="2" s="1"/>
  <c r="AG9" i="2"/>
  <c r="AI9" i="2" s="1"/>
  <c r="AM16" i="2"/>
  <c r="AH20" i="2"/>
  <c r="AM24" i="2"/>
  <c r="AH9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H6" i="2"/>
  <c r="AM30" i="2"/>
  <c r="AB31" i="1"/>
  <c r="AA26" i="1"/>
  <c r="AB26" i="1"/>
  <c r="AB21" i="1"/>
  <c r="AH32" i="1"/>
  <c r="AH31" i="1"/>
  <c r="AH25" i="1"/>
  <c r="AH19" i="1"/>
  <c r="AH18" i="1"/>
  <c r="AA20" i="1"/>
  <c r="Z20" i="1"/>
  <c r="AB20" i="1" s="1"/>
  <c r="AG32" i="1"/>
  <c r="AH30" i="1"/>
  <c r="AG30" i="1"/>
  <c r="V25" i="1"/>
  <c r="V22" i="1"/>
  <c r="V19" i="1"/>
  <c r="V28" i="1"/>
  <c r="U28" i="1"/>
  <c r="V27" i="1"/>
  <c r="U27" i="1"/>
  <c r="V26" i="1"/>
  <c r="U25" i="1"/>
  <c r="V24" i="1"/>
  <c r="U23" i="1"/>
  <c r="U21" i="1"/>
  <c r="V20" i="1"/>
  <c r="U20" i="1"/>
  <c r="U19" i="1"/>
  <c r="V4" i="1"/>
  <c r="Z29" i="1"/>
  <c r="AB29" i="1" s="1"/>
  <c r="AG25" i="1"/>
  <c r="Z28" i="1"/>
  <c r="AB28" i="1" s="1"/>
  <c r="AG24" i="1"/>
  <c r="AG23" i="1"/>
  <c r="AA27" i="1"/>
  <c r="AG22" i="1"/>
  <c r="Z27" i="1"/>
  <c r="AB27" i="1" s="1"/>
  <c r="AH29" i="1"/>
  <c r="AB25" i="1"/>
  <c r="AB23" i="1"/>
  <c r="AB24" i="1"/>
  <c r="AA23" i="1"/>
  <c r="AA24" i="1"/>
  <c r="AH28" i="1"/>
  <c r="AH27" i="1"/>
  <c r="AB22" i="1"/>
  <c r="AA33" i="1"/>
  <c r="AB33" i="1"/>
  <c r="AH26" i="1"/>
  <c r="AA25" i="1"/>
  <c r="AA22" i="1"/>
  <c r="AB32" i="1"/>
  <c r="AA21" i="1"/>
  <c r="AH24" i="1"/>
  <c r="AA30" i="1"/>
  <c r="AB18" i="1"/>
  <c r="AH23" i="1"/>
  <c r="AA18" i="1"/>
  <c r="AA29" i="1"/>
  <c r="AA31" i="1"/>
  <c r="AH21" i="1"/>
  <c r="AB19" i="1"/>
  <c r="AA19" i="1"/>
  <c r="AB30" i="1"/>
  <c r="AH22" i="1"/>
  <c r="AH33" i="1"/>
  <c r="AA28" i="1"/>
  <c r="V23" i="1"/>
  <c r="O33" i="1"/>
  <c r="V33" i="1"/>
  <c r="V21" i="1"/>
  <c r="V31" i="1"/>
  <c r="V30" i="1"/>
  <c r="U30" i="1"/>
  <c r="V29" i="1"/>
  <c r="V32" i="1"/>
  <c r="U31" i="1"/>
  <c r="U24" i="1"/>
  <c r="I25" i="1"/>
  <c r="C31" i="5"/>
  <c r="D23" i="5"/>
  <c r="R24" i="5"/>
  <c r="T24" i="5" s="1"/>
  <c r="D27" i="5"/>
  <c r="R28" i="5"/>
  <c r="T28" i="5" s="1"/>
  <c r="D31" i="5"/>
  <c r="R32" i="5"/>
  <c r="S12" i="5"/>
  <c r="S16" i="5"/>
  <c r="S20" i="5"/>
  <c r="AG21" i="5"/>
  <c r="AI21" i="5" s="1"/>
  <c r="S24" i="5"/>
  <c r="AG25" i="5"/>
  <c r="AI25" i="5" s="1"/>
  <c r="S28" i="5"/>
  <c r="AG29" i="5"/>
  <c r="AI29" i="5" s="1"/>
  <c r="E31" i="5"/>
  <c r="S32" i="5"/>
  <c r="AG33" i="5"/>
  <c r="AI33" i="5" s="1"/>
  <c r="H23" i="5"/>
  <c r="J23" i="5" s="1"/>
  <c r="AH25" i="5"/>
  <c r="H27" i="5"/>
  <c r="J27" i="5" s="1"/>
  <c r="AH29" i="5"/>
  <c r="H31" i="5"/>
  <c r="J31" i="5" s="1"/>
  <c r="T32" i="5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N6" i="5"/>
  <c r="AB7" i="5"/>
  <c r="AD7" i="5" s="1"/>
  <c r="N10" i="5"/>
  <c r="AB11" i="5"/>
  <c r="AD11" i="5" s="1"/>
  <c r="N14" i="5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D5" i="5"/>
  <c r="R6" i="5"/>
  <c r="T6" i="5" s="1"/>
  <c r="D9" i="5"/>
  <c r="R10" i="5"/>
  <c r="T10" i="5" s="1"/>
  <c r="D13" i="5"/>
  <c r="R14" i="5"/>
  <c r="T14" i="5" s="1"/>
  <c r="D17" i="5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N33" i="1"/>
  <c r="P33" i="1" s="1"/>
  <c r="C33" i="1"/>
  <c r="E33" i="1" s="1"/>
  <c r="N32" i="1"/>
  <c r="P32" i="1" s="1"/>
  <c r="J11" i="1"/>
  <c r="C28" i="1"/>
  <c r="E28" i="1" s="1"/>
  <c r="N26" i="1"/>
  <c r="P26" i="1" s="1"/>
  <c r="I32" i="1"/>
  <c r="AH16" i="1"/>
  <c r="I31" i="1"/>
  <c r="O25" i="1"/>
  <c r="I27" i="1"/>
  <c r="N25" i="1"/>
  <c r="P25" i="1" s="1"/>
  <c r="J26" i="1"/>
  <c r="O24" i="1"/>
  <c r="I26" i="1"/>
  <c r="N24" i="1"/>
  <c r="P24" i="1" s="1"/>
  <c r="D33" i="1"/>
  <c r="O22" i="1"/>
  <c r="N31" i="1"/>
  <c r="P31" i="1" s="1"/>
  <c r="N22" i="1"/>
  <c r="P22" i="1" s="1"/>
  <c r="J25" i="1"/>
  <c r="C25" i="1"/>
  <c r="E25" i="1" s="1"/>
  <c r="O29" i="1"/>
  <c r="O21" i="1"/>
  <c r="D28" i="1"/>
  <c r="O23" i="1"/>
  <c r="N21" i="1"/>
  <c r="P21" i="1" s="1"/>
  <c r="I24" i="1"/>
  <c r="I23" i="1"/>
  <c r="D19" i="1"/>
  <c r="C26" i="1"/>
  <c r="E26" i="1" s="1"/>
  <c r="C19" i="1"/>
  <c r="E19" i="1" s="1"/>
  <c r="O20" i="1"/>
  <c r="D27" i="1"/>
  <c r="N29" i="1"/>
  <c r="P29" i="1" s="1"/>
  <c r="N20" i="1"/>
  <c r="P20" i="1" s="1"/>
  <c r="O31" i="1"/>
  <c r="C27" i="1"/>
  <c r="E27" i="1" s="1"/>
  <c r="D25" i="1"/>
  <c r="C18" i="1"/>
  <c r="E18" i="1" s="1"/>
  <c r="O19" i="1"/>
  <c r="O27" i="1"/>
  <c r="N19" i="1"/>
  <c r="P19" i="1" s="1"/>
  <c r="N23" i="1"/>
  <c r="P23" i="1" s="1"/>
  <c r="O30" i="1"/>
  <c r="J33" i="1"/>
  <c r="N27" i="1"/>
  <c r="P27" i="1" s="1"/>
  <c r="P18" i="1"/>
  <c r="O32" i="1"/>
  <c r="J24" i="1"/>
  <c r="N30" i="1"/>
  <c r="P30" i="1" s="1"/>
  <c r="O18" i="1"/>
  <c r="D26" i="1"/>
  <c r="O28" i="1"/>
  <c r="D18" i="1"/>
  <c r="N28" i="1"/>
  <c r="P28" i="1" s="1"/>
  <c r="I33" i="1"/>
  <c r="J32" i="1"/>
  <c r="O26" i="1"/>
  <c r="J30" i="1"/>
  <c r="I22" i="1"/>
  <c r="D24" i="1"/>
  <c r="D31" i="1"/>
  <c r="D23" i="1"/>
  <c r="I30" i="1"/>
  <c r="J21" i="1"/>
  <c r="D32" i="1"/>
  <c r="C31" i="1"/>
  <c r="E31" i="1" s="1"/>
  <c r="C23" i="1"/>
  <c r="E23" i="1" s="1"/>
  <c r="J31" i="1"/>
  <c r="C32" i="1"/>
  <c r="E32" i="1" s="1"/>
  <c r="J29" i="1"/>
  <c r="J20" i="1"/>
  <c r="C24" i="1"/>
  <c r="E24" i="1" s="1"/>
  <c r="D30" i="1"/>
  <c r="C22" i="1"/>
  <c r="E22" i="1" s="1"/>
  <c r="I29" i="1"/>
  <c r="I20" i="1"/>
  <c r="D22" i="1"/>
  <c r="C30" i="1"/>
  <c r="E30" i="1" s="1"/>
  <c r="J22" i="1"/>
  <c r="D21" i="1"/>
  <c r="J19" i="1"/>
  <c r="D29" i="1"/>
  <c r="C21" i="1"/>
  <c r="E21" i="1" s="1"/>
  <c r="I28" i="1"/>
  <c r="I19" i="1"/>
  <c r="J23" i="1"/>
  <c r="C29" i="1"/>
  <c r="E29" i="1" s="1"/>
  <c r="D20" i="1"/>
  <c r="J18" i="1"/>
  <c r="C20" i="1"/>
  <c r="E20" i="1" s="1"/>
  <c r="J27" i="1"/>
  <c r="I12" i="1"/>
  <c r="I39" i="1"/>
  <c r="K39" i="1" s="1"/>
  <c r="C35" i="1"/>
  <c r="E35" i="1" s="1"/>
  <c r="C11" i="1"/>
  <c r="E11" i="1" s="1"/>
  <c r="I13" i="1"/>
  <c r="C36" i="1"/>
  <c r="E36" i="1" s="1"/>
  <c r="I14" i="1"/>
  <c r="C12" i="1"/>
  <c r="E12" i="1" s="1"/>
  <c r="I9" i="1"/>
  <c r="C9" i="1"/>
  <c r="E9" i="1" s="1"/>
  <c r="C34" i="1"/>
  <c r="E34" i="1" s="1"/>
  <c r="I15" i="1"/>
  <c r="C37" i="1"/>
  <c r="E37" i="1" s="1"/>
  <c r="J9" i="1"/>
  <c r="C13" i="1"/>
  <c r="E13" i="1" s="1"/>
  <c r="D16" i="1"/>
  <c r="C10" i="1"/>
  <c r="E10" i="1" s="1"/>
  <c r="I16" i="1"/>
  <c r="I4" i="1"/>
  <c r="D34" i="1"/>
  <c r="I5" i="1"/>
  <c r="C5" i="1"/>
  <c r="E5" i="1" s="1"/>
  <c r="C38" i="1"/>
  <c r="E38" i="1" s="1"/>
  <c r="I17" i="1"/>
  <c r="C14" i="1"/>
  <c r="E14" i="1" s="1"/>
  <c r="C8" i="1"/>
  <c r="E8" i="1" s="1"/>
  <c r="D8" i="1"/>
  <c r="J37" i="1"/>
  <c r="I6" i="1"/>
  <c r="C39" i="1"/>
  <c r="E39" i="1" s="1"/>
  <c r="J35" i="1"/>
  <c r="C4" i="1"/>
  <c r="E4" i="1" s="1"/>
  <c r="C6" i="1"/>
  <c r="E6" i="1" s="1"/>
  <c r="C15" i="1"/>
  <c r="E15" i="1" s="1"/>
  <c r="I7" i="1"/>
  <c r="I34" i="1"/>
  <c r="K34" i="1" s="1"/>
  <c r="C16" i="1"/>
  <c r="E16" i="1" s="1"/>
  <c r="C7" i="1"/>
  <c r="E7" i="1" s="1"/>
  <c r="I36" i="1"/>
  <c r="K36" i="1" s="1"/>
  <c r="I8" i="1"/>
  <c r="I35" i="1"/>
  <c r="K35" i="1" s="1"/>
  <c r="J36" i="1"/>
  <c r="I38" i="1"/>
  <c r="K38" i="1" s="1"/>
  <c r="D17" i="1"/>
  <c r="D4" i="1"/>
  <c r="D9" i="1"/>
  <c r="I10" i="1"/>
  <c r="I37" i="1"/>
  <c r="K37" i="1" s="1"/>
  <c r="J10" i="1"/>
  <c r="I11" i="1"/>
  <c r="AG5" i="1"/>
  <c r="AB14" i="1"/>
  <c r="Z38" i="1"/>
  <c r="AB38" i="1" s="1"/>
  <c r="AG17" i="1"/>
  <c r="AB6" i="1"/>
  <c r="AA37" i="1"/>
  <c r="AG6" i="1"/>
  <c r="AG34" i="1"/>
  <c r="AI34" i="1" s="1"/>
  <c r="AB7" i="1"/>
  <c r="AB15" i="1"/>
  <c r="Z39" i="1"/>
  <c r="AB39" i="1" s="1"/>
  <c r="AA13" i="1"/>
  <c r="AG35" i="1"/>
  <c r="AI35" i="1" s="1"/>
  <c r="AG7" i="1"/>
  <c r="AB8" i="1"/>
  <c r="AB16" i="1"/>
  <c r="AH14" i="1"/>
  <c r="AG8" i="1"/>
  <c r="AG36" i="1"/>
  <c r="AI36" i="1" s="1"/>
  <c r="AG16" i="1"/>
  <c r="AB9" i="1"/>
  <c r="AB17" i="1"/>
  <c r="AH13" i="1"/>
  <c r="AG9" i="1"/>
  <c r="AG37" i="1"/>
  <c r="AI37" i="1" s="1"/>
  <c r="AA36" i="1"/>
  <c r="AG10" i="1"/>
  <c r="AB10" i="1"/>
  <c r="Z34" i="1"/>
  <c r="AB34" i="1" s="1"/>
  <c r="AG13" i="1"/>
  <c r="AG38" i="1"/>
  <c r="AI38" i="1" s="1"/>
  <c r="AH12" i="1"/>
  <c r="AB4" i="1"/>
  <c r="AB12" i="1"/>
  <c r="AB5" i="1"/>
  <c r="AG11" i="1"/>
  <c r="AG39" i="1"/>
  <c r="AI39" i="1" s="1"/>
  <c r="AB11" i="1"/>
  <c r="Z35" i="1"/>
  <c r="AB35" i="1" s="1"/>
  <c r="AA12" i="1"/>
  <c r="AG4" i="1"/>
  <c r="AG12" i="1"/>
  <c r="AH15" i="1"/>
  <c r="Z36" i="1"/>
  <c r="AB36" i="1" s="1"/>
  <c r="AG15" i="1"/>
  <c r="AG14" i="1"/>
  <c r="AB13" i="1"/>
  <c r="Z37" i="1"/>
  <c r="AB37" i="1" s="1"/>
  <c r="U14" i="1"/>
  <c r="N11" i="1"/>
  <c r="P11" i="1" s="1"/>
  <c r="U15" i="1"/>
  <c r="N39" i="1"/>
  <c r="P39" i="1" s="1"/>
  <c r="U16" i="1"/>
  <c r="N12" i="1"/>
  <c r="P12" i="1" s="1"/>
  <c r="U17" i="1"/>
  <c r="U34" i="1"/>
  <c r="N13" i="1"/>
  <c r="P13" i="1" s="1"/>
  <c r="U8" i="1"/>
  <c r="O8" i="1"/>
  <c r="U35" i="1"/>
  <c r="U36" i="1"/>
  <c r="W36" i="1" s="1"/>
  <c r="N14" i="1"/>
  <c r="P14" i="1" s="1"/>
  <c r="U37" i="1"/>
  <c r="W37" i="1" s="1"/>
  <c r="N8" i="1"/>
  <c r="P8" i="1" s="1"/>
  <c r="U38" i="1"/>
  <c r="W38" i="1" s="1"/>
  <c r="N15" i="1"/>
  <c r="P15" i="1" s="1"/>
  <c r="N36" i="1"/>
  <c r="P36" i="1" s="1"/>
  <c r="U39" i="1"/>
  <c r="W39" i="1" s="1"/>
  <c r="N4" i="1"/>
  <c r="P4" i="1" s="1"/>
  <c r="N16" i="1"/>
  <c r="P16" i="1" s="1"/>
  <c r="U9" i="1"/>
  <c r="N10" i="1"/>
  <c r="P10" i="1" s="1"/>
  <c r="O10" i="1"/>
  <c r="U4" i="1"/>
  <c r="N5" i="1"/>
  <c r="P5" i="1" s="1"/>
  <c r="N17" i="1"/>
  <c r="P17" i="1" s="1"/>
  <c r="N38" i="1"/>
  <c r="P38" i="1" s="1"/>
  <c r="N9" i="1"/>
  <c r="P9" i="1" s="1"/>
  <c r="N6" i="1"/>
  <c r="P6" i="1" s="1"/>
  <c r="N34" i="1"/>
  <c r="P34" i="1" s="1"/>
  <c r="U5" i="1"/>
  <c r="U10" i="1"/>
  <c r="U13" i="1"/>
  <c r="U6" i="1"/>
  <c r="N7" i="1"/>
  <c r="P7" i="1" s="1"/>
  <c r="N35" i="1"/>
  <c r="P35" i="1" s="1"/>
  <c r="U7" i="1"/>
  <c r="U12" i="1"/>
  <c r="O36" i="1"/>
  <c r="N37" i="1"/>
  <c r="P37" i="1" s="1"/>
  <c r="U11" i="1"/>
  <c r="O9" i="1"/>
  <c r="O37" i="1"/>
  <c r="V39" i="1"/>
  <c r="V38" i="1"/>
  <c r="J8" i="1"/>
  <c r="O35" i="1"/>
  <c r="O7" i="1"/>
  <c r="V37" i="1"/>
  <c r="AA35" i="1"/>
  <c r="AA11" i="1"/>
  <c r="AH39" i="1"/>
  <c r="AH11" i="1"/>
  <c r="V36" i="1"/>
  <c r="D7" i="1"/>
  <c r="J34" i="1"/>
  <c r="J7" i="1"/>
  <c r="O34" i="1"/>
  <c r="O6" i="1"/>
  <c r="D15" i="1"/>
  <c r="D6" i="1"/>
  <c r="AH38" i="1"/>
  <c r="V34" i="1"/>
  <c r="D39" i="1"/>
  <c r="J6" i="1"/>
  <c r="O17" i="1"/>
  <c r="O5" i="1"/>
  <c r="AA4" i="1"/>
  <c r="AA34" i="1"/>
  <c r="AA10" i="1"/>
  <c r="AH10" i="1"/>
  <c r="AM15" i="1"/>
  <c r="V17" i="1"/>
  <c r="D14" i="1"/>
  <c r="J17" i="1"/>
  <c r="V16" i="1"/>
  <c r="D38" i="1"/>
  <c r="D5" i="1"/>
  <c r="J5" i="1"/>
  <c r="O16" i="1"/>
  <c r="AH37" i="1"/>
  <c r="AH9" i="1"/>
  <c r="V15" i="1"/>
  <c r="J16" i="1"/>
  <c r="AA17" i="1"/>
  <c r="AA9" i="1"/>
  <c r="V14" i="1"/>
  <c r="D13" i="1"/>
  <c r="O15" i="1"/>
  <c r="AH36" i="1"/>
  <c r="AH8" i="1"/>
  <c r="V13" i="1"/>
  <c r="D37" i="1"/>
  <c r="J4" i="1"/>
  <c r="J15" i="1"/>
  <c r="O4" i="1"/>
  <c r="V12" i="1"/>
  <c r="AM31" i="1"/>
  <c r="O14" i="1"/>
  <c r="AA16" i="1"/>
  <c r="AA8" i="1"/>
  <c r="AH7" i="1"/>
  <c r="V11" i="1"/>
  <c r="D12" i="1"/>
  <c r="J14" i="1"/>
  <c r="AH35" i="1"/>
  <c r="AM37" i="1"/>
  <c r="V10" i="1"/>
  <c r="D36" i="1"/>
  <c r="O13" i="1"/>
  <c r="V9" i="1"/>
  <c r="J13" i="1"/>
  <c r="AA39" i="1"/>
  <c r="AA15" i="1"/>
  <c r="AA7" i="1"/>
  <c r="AH34" i="1"/>
  <c r="AH6" i="1"/>
  <c r="V8" i="1"/>
  <c r="D11" i="1"/>
  <c r="O12" i="1"/>
  <c r="V7" i="1"/>
  <c r="D35" i="1"/>
  <c r="J39" i="1"/>
  <c r="J12" i="1"/>
  <c r="O39" i="1"/>
  <c r="AA6" i="1"/>
  <c r="AH17" i="1"/>
  <c r="V6" i="1"/>
  <c r="O11" i="1"/>
  <c r="AA38" i="1"/>
  <c r="AA14" i="1"/>
  <c r="AH5" i="1"/>
  <c r="V5" i="1"/>
  <c r="D10" i="1"/>
  <c r="J38" i="1"/>
  <c r="O38" i="1"/>
  <c r="AA5" i="1"/>
  <c r="AT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H10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25" i="1" l="1"/>
  <c r="AM26" i="1"/>
  <c r="AT19" i="1"/>
  <c r="AM27" i="1"/>
  <c r="AT31" i="1"/>
  <c r="AT14" i="1"/>
  <c r="AT20" i="1"/>
  <c r="AT32" i="1"/>
  <c r="AT21" i="1"/>
  <c r="AM39" i="1"/>
  <c r="AS19" i="1"/>
  <c r="AL27" i="1"/>
  <c r="AN27" i="1" s="1"/>
  <c r="AT33" i="1"/>
  <c r="AT22" i="1"/>
  <c r="AL29" i="1"/>
  <c r="AN29" i="1" s="1"/>
  <c r="AL19" i="1"/>
  <c r="AN19" i="1" s="1"/>
  <c r="AS31" i="1"/>
  <c r="AL26" i="1"/>
  <c r="AN26" i="1" s="1"/>
  <c r="AL28" i="1"/>
  <c r="AN28" i="1" s="1"/>
  <c r="AL18" i="1"/>
  <c r="AN18" i="1" s="1"/>
  <c r="AS24" i="1"/>
  <c r="AS20" i="1"/>
  <c r="AS32" i="1"/>
  <c r="AS33" i="1"/>
  <c r="AM28" i="1"/>
  <c r="AM18" i="1"/>
  <c r="AL30" i="1"/>
  <c r="AN30" i="1" s="1"/>
  <c r="AM29" i="1"/>
  <c r="AT24" i="1"/>
  <c r="AM30" i="1"/>
  <c r="AS21" i="1"/>
  <c r="AL4" i="1"/>
  <c r="AN4" i="1" s="1"/>
  <c r="AS22" i="1"/>
  <c r="AS23" i="1"/>
  <c r="AT23" i="1"/>
  <c r="AM19" i="1"/>
  <c r="AL31" i="1"/>
  <c r="AN31" i="1" s="1"/>
  <c r="AL20" i="1"/>
  <c r="AN20" i="1" s="1"/>
  <c r="AT27" i="1"/>
  <c r="AS28" i="1"/>
  <c r="AS25" i="1"/>
  <c r="AL32" i="1"/>
  <c r="AN32" i="1" s="1"/>
  <c r="AS26" i="1"/>
  <c r="AL33" i="1"/>
  <c r="AN33" i="1" s="1"/>
  <c r="AL22" i="1"/>
  <c r="AN22" i="1" s="1"/>
  <c r="AL23" i="1"/>
  <c r="AN23" i="1" s="1"/>
  <c r="AM23" i="1"/>
  <c r="AL25" i="1"/>
  <c r="AN25" i="1" s="1"/>
  <c r="AM33" i="1"/>
  <c r="AT29" i="1"/>
  <c r="AL21" i="1"/>
  <c r="AN21" i="1" s="1"/>
  <c r="AS29" i="1"/>
  <c r="AS18" i="1"/>
  <c r="AS30" i="1"/>
  <c r="AL24" i="1"/>
  <c r="AN24" i="1" s="1"/>
  <c r="AM24" i="1"/>
  <c r="AT18" i="1"/>
  <c r="AS27" i="1"/>
  <c r="AM22" i="1"/>
  <c r="AT28" i="1"/>
  <c r="AM20" i="1"/>
  <c r="AT25" i="1"/>
  <c r="AM32" i="1"/>
  <c r="AM21" i="1"/>
  <c r="AT26" i="1"/>
  <c r="AM14" i="1"/>
  <c r="AT30" i="1"/>
  <c r="AT13" i="1"/>
  <c r="AM16" i="1"/>
  <c r="AT6" i="1"/>
  <c r="AM35" i="1"/>
  <c r="AT17" i="1"/>
  <c r="AM13" i="1"/>
  <c r="AM36" i="1"/>
  <c r="AM7" i="1"/>
  <c r="AM11" i="1"/>
  <c r="AM38" i="1"/>
  <c r="AT7" i="1"/>
  <c r="AT12" i="1"/>
  <c r="AT4" i="1"/>
  <c r="AM5" i="1"/>
  <c r="AM6" i="1"/>
  <c r="AT34" i="1"/>
  <c r="AL35" i="1"/>
  <c r="AN35" i="1" s="1"/>
  <c r="AM4" i="1"/>
  <c r="AT10" i="1"/>
  <c r="AS12" i="1"/>
  <c r="AS39" i="1"/>
  <c r="AU39" i="1" s="1"/>
  <c r="AL11" i="1"/>
  <c r="AN11" i="1" s="1"/>
  <c r="AS13" i="1"/>
  <c r="AL36" i="1"/>
  <c r="AN36" i="1" s="1"/>
  <c r="AS11" i="1"/>
  <c r="AL12" i="1"/>
  <c r="AN12" i="1" s="1"/>
  <c r="AS14" i="1"/>
  <c r="AL37" i="1"/>
  <c r="AN37" i="1" s="1"/>
  <c r="AL13" i="1"/>
  <c r="AN13" i="1" s="1"/>
  <c r="AS38" i="1"/>
  <c r="AU38" i="1" s="1"/>
  <c r="AS15" i="1"/>
  <c r="AS4" i="1"/>
  <c r="AL5" i="1"/>
  <c r="AN5" i="1" s="1"/>
  <c r="AL38" i="1"/>
  <c r="AN38" i="1" s="1"/>
  <c r="AT9" i="1"/>
  <c r="AL14" i="1"/>
  <c r="AN14" i="1" s="1"/>
  <c r="AS5" i="1"/>
  <c r="AS16" i="1"/>
  <c r="AL6" i="1"/>
  <c r="AN6" i="1" s="1"/>
  <c r="AL39" i="1"/>
  <c r="AN39" i="1" s="1"/>
  <c r="AT36" i="1"/>
  <c r="AL10" i="1"/>
  <c r="AN10" i="1" s="1"/>
  <c r="AS6" i="1"/>
  <c r="AS17" i="1"/>
  <c r="AL15" i="1"/>
  <c r="AN15" i="1" s="1"/>
  <c r="AL7" i="1"/>
  <c r="AN7" i="1" s="1"/>
  <c r="AS7" i="1"/>
  <c r="AS34" i="1"/>
  <c r="AU34" i="1" s="1"/>
  <c r="AM34" i="1"/>
  <c r="AL16" i="1"/>
  <c r="AN16" i="1" s="1"/>
  <c r="AS8" i="1"/>
  <c r="AS35" i="1"/>
  <c r="AU35" i="1" s="1"/>
  <c r="AL8" i="1"/>
  <c r="AN8" i="1" s="1"/>
  <c r="AL17" i="1"/>
  <c r="AN17" i="1" s="1"/>
  <c r="AS9" i="1"/>
  <c r="AS36" i="1"/>
  <c r="AU36" i="1" s="1"/>
  <c r="AL9" i="1"/>
  <c r="AN9" i="1" s="1"/>
  <c r="AM17" i="1"/>
  <c r="AM9" i="1"/>
  <c r="AS10" i="1"/>
  <c r="AS37" i="1"/>
  <c r="AU37" i="1" s="1"/>
  <c r="AL34" i="1"/>
  <c r="AN34" i="1" s="1"/>
  <c r="AT37" i="1"/>
  <c r="AM10" i="1"/>
  <c r="AT5" i="1"/>
  <c r="AT16" i="1"/>
  <c r="AT8" i="1"/>
  <c r="AT15" i="1"/>
  <c r="AT35" i="1"/>
  <c r="AM8" i="1"/>
  <c r="AT39" i="1"/>
  <c r="AM12" i="1"/>
  <c r="AT11" i="1"/>
</calcChain>
</file>

<file path=xl/sharedStrings.xml><?xml version="1.0" encoding="utf-8"?>
<sst xmlns="http://schemas.openxmlformats.org/spreadsheetml/2006/main" count="198" uniqueCount="39">
  <si>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</si>
  <si>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</si>
  <si>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</si>
  <si>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</si>
  <si>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</si>
  <si>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</si>
  <si>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</si>
  <si>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</si>
  <si>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</si>
  <si>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</si>
  <si>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</si>
  <si>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</si>
  <si>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</si>
  <si>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</si>
  <si>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</si>
  <si>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</si>
  <si>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</si>
  <si>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</si>
  <si>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</si>
  <si>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</si>
  <si>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</si>
  <si>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</si>
  <si>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</si>
  <si>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</si>
  <si>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</si>
  <si>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</si>
  <si>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</si>
  <si>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</si>
  <si>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</si>
  <si>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</si>
  <si>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</si>
  <si>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</si>
  <si>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</si>
  <si>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</si>
  <si>
    <t>VelCFD</t>
  </si>
  <si>
    <t>area</t>
  </si>
  <si>
    <t>P_Agulha</t>
  </si>
  <si>
    <t>DPInterno</t>
  </si>
  <si>
    <t>m=rho 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</si>
</sst>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2" fillId="15" borderId="27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6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24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25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0" fontId="2" fillId="1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GeometryV2!$AO$2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GeometryV2!$AT$4:$AT$33</c:f>
              <c:numCache>
                <c:formatCode>0.000</c:formatCode>
                <c:ptCount val="30"/>
                <c:pt idx="0">
                  <c:v>208.19604127793963</c:v>
                </c:pt>
                <c:pt idx="1">
                  <c:v>416.39208255587926</c:v>
                </c:pt>
                <c:pt idx="2">
                  <c:v>624.58812383381894</c:v>
                </c:pt>
                <c:pt idx="3">
                  <c:v>832.78416511175851</c:v>
                </c:pt>
                <c:pt idx="4">
                  <c:v>1040.9802063896982</c:v>
                </c:pt>
                <c:pt idx="5">
                  <c:v>1249.1762476676379</c:v>
                </c:pt>
                <c:pt idx="6">
                  <c:v>1457.3722889455776</c:v>
                </c:pt>
                <c:pt idx="7">
                  <c:v>1665.568330223517</c:v>
                </c:pt>
                <c:pt idx="8">
                  <c:v>1873.7643715014565</c:v>
                </c:pt>
                <c:pt idx="9">
                  <c:v>2081.9604127793964</c:v>
                </c:pt>
                <c:pt idx="10">
                  <c:v>2290.1564540573363</c:v>
                </c:pt>
                <c:pt idx="11">
                  <c:v>2498.3524953352758</c:v>
                </c:pt>
                <c:pt idx="12">
                  <c:v>2706.5485366132152</c:v>
                </c:pt>
                <c:pt idx="13">
                  <c:v>2914.7445778911551</c:v>
                </c:pt>
                <c:pt idx="14">
                  <c:v>3122.9406191690946</c:v>
                </c:pt>
                <c:pt idx="15">
                  <c:v>3331.136660447034</c:v>
                </c:pt>
                <c:pt idx="16">
                  <c:v>3539.332701724974</c:v>
                </c:pt>
                <c:pt idx="17">
                  <c:v>3747.528743002913</c:v>
                </c:pt>
                <c:pt idx="18">
                  <c:v>3955.7247842808529</c:v>
                </c:pt>
                <c:pt idx="19">
                  <c:v>4163.9208255587928</c:v>
                </c:pt>
                <c:pt idx="20">
                  <c:v>4372.1168668367318</c:v>
                </c:pt>
                <c:pt idx="21">
                  <c:v>4580.3129081146726</c:v>
                </c:pt>
                <c:pt idx="22">
                  <c:v>4788.5089493926116</c:v>
                </c:pt>
                <c:pt idx="23">
                  <c:v>4996.7049906705515</c:v>
                </c:pt>
                <c:pt idx="24">
                  <c:v>5204.9010319484905</c:v>
                </c:pt>
                <c:pt idx="25">
                  <c:v>5413.0970732264304</c:v>
                </c:pt>
                <c:pt idx="26">
                  <c:v>5621.2931145043713</c:v>
                </c:pt>
                <c:pt idx="27">
                  <c:v>5829.4891557823103</c:v>
                </c:pt>
                <c:pt idx="28">
                  <c:v>6037.6851970602493</c:v>
                </c:pt>
                <c:pt idx="29">
                  <c:v>6245.8812383381892</c:v>
                </c:pt>
              </c:numCache>
            </c:numRef>
          </c:xVal>
          <c:yVal>
            <c:numRef>
              <c:f>GeometryV2!$AQ$4:$AQ$33</c:f>
              <c:numCache>
                <c:formatCode>0.000</c:formatCode>
                <c:ptCount val="30"/>
                <c:pt idx="0">
                  <c:v>57.383946999999999</c:v>
                </c:pt>
                <c:pt idx="1">
                  <c:v>190.35959600000001</c:v>
                </c:pt>
                <c:pt idx="2">
                  <c:v>398.26954000000001</c:v>
                </c:pt>
                <c:pt idx="3">
                  <c:v>680.35228600000005</c:v>
                </c:pt>
                <c:pt idx="4">
                  <c:v>1035.5748920000001</c:v>
                </c:pt>
                <c:pt idx="5">
                  <c:v>1462.168643</c:v>
                </c:pt>
                <c:pt idx="6">
                  <c:v>1957.756161</c:v>
                </c:pt>
                <c:pt idx="7">
                  <c:v>2520.9626619999999</c:v>
                </c:pt>
                <c:pt idx="8">
                  <c:v>3150.653444</c:v>
                </c:pt>
                <c:pt idx="9">
                  <c:v>3846.297192</c:v>
                </c:pt>
                <c:pt idx="10">
                  <c:v>4606.9281129999999</c:v>
                </c:pt>
                <c:pt idx="11">
                  <c:v>5431.6659760000002</c:v>
                </c:pt>
                <c:pt idx="12">
                  <c:v>6319.9404190000005</c:v>
                </c:pt>
                <c:pt idx="13">
                  <c:v>7271.0745390000002</c:v>
                </c:pt>
                <c:pt idx="14">
                  <c:v>8284.7256639999996</c:v>
                </c:pt>
                <c:pt idx="15">
                  <c:v>9360.5468330000003</c:v>
                </c:pt>
                <c:pt idx="16">
                  <c:v>10498.386522999999</c:v>
                </c:pt>
                <c:pt idx="17">
                  <c:v>11697.680196000001</c:v>
                </c:pt>
                <c:pt idx="18">
                  <c:v>12958.422409999999</c:v>
                </c:pt>
                <c:pt idx="19">
                  <c:v>14280.116108</c:v>
                </c:pt>
                <c:pt idx="20">
                  <c:v>15662.576335</c:v>
                </c:pt>
                <c:pt idx="21">
                  <c:v>17105.262605</c:v>
                </c:pt>
                <c:pt idx="22">
                  <c:v>18608.506176999999</c:v>
                </c:pt>
                <c:pt idx="23">
                  <c:v>20172.378270999998</c:v>
                </c:pt>
                <c:pt idx="24">
                  <c:v>21794.931850000001</c:v>
                </c:pt>
                <c:pt idx="25">
                  <c:v>23476.005788000002</c:v>
                </c:pt>
                <c:pt idx="26">
                  <c:v>25215.680243999999</c:v>
                </c:pt>
                <c:pt idx="27">
                  <c:v>27013.872742</c:v>
                </c:pt>
                <c:pt idx="28">
                  <c:v>28870.758812999997</c:v>
                </c:pt>
                <c:pt idx="29">
                  <c:v>30785.499646999997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B6E-95D7-A47A44331B74}"/>
            </c:ext>
          </c:extLst>
        </c:ser>
        <c:ser>
          <c:idx val="1"/>
          <c:order val="1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C-4B6E-95D7-A47A44331B74}"/>
            </c:ext>
          </c:extLst>
        </c:ser>
        <c:ser>
          <c:idx val="2"/>
          <c:order val="2"/>
          <c:tx>
            <c:strRef>
              <c:f>GeometryV2!$AC$2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GeometryV2!$AH$4:$AH$33</c:f>
              <c:numCache>
                <c:formatCode>0.000</c:formatCode>
                <c:ptCount val="30"/>
                <c:pt idx="1">
                  <c:v>364.75496067546345</c:v>
                </c:pt>
                <c:pt idx="2">
                  <c:v>547.13244101319515</c:v>
                </c:pt>
                <c:pt idx="3">
                  <c:v>729.5099213509269</c:v>
                </c:pt>
                <c:pt idx="4">
                  <c:v>911.88740168865854</c:v>
                </c:pt>
                <c:pt idx="5">
                  <c:v>1094.2648820263903</c:v>
                </c:pt>
                <c:pt idx="6">
                  <c:v>1276.6423623641222</c:v>
                </c:pt>
                <c:pt idx="7">
                  <c:v>1459.0198427018538</c:v>
                </c:pt>
                <c:pt idx="8">
                  <c:v>1641.3973230395852</c:v>
                </c:pt>
                <c:pt idx="9">
                  <c:v>1823.7748033773171</c:v>
                </c:pt>
                <c:pt idx="10">
                  <c:v>2006.152283715049</c:v>
                </c:pt>
                <c:pt idx="11">
                  <c:v>2188.5297640527806</c:v>
                </c:pt>
                <c:pt idx="12">
                  <c:v>2370.9072443905125</c:v>
                </c:pt>
                <c:pt idx="13">
                  <c:v>2553.2847247282443</c:v>
                </c:pt>
                <c:pt idx="14">
                  <c:v>2735.6622050659753</c:v>
                </c:pt>
                <c:pt idx="15">
                  <c:v>2918.0396854037076</c:v>
                </c:pt>
                <c:pt idx="16">
                  <c:v>3100.4171657414395</c:v>
                </c:pt>
                <c:pt idx="17">
                  <c:v>3282.7946460791704</c:v>
                </c:pt>
                <c:pt idx="18">
                  <c:v>3465.1721264169028</c:v>
                </c:pt>
                <c:pt idx="19">
                  <c:v>3647.5496067546342</c:v>
                </c:pt>
                <c:pt idx="20">
                  <c:v>3829.927087092366</c:v>
                </c:pt>
                <c:pt idx="21">
                  <c:v>4012.3045674300979</c:v>
                </c:pt>
                <c:pt idx="22">
                  <c:v>4194.6820477678293</c:v>
                </c:pt>
                <c:pt idx="23">
                  <c:v>4377.0595281055612</c:v>
                </c:pt>
                <c:pt idx="24">
                  <c:v>4559.4370084432931</c:v>
                </c:pt>
                <c:pt idx="25">
                  <c:v>4741.8144887810249</c:v>
                </c:pt>
                <c:pt idx="26">
                  <c:v>4924.1919691187568</c:v>
                </c:pt>
                <c:pt idx="27">
                  <c:v>5106.5694494564887</c:v>
                </c:pt>
                <c:pt idx="28">
                  <c:v>5288.9469297942187</c:v>
                </c:pt>
                <c:pt idx="29">
                  <c:v>5471.3244101319506</c:v>
                </c:pt>
              </c:numCache>
            </c:numRef>
          </c:xVal>
          <c:yVal>
            <c:numRef>
              <c:f>GeometryV2!$AE$4:$AE$33</c:f>
              <c:numCache>
                <c:formatCode>0.000</c:formatCode>
                <c:ptCount val="30"/>
                <c:pt idx="1">
                  <c:v>248.48626500000003</c:v>
                </c:pt>
                <c:pt idx="2">
                  <c:v>511.15664800000002</c:v>
                </c:pt>
                <c:pt idx="3">
                  <c:v>862.17463900000007</c:v>
                </c:pt>
                <c:pt idx="4">
                  <c:v>1299.7576760000002</c:v>
                </c:pt>
                <c:pt idx="5">
                  <c:v>1822.1573999999998</c:v>
                </c:pt>
                <c:pt idx="6">
                  <c:v>2427.9382249999999</c:v>
                </c:pt>
                <c:pt idx="7">
                  <c:v>3115.9405100000004</c:v>
                </c:pt>
                <c:pt idx="8">
                  <c:v>3885.0580980000004</c:v>
                </c:pt>
                <c:pt idx="9">
                  <c:v>4734.3203910000002</c:v>
                </c:pt>
                <c:pt idx="10">
                  <c:v>5662.8637360000002</c:v>
                </c:pt>
                <c:pt idx="11">
                  <c:v>6669.8401939999994</c:v>
                </c:pt>
                <c:pt idx="12">
                  <c:v>7754.5936469999906</c:v>
                </c:pt>
                <c:pt idx="13">
                  <c:v>8916.4911119999997</c:v>
                </c:pt>
                <c:pt idx="14">
                  <c:v>10154.695742</c:v>
                </c:pt>
                <c:pt idx="15">
                  <c:v>11468.872137</c:v>
                </c:pt>
                <c:pt idx="16">
                  <c:v>12858.100902</c:v>
                </c:pt>
                <c:pt idx="17">
                  <c:v>14321.997275</c:v>
                </c:pt>
                <c:pt idx="18">
                  <c:v>15860.160223999999</c:v>
                </c:pt>
                <c:pt idx="19">
                  <c:v>17472.161708</c:v>
                </c:pt>
                <c:pt idx="20">
                  <c:v>19157.544973</c:v>
                </c:pt>
                <c:pt idx="21">
                  <c:v>20915.765925</c:v>
                </c:pt>
                <c:pt idx="22">
                  <c:v>22746.433580000001</c:v>
                </c:pt>
                <c:pt idx="23">
                  <c:v>24649.389356</c:v>
                </c:pt>
                <c:pt idx="24">
                  <c:v>26623.657485</c:v>
                </c:pt>
                <c:pt idx="25">
                  <c:v>28669.347083000001</c:v>
                </c:pt>
                <c:pt idx="26">
                  <c:v>30785.819605000001</c:v>
                </c:pt>
                <c:pt idx="27">
                  <c:v>32972.946487000001</c:v>
                </c:pt>
                <c:pt idx="28">
                  <c:v>35230.444249</c:v>
                </c:pt>
                <c:pt idx="29">
                  <c:v>37557.553028999995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C-4B6E-95D7-A47A44331B74}"/>
            </c:ext>
          </c:extLst>
        </c:ser>
        <c:ser>
          <c:idx val="3"/>
          <c:order val="3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C-4B6E-95D7-A47A44331B74}"/>
            </c:ext>
          </c:extLst>
        </c:ser>
        <c:ser>
          <c:idx val="4"/>
          <c:order val="4"/>
          <c:tx>
            <c:strRef>
              <c:f>GeometryV2!$Q$2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GeometryV2!$V$4:$V$33</c:f>
              <c:numCache>
                <c:formatCode>0.00</c:formatCode>
                <c:ptCount val="30"/>
                <c:pt idx="0">
                  <c:v>155.46521737083518</c:v>
                </c:pt>
                <c:pt idx="1">
                  <c:v>310.93043474167035</c:v>
                </c:pt>
                <c:pt idx="2">
                  <c:v>466.39565211250545</c:v>
                </c:pt>
                <c:pt idx="3">
                  <c:v>621.86086948334071</c:v>
                </c:pt>
                <c:pt idx="4">
                  <c:v>777.32608685417574</c:v>
                </c:pt>
                <c:pt idx="5">
                  <c:v>932.79130422501089</c:v>
                </c:pt>
                <c:pt idx="6">
                  <c:v>1088.2565215958462</c:v>
                </c:pt>
                <c:pt idx="7">
                  <c:v>1243.7217389666814</c:v>
                </c:pt>
                <c:pt idx="8">
                  <c:v>1399.1869563375164</c:v>
                </c:pt>
                <c:pt idx="9">
                  <c:v>1554.6521737083515</c:v>
                </c:pt>
                <c:pt idx="10">
                  <c:v>1710.1173910791867</c:v>
                </c:pt>
                <c:pt idx="11">
                  <c:v>1865.5826084500218</c:v>
                </c:pt>
                <c:pt idx="12">
                  <c:v>2021.0478258208573</c:v>
                </c:pt>
                <c:pt idx="13">
                  <c:v>2176.5130431916923</c:v>
                </c:pt>
                <c:pt idx="14">
                  <c:v>2331.9782605625273</c:v>
                </c:pt>
                <c:pt idx="15">
                  <c:v>2487.4434779333628</c:v>
                </c:pt>
                <c:pt idx="16">
                  <c:v>2642.9086953041983</c:v>
                </c:pt>
                <c:pt idx="17">
                  <c:v>2798.3739126750329</c:v>
                </c:pt>
                <c:pt idx="18">
                  <c:v>2953.8391300458679</c:v>
                </c:pt>
                <c:pt idx="19">
                  <c:v>3109.304347416703</c:v>
                </c:pt>
                <c:pt idx="20">
                  <c:v>3264.769564787538</c:v>
                </c:pt>
                <c:pt idx="21">
                  <c:v>3420.2347821583735</c:v>
                </c:pt>
                <c:pt idx="22">
                  <c:v>3575.6999995292085</c:v>
                </c:pt>
                <c:pt idx="23">
                  <c:v>3731.1652169000436</c:v>
                </c:pt>
                <c:pt idx="24">
                  <c:v>3886.6304342708791</c:v>
                </c:pt>
                <c:pt idx="25">
                  <c:v>4042.0956516417145</c:v>
                </c:pt>
                <c:pt idx="26">
                  <c:v>4197.56086901255</c:v>
                </c:pt>
                <c:pt idx="27">
                  <c:v>4353.0260863833846</c:v>
                </c:pt>
                <c:pt idx="28">
                  <c:v>4508.4913037542192</c:v>
                </c:pt>
                <c:pt idx="29">
                  <c:v>4663.9565211250547</c:v>
                </c:pt>
              </c:numCache>
            </c:numRef>
          </c:xVal>
          <c:yVal>
            <c:numRef>
              <c:f>GeometryV2!$S$4:$S$33</c:f>
              <c:numCache>
                <c:formatCode>0.00</c:formatCode>
                <c:ptCount val="30"/>
                <c:pt idx="0">
                  <c:v>114.18008500000001</c:v>
                </c:pt>
                <c:pt idx="1">
                  <c:v>366.994326</c:v>
                </c:pt>
                <c:pt idx="2">
                  <c:v>746.719245</c:v>
                </c:pt>
                <c:pt idx="3">
                  <c:v>1248.798534</c:v>
                </c:pt>
                <c:pt idx="4">
                  <c:v>1870.7298820000001</c:v>
                </c:pt>
                <c:pt idx="5">
                  <c:v>2610.4816530000003</c:v>
                </c:pt>
                <c:pt idx="6">
                  <c:v>3466.401836</c:v>
                </c:pt>
                <c:pt idx="7">
                  <c:v>4437.0606710000002</c:v>
                </c:pt>
                <c:pt idx="8">
                  <c:v>5521.0517909999999</c:v>
                </c:pt>
                <c:pt idx="9">
                  <c:v>6717.1178019999998</c:v>
                </c:pt>
                <c:pt idx="10">
                  <c:v>8024.1202030000004</c:v>
                </c:pt>
                <c:pt idx="11">
                  <c:v>9440.9252490000017</c:v>
                </c:pt>
                <c:pt idx="12">
                  <c:v>10966.597863000001</c:v>
                </c:pt>
                <c:pt idx="13">
                  <c:v>12600.228595</c:v>
                </c:pt>
                <c:pt idx="14">
                  <c:v>14340.699860999999</c:v>
                </c:pt>
                <c:pt idx="15">
                  <c:v>16187.242431999999</c:v>
                </c:pt>
                <c:pt idx="16">
                  <c:v>18138.945261000001</c:v>
                </c:pt>
                <c:pt idx="17">
                  <c:v>20194.64057</c:v>
                </c:pt>
                <c:pt idx="18">
                  <c:v>22353.409696999999</c:v>
                </c:pt>
                <c:pt idx="19">
                  <c:v>24614.860206999998</c:v>
                </c:pt>
                <c:pt idx="20">
                  <c:v>26977.909509000001</c:v>
                </c:pt>
                <c:pt idx="21">
                  <c:v>29442.247066</c:v>
                </c:pt>
                <c:pt idx="22">
                  <c:v>32006.873404000005</c:v>
                </c:pt>
                <c:pt idx="23">
                  <c:v>34671.310904000005</c:v>
                </c:pt>
                <c:pt idx="24">
                  <c:v>37434.823442000001</c:v>
                </c:pt>
                <c:pt idx="25">
                  <c:v>40296.975696000001</c:v>
                </c:pt>
                <c:pt idx="26">
                  <c:v>43256.766918000001</c:v>
                </c:pt>
                <c:pt idx="27">
                  <c:v>46313.806750000003</c:v>
                </c:pt>
                <c:pt idx="28">
                  <c:v>49467.216138999996</c:v>
                </c:pt>
                <c:pt idx="29">
                  <c:v>52716.747804999999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C-4B6E-95D7-A47A44331B74}"/>
            </c:ext>
          </c:extLst>
        </c:ser>
        <c:ser>
          <c:idx val="5"/>
          <c:order val="5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C-4B6E-95D7-A47A44331B74}"/>
            </c:ext>
          </c:extLst>
        </c:ser>
        <c:ser>
          <c:idx val="6"/>
          <c:order val="6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123.11567503065052</c:v>
                </c:pt>
                <c:pt idx="1">
                  <c:v>246.23135006130104</c:v>
                </c:pt>
                <c:pt idx="2">
                  <c:v>369.34702509195154</c:v>
                </c:pt>
                <c:pt idx="3">
                  <c:v>492.46270012260209</c:v>
                </c:pt>
                <c:pt idx="4">
                  <c:v>615.57837515325264</c:v>
                </c:pt>
                <c:pt idx="5">
                  <c:v>738.69405018390307</c:v>
                </c:pt>
                <c:pt idx="6">
                  <c:v>861.80972521455362</c:v>
                </c:pt>
                <c:pt idx="7">
                  <c:v>984.92540024520417</c:v>
                </c:pt>
                <c:pt idx="8">
                  <c:v>1108.0410752758546</c:v>
                </c:pt>
                <c:pt idx="9">
                  <c:v>1231.1567503065053</c:v>
                </c:pt>
                <c:pt idx="10">
                  <c:v>1354.2724253371557</c:v>
                </c:pt>
                <c:pt idx="11">
                  <c:v>1477.3881003678061</c:v>
                </c:pt>
                <c:pt idx="12">
                  <c:v>1600.5037753984568</c:v>
                </c:pt>
                <c:pt idx="13">
                  <c:v>1723.6194504291072</c:v>
                </c:pt>
                <c:pt idx="14">
                  <c:v>1846.7351254597575</c:v>
                </c:pt>
                <c:pt idx="15">
                  <c:v>1969.8508004904083</c:v>
                </c:pt>
                <c:pt idx="16">
                  <c:v>2092.9664755210588</c:v>
                </c:pt>
                <c:pt idx="17">
                  <c:v>2216.0821505517092</c:v>
                </c:pt>
                <c:pt idx="18">
                  <c:v>2339.1978255823597</c:v>
                </c:pt>
                <c:pt idx="19">
                  <c:v>2462.3135006130105</c:v>
                </c:pt>
                <c:pt idx="20">
                  <c:v>2585.4291756436605</c:v>
                </c:pt>
                <c:pt idx="21">
                  <c:v>2708.5448506743114</c:v>
                </c:pt>
                <c:pt idx="22">
                  <c:v>2831.6605257049619</c:v>
                </c:pt>
                <c:pt idx="23">
                  <c:v>2954.7762007356123</c:v>
                </c:pt>
                <c:pt idx="24">
                  <c:v>3077.8918757662627</c:v>
                </c:pt>
                <c:pt idx="25">
                  <c:v>3201.0075507969136</c:v>
                </c:pt>
                <c:pt idx="26">
                  <c:v>3324.1232258275641</c:v>
                </c:pt>
                <c:pt idx="27">
                  <c:v>3447.2389008582145</c:v>
                </c:pt>
                <c:pt idx="28">
                  <c:v>3570.3545758888645</c:v>
                </c:pt>
                <c:pt idx="29">
                  <c:v>3693.4702509195149</c:v>
                </c:pt>
              </c:numCache>
            </c:numRef>
          </c:xVal>
          <c:yVal>
            <c:numRef>
              <c:f>GeometryV2!$G$4:$G$33</c:f>
              <c:numCache>
                <c:formatCode>0.000</c:formatCode>
                <c:ptCount val="30"/>
                <c:pt idx="0">
                  <c:v>238.116018</c:v>
                </c:pt>
                <c:pt idx="1">
                  <c:v>751.28114399999993</c:v>
                </c:pt>
                <c:pt idx="2">
                  <c:v>1505.344325</c:v>
                </c:pt>
                <c:pt idx="3">
                  <c:v>2489.4436439999999</c:v>
                </c:pt>
                <c:pt idx="4">
                  <c:v>3697.5159799999997</c:v>
                </c:pt>
                <c:pt idx="5">
                  <c:v>5125.1948589999993</c:v>
                </c:pt>
                <c:pt idx="6">
                  <c:v>6769.0635310000007</c:v>
                </c:pt>
                <c:pt idx="7">
                  <c:v>8626.1591080000017</c:v>
                </c:pt>
                <c:pt idx="8">
                  <c:v>10694.026406999999</c:v>
                </c:pt>
                <c:pt idx="9">
                  <c:v>12970.487810999999</c:v>
                </c:pt>
                <c:pt idx="10">
                  <c:v>15453.369816</c:v>
                </c:pt>
                <c:pt idx="11">
                  <c:v>18140.565113000001</c:v>
                </c:pt>
                <c:pt idx="12">
                  <c:v>21029.920756000003</c:v>
                </c:pt>
                <c:pt idx="13">
                  <c:v>24119.034546999999</c:v>
                </c:pt>
                <c:pt idx="14">
                  <c:v>27405.794314999999</c:v>
                </c:pt>
                <c:pt idx="15">
                  <c:v>30888.316042000002</c:v>
                </c:pt>
                <c:pt idx="16">
                  <c:v>34564.730866000005</c:v>
                </c:pt>
                <c:pt idx="17">
                  <c:v>38433.167153000002</c:v>
                </c:pt>
                <c:pt idx="18">
                  <c:v>42491.860385</c:v>
                </c:pt>
                <c:pt idx="19">
                  <c:v>46738.880945999997</c:v>
                </c:pt>
                <c:pt idx="20">
                  <c:v>51173.179859000003</c:v>
                </c:pt>
                <c:pt idx="21">
                  <c:v>55793.283236999996</c:v>
                </c:pt>
                <c:pt idx="22">
                  <c:v>60597.569106000003</c:v>
                </c:pt>
                <c:pt idx="23">
                  <c:v>65584.649043000012</c:v>
                </c:pt>
                <c:pt idx="24">
                  <c:v>70753.424958000003</c:v>
                </c:pt>
                <c:pt idx="25">
                  <c:v>76102.286850999997</c:v>
                </c:pt>
                <c:pt idx="26">
                  <c:v>81629.944789999994</c:v>
                </c:pt>
                <c:pt idx="27">
                  <c:v>87335.411884000001</c:v>
                </c:pt>
                <c:pt idx="28">
                  <c:v>93216.984972000006</c:v>
                </c:pt>
                <c:pt idx="29">
                  <c:v>99274.279749000008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C-4B6E-95D7-A47A44331B74}"/>
            </c:ext>
          </c:extLst>
        </c:ser>
        <c:ser>
          <c:idx val="7"/>
          <c:order val="7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0C-4B6E-95D7-A47A4433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0223"/>
        <c:axId val="1310048303"/>
      </c:scatterChart>
      <c:valAx>
        <c:axId val="1310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48303"/>
        <c:crosses val="autoZero"/>
        <c:crossBetween val="midCat"/>
      </c:valAx>
      <c:valAx>
        <c:axId val="1310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0.57019107907306088</c:v>
                </c:pt>
                <c:pt idx="1">
                  <c:v>0.5487065115105545</c:v>
                </c:pt>
                <c:pt idx="2">
                  <c:v>0.5388299316247348</c:v>
                </c:pt>
                <c:pt idx="3">
                  <c:v>0.52702073934396942</c:v>
                </c:pt>
                <c:pt idx="4">
                  <c:v>0.5203014610144886</c:v>
                </c:pt>
                <c:pt idx="5">
                  <c:v>0.50577536849842286</c:v>
                </c:pt>
                <c:pt idx="6">
                  <c:v>0.49547277734203671</c:v>
                </c:pt>
                <c:pt idx="7">
                  <c:v>0.48937374695089525</c:v>
                </c:pt>
                <c:pt idx="8">
                  <c:v>0.47717828470385532</c:v>
                </c:pt>
                <c:pt idx="9">
                  <c:v>0.46756988241042086</c:v>
                </c:pt>
                <c:pt idx="10">
                  <c:v>0.45789794675880807</c:v>
                </c:pt>
                <c:pt idx="11">
                  <c:v>0.45144018071468722</c:v>
                </c:pt>
                <c:pt idx="12">
                  <c:v>0.44501333021808581</c:v>
                </c:pt>
                <c:pt idx="13">
                  <c:v>0.4390469787927444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GeometryV2!$V$4:$V$33</c:f>
              <c:numCache>
                <c:formatCode>0.00</c:formatCode>
                <c:ptCount val="30"/>
                <c:pt idx="0">
                  <c:v>155.46521737083518</c:v>
                </c:pt>
                <c:pt idx="1">
                  <c:v>310.93043474167035</c:v>
                </c:pt>
                <c:pt idx="2">
                  <c:v>466.39565211250545</c:v>
                </c:pt>
                <c:pt idx="3">
                  <c:v>621.86086948334071</c:v>
                </c:pt>
                <c:pt idx="4">
                  <c:v>777.32608685417574</c:v>
                </c:pt>
                <c:pt idx="5">
                  <c:v>932.79130422501089</c:v>
                </c:pt>
                <c:pt idx="6">
                  <c:v>1088.2565215958462</c:v>
                </c:pt>
                <c:pt idx="7">
                  <c:v>1243.7217389666814</c:v>
                </c:pt>
                <c:pt idx="8">
                  <c:v>1399.1869563375164</c:v>
                </c:pt>
                <c:pt idx="9">
                  <c:v>1554.6521737083515</c:v>
                </c:pt>
                <c:pt idx="10">
                  <c:v>1710.1173910791867</c:v>
                </c:pt>
                <c:pt idx="11">
                  <c:v>1865.5826084500218</c:v>
                </c:pt>
                <c:pt idx="12">
                  <c:v>2021.0478258208573</c:v>
                </c:pt>
                <c:pt idx="13">
                  <c:v>2176.5130431916923</c:v>
                </c:pt>
                <c:pt idx="14">
                  <c:v>2331.9782605625273</c:v>
                </c:pt>
                <c:pt idx="15">
                  <c:v>2487.4434779333628</c:v>
                </c:pt>
                <c:pt idx="16">
                  <c:v>2642.9086953041983</c:v>
                </c:pt>
                <c:pt idx="17">
                  <c:v>2798.3739126750329</c:v>
                </c:pt>
                <c:pt idx="18">
                  <c:v>2953.8391300458679</c:v>
                </c:pt>
                <c:pt idx="19">
                  <c:v>3109.304347416703</c:v>
                </c:pt>
                <c:pt idx="20">
                  <c:v>3264.769564787538</c:v>
                </c:pt>
                <c:pt idx="21">
                  <c:v>3420.2347821583735</c:v>
                </c:pt>
                <c:pt idx="22">
                  <c:v>3575.6999995292085</c:v>
                </c:pt>
                <c:pt idx="23">
                  <c:v>3731.1652169000436</c:v>
                </c:pt>
                <c:pt idx="24">
                  <c:v>3886.6304342708791</c:v>
                </c:pt>
                <c:pt idx="25">
                  <c:v>4042.0956516417145</c:v>
                </c:pt>
                <c:pt idx="26">
                  <c:v>4197.56086901255</c:v>
                </c:pt>
                <c:pt idx="27">
                  <c:v>4353.0260863833846</c:v>
                </c:pt>
                <c:pt idx="28">
                  <c:v>4508.4913037542192</c:v>
                </c:pt>
                <c:pt idx="29">
                  <c:v>4663.9565211250547</c:v>
                </c:pt>
              </c:numCache>
            </c:numRef>
          </c:xVal>
          <c:yVal>
            <c:numRef>
              <c:f>GeometryV2!$W$4:$W$33</c:f>
              <c:numCache>
                <c:formatCode>0.00</c:formatCode>
                <c:ptCount val="30"/>
                <c:pt idx="0">
                  <c:v>0.45439484503111255</c:v>
                </c:pt>
                <c:pt idx="1">
                  <c:v>0.33895615731370088</c:v>
                </c:pt>
                <c:pt idx="2">
                  <c:v>0.29460611155807942</c:v>
                </c:pt>
                <c:pt idx="3">
                  <c:v>0.26969413409528459</c:v>
                </c:pt>
                <c:pt idx="4">
                  <c:v>0.25321527816479494</c:v>
                </c:pt>
                <c:pt idx="5">
                  <c:v>0.24130212956117755</c:v>
                </c:pt>
                <c:pt idx="6">
                  <c:v>0.23216219517493958</c:v>
                </c:pt>
                <c:pt idx="7">
                  <c:v>0.22485723280880671</c:v>
                </c:pt>
                <c:pt idx="8">
                  <c:v>0.21883248531739088</c:v>
                </c:pt>
                <c:pt idx="9">
                  <c:v>0.21373638397844411</c:v>
                </c:pt>
                <c:pt idx="10">
                  <c:v>0.20934802131216243</c:v>
                </c:pt>
                <c:pt idx="11">
                  <c:v>0.20551107854859543</c:v>
                </c:pt>
                <c:pt idx="12">
                  <c:v>0.20211544639773613</c:v>
                </c:pt>
                <c:pt idx="13">
                  <c:v>0.19907423007768979</c:v>
                </c:pt>
                <c:pt idx="14">
                  <c:v>0.19632392533655127</c:v>
                </c:pt>
                <c:pt idx="15">
                  <c:v>0.19382260094105644</c:v>
                </c:pt>
                <c:pt idx="16">
                  <c:v>0.191537030729244</c:v>
                </c:pt>
                <c:pt idx="17">
                  <c:v>0.1894404581748084</c:v>
                </c:pt>
                <c:pt idx="18">
                  <c:v>0.18750902909568315</c:v>
                </c:pt>
                <c:pt idx="19">
                  <c:v>0.18571656089781183</c:v>
                </c:pt>
                <c:pt idx="20">
                  <c:v>0.18404988340291903</c:v>
                </c:pt>
                <c:pt idx="21">
                  <c:v>0.18249216789918424</c:v>
                </c:pt>
                <c:pt idx="22">
                  <c:v>0.18102638137844015</c:v>
                </c:pt>
                <c:pt idx="23">
                  <c:v>0.17964467156645889</c:v>
                </c:pt>
                <c:pt idx="24">
                  <c:v>0.17833408951405491</c:v>
                </c:pt>
                <c:pt idx="25">
                  <c:v>0.17709383968288084</c:v>
                </c:pt>
                <c:pt idx="26">
                  <c:v>0.17591453168059054</c:v>
                </c:pt>
                <c:pt idx="27">
                  <c:v>0.17479172142073859</c:v>
                </c:pt>
                <c:pt idx="28">
                  <c:v>0.17371909104491051</c:v>
                </c:pt>
                <c:pt idx="29">
                  <c:v>0.17269128984102269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BD-4D20-8F3A-D7B02AF5A0C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GeometryV2!$AH$5:$AH$33</c:f>
              <c:numCache>
                <c:formatCode>0.000</c:formatCode>
                <c:ptCount val="29"/>
                <c:pt idx="0">
                  <c:v>364.75496067546345</c:v>
                </c:pt>
                <c:pt idx="1">
                  <c:v>547.13244101319515</c:v>
                </c:pt>
                <c:pt idx="2">
                  <c:v>729.5099213509269</c:v>
                </c:pt>
                <c:pt idx="3">
                  <c:v>911.88740168865854</c:v>
                </c:pt>
                <c:pt idx="4">
                  <c:v>1094.2648820263903</c:v>
                </c:pt>
                <c:pt idx="5">
                  <c:v>1276.6423623641222</c:v>
                </c:pt>
                <c:pt idx="6">
                  <c:v>1459.0198427018538</c:v>
                </c:pt>
                <c:pt idx="7">
                  <c:v>1641.3973230395852</c:v>
                </c:pt>
                <c:pt idx="8">
                  <c:v>1823.7748033773171</c:v>
                </c:pt>
                <c:pt idx="9">
                  <c:v>2006.152283715049</c:v>
                </c:pt>
                <c:pt idx="10">
                  <c:v>2188.5297640527806</c:v>
                </c:pt>
                <c:pt idx="11">
                  <c:v>2370.9072443905125</c:v>
                </c:pt>
                <c:pt idx="12">
                  <c:v>2553.2847247282443</c:v>
                </c:pt>
                <c:pt idx="13">
                  <c:v>2735.6622050659753</c:v>
                </c:pt>
                <c:pt idx="14">
                  <c:v>2918.0396854037076</c:v>
                </c:pt>
                <c:pt idx="15">
                  <c:v>3100.4171657414395</c:v>
                </c:pt>
                <c:pt idx="16">
                  <c:v>3282.7946460791704</c:v>
                </c:pt>
                <c:pt idx="17">
                  <c:v>3465.1721264169028</c:v>
                </c:pt>
                <c:pt idx="18">
                  <c:v>3647.5496067546342</c:v>
                </c:pt>
                <c:pt idx="19">
                  <c:v>3829.927087092366</c:v>
                </c:pt>
                <c:pt idx="20">
                  <c:v>4012.3045674300979</c:v>
                </c:pt>
                <c:pt idx="21">
                  <c:v>4194.6820477678293</c:v>
                </c:pt>
                <c:pt idx="22">
                  <c:v>4377.0595281055612</c:v>
                </c:pt>
                <c:pt idx="23">
                  <c:v>4559.4370084432931</c:v>
                </c:pt>
                <c:pt idx="24">
                  <c:v>4741.8144887810249</c:v>
                </c:pt>
                <c:pt idx="25">
                  <c:v>4924.1919691187568</c:v>
                </c:pt>
                <c:pt idx="26">
                  <c:v>5106.5694494564887</c:v>
                </c:pt>
                <c:pt idx="27">
                  <c:v>5288.9469297942187</c:v>
                </c:pt>
                <c:pt idx="28">
                  <c:v>5471.3244101319506</c:v>
                </c:pt>
              </c:numCache>
            </c:numRef>
          </c:xVal>
          <c:yVal>
            <c:numRef>
              <c:f>GeometryV2!$AI$5:$AI$33</c:f>
              <c:numCache>
                <c:formatCode>0.000</c:formatCode>
                <c:ptCount val="29"/>
                <c:pt idx="0">
                  <c:v>0.33907626123784435</c:v>
                </c:pt>
                <c:pt idx="1">
                  <c:v>0.29912544171020466</c:v>
                </c:pt>
                <c:pt idx="2">
                  <c:v>0.27697931036834572</c:v>
                </c:pt>
                <c:pt idx="3">
                  <c:v>0.26227551608170713</c:v>
                </c:pt>
                <c:pt idx="4">
                  <c:v>0.25150826316924069</c:v>
                </c:pt>
                <c:pt idx="5">
                  <c:v>0.24316662571858691</c:v>
                </c:pt>
                <c:pt idx="6">
                  <c:v>0.2364452075444278</c:v>
                </c:pt>
                <c:pt idx="7">
                  <c:v>0.23085314009433147</c:v>
                </c:pt>
                <c:pt idx="8">
                  <c:v>0.2260978957540031</c:v>
                </c:pt>
                <c:pt idx="9">
                  <c:v>0.22197947614796831</c:v>
                </c:pt>
                <c:pt idx="10">
                  <c:v>0.21837283156032528</c:v>
                </c:pt>
                <c:pt idx="11">
                  <c:v>0.21517606977583917</c:v>
                </c:pt>
                <c:pt idx="12">
                  <c:v>0.21230983636636963</c:v>
                </c:pt>
                <c:pt idx="13">
                  <c:v>0.20971905313107067</c:v>
                </c:pt>
                <c:pt idx="14">
                  <c:v>0.20736585161379567</c:v>
                </c:pt>
                <c:pt idx="15">
                  <c:v>0.20520354821554934</c:v>
                </c:pt>
                <c:pt idx="16">
                  <c:v>0.20321503851425851</c:v>
                </c:pt>
                <c:pt idx="17">
                  <c:v>0.20137376493485834</c:v>
                </c:pt>
                <c:pt idx="18">
                  <c:v>0.19966257469525139</c:v>
                </c:pt>
                <c:pt idx="19">
                  <c:v>0.19807158658718677</c:v>
                </c:pt>
                <c:pt idx="20">
                  <c:v>0.19658430528852477</c:v>
                </c:pt>
                <c:pt idx="21">
                  <c:v>0.19519315945261015</c:v>
                </c:pt>
                <c:pt idx="22">
                  <c:v>0.19389126890544961</c:v>
                </c:pt>
                <c:pt idx="23">
                  <c:v>0.19266103098071435</c:v>
                </c:pt>
                <c:pt idx="24">
                  <c:v>0.19149837623830138</c:v>
                </c:pt>
                <c:pt idx="25">
                  <c:v>0.19039698631563021</c:v>
                </c:pt>
                <c:pt idx="26">
                  <c:v>0.1893515072855976</c:v>
                </c:pt>
                <c:pt idx="27">
                  <c:v>0.18835628925422201</c:v>
                </c:pt>
                <c:pt idx="28">
                  <c:v>0.18740505946705899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BD-4D20-8F3A-D7B02AF5A0C0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GeometryV2!$AT$4:$AT$33</c:f>
              <c:numCache>
                <c:formatCode>0.000</c:formatCode>
                <c:ptCount val="30"/>
                <c:pt idx="0">
                  <c:v>208.19604127793963</c:v>
                </c:pt>
                <c:pt idx="1">
                  <c:v>416.39208255587926</c:v>
                </c:pt>
                <c:pt idx="2">
                  <c:v>624.58812383381894</c:v>
                </c:pt>
                <c:pt idx="3">
                  <c:v>832.78416511175851</c:v>
                </c:pt>
                <c:pt idx="4">
                  <c:v>1040.9802063896982</c:v>
                </c:pt>
                <c:pt idx="5">
                  <c:v>1249.1762476676379</c:v>
                </c:pt>
                <c:pt idx="6">
                  <c:v>1457.3722889455776</c:v>
                </c:pt>
                <c:pt idx="7">
                  <c:v>1665.568330223517</c:v>
                </c:pt>
                <c:pt idx="8">
                  <c:v>1873.7643715014565</c:v>
                </c:pt>
                <c:pt idx="9">
                  <c:v>2081.9604127793964</c:v>
                </c:pt>
                <c:pt idx="10">
                  <c:v>2290.1564540573363</c:v>
                </c:pt>
                <c:pt idx="11">
                  <c:v>2498.3524953352758</c:v>
                </c:pt>
                <c:pt idx="12">
                  <c:v>2706.5485366132152</c:v>
                </c:pt>
                <c:pt idx="13">
                  <c:v>2914.7445778911551</c:v>
                </c:pt>
                <c:pt idx="14">
                  <c:v>3122.9406191690946</c:v>
                </c:pt>
                <c:pt idx="15">
                  <c:v>3331.136660447034</c:v>
                </c:pt>
                <c:pt idx="16">
                  <c:v>3539.332701724974</c:v>
                </c:pt>
                <c:pt idx="17">
                  <c:v>3747.528743002913</c:v>
                </c:pt>
                <c:pt idx="18">
                  <c:v>3955.7247842808529</c:v>
                </c:pt>
                <c:pt idx="19">
                  <c:v>4163.9208255587928</c:v>
                </c:pt>
                <c:pt idx="20">
                  <c:v>4372.1168668367318</c:v>
                </c:pt>
                <c:pt idx="21">
                  <c:v>4580.3129081146726</c:v>
                </c:pt>
                <c:pt idx="22">
                  <c:v>4788.5089493926116</c:v>
                </c:pt>
                <c:pt idx="23">
                  <c:v>4996.7049906705515</c:v>
                </c:pt>
                <c:pt idx="24">
                  <c:v>5204.9010319484905</c:v>
                </c:pt>
                <c:pt idx="25">
                  <c:v>5413.0970732264304</c:v>
                </c:pt>
                <c:pt idx="26">
                  <c:v>5621.2931145043713</c:v>
                </c:pt>
                <c:pt idx="27">
                  <c:v>5829.4891557823103</c:v>
                </c:pt>
                <c:pt idx="28">
                  <c:v>6037.6851970602493</c:v>
                </c:pt>
                <c:pt idx="29">
                  <c:v>6245.8812383381892</c:v>
                </c:pt>
              </c:numCache>
            </c:numRef>
          </c:xVal>
          <c:yVal>
            <c:numRef>
              <c:f>GeometryV2!$AU$4:$AU$33</c:f>
              <c:numCache>
                <c:formatCode>0.000</c:formatCode>
                <c:ptCount val="30"/>
                <c:pt idx="0">
                  <c:v>0.35436307301442777</c:v>
                </c:pt>
                <c:pt idx="1">
                  <c:v>0.27384211991944757</c:v>
                </c:pt>
                <c:pt idx="2">
                  <c:v>0.24525049008142019</c:v>
                </c:pt>
                <c:pt idx="3">
                  <c:v>0.22969345386516304</c:v>
                </c:pt>
                <c:pt idx="4">
                  <c:v>0.2193970587837665</c:v>
                </c:pt>
                <c:pt idx="5">
                  <c:v>0.21178118096271273</c:v>
                </c:pt>
                <c:pt idx="6">
                  <c:v>0.205622254503014</c:v>
                </c:pt>
                <c:pt idx="7">
                  <c:v>0.20044892158151983</c:v>
                </c:pt>
                <c:pt idx="8">
                  <c:v>0.1960041459953919</c:v>
                </c:pt>
                <c:pt idx="9">
                  <c:v>0.19213177731236256</c:v>
                </c:pt>
                <c:pt idx="10">
                  <c:v>0.18871044836567716</c:v>
                </c:pt>
                <c:pt idx="11">
                  <c:v>0.18568567462706428</c:v>
                </c:pt>
                <c:pt idx="12">
                  <c:v>0.1829454383499256</c:v>
                </c:pt>
                <c:pt idx="13">
                  <c:v>0.18045760924819249</c:v>
                </c:pt>
                <c:pt idx="14">
                  <c:v>0.17820246165239648</c:v>
                </c:pt>
                <c:pt idx="15">
                  <c:v>0.17613708708849934</c:v>
                </c:pt>
                <c:pt idx="16">
                  <c:v>0.17425075160304804</c:v>
                </c:pt>
                <c:pt idx="17">
                  <c:v>0.17252297699775665</c:v>
                </c:pt>
                <c:pt idx="18">
                  <c:v>0.17094767906041766</c:v>
                </c:pt>
                <c:pt idx="19">
                  <c:v>0.16948945461349474</c:v>
                </c:pt>
                <c:pt idx="20">
                  <c:v>0.1681388951589467</c:v>
                </c:pt>
                <c:pt idx="21">
                  <c:v>0.16687418593307254</c:v>
                </c:pt>
                <c:pt idx="22">
                  <c:v>0.16566565359569016</c:v>
                </c:pt>
                <c:pt idx="23">
                  <c:v>0.16451838181167217</c:v>
                </c:pt>
                <c:pt idx="24">
                  <c:v>0.1634193019364738</c:v>
                </c:pt>
                <c:pt idx="25">
                  <c:v>0.16236109964495332</c:v>
                </c:pt>
                <c:pt idx="26">
                  <c:v>0.16133660996339078</c:v>
                </c:pt>
                <c:pt idx="27">
                  <c:v>0.16036051317985731</c:v>
                </c:pt>
                <c:pt idx="28">
                  <c:v>0.15942763712675823</c:v>
                </c:pt>
                <c:pt idx="29">
                  <c:v>0.15853238941979694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BD-4D20-8F3A-D7B02AF5A0C0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123.11567503065052</c:v>
                </c:pt>
                <c:pt idx="1">
                  <c:v>246.23135006130104</c:v>
                </c:pt>
                <c:pt idx="2">
                  <c:v>369.34702509195154</c:v>
                </c:pt>
                <c:pt idx="3">
                  <c:v>492.46270012260209</c:v>
                </c:pt>
                <c:pt idx="4">
                  <c:v>615.57837515325264</c:v>
                </c:pt>
                <c:pt idx="5">
                  <c:v>738.69405018390307</c:v>
                </c:pt>
                <c:pt idx="6">
                  <c:v>861.80972521455362</c:v>
                </c:pt>
                <c:pt idx="7">
                  <c:v>984.92540024520417</c:v>
                </c:pt>
                <c:pt idx="8">
                  <c:v>1108.0410752758546</c:v>
                </c:pt>
                <c:pt idx="9">
                  <c:v>1231.1567503065053</c:v>
                </c:pt>
                <c:pt idx="10">
                  <c:v>1354.2724253371557</c:v>
                </c:pt>
                <c:pt idx="11">
                  <c:v>1477.3881003678061</c:v>
                </c:pt>
                <c:pt idx="12">
                  <c:v>1600.5037753984568</c:v>
                </c:pt>
                <c:pt idx="13">
                  <c:v>1723.6194504291072</c:v>
                </c:pt>
                <c:pt idx="14">
                  <c:v>1846.7351254597575</c:v>
                </c:pt>
                <c:pt idx="15">
                  <c:v>1969.8508004904083</c:v>
                </c:pt>
                <c:pt idx="16">
                  <c:v>2092.9664755210588</c:v>
                </c:pt>
                <c:pt idx="17">
                  <c:v>2216.0821505517092</c:v>
                </c:pt>
                <c:pt idx="18">
                  <c:v>2339.1978255823597</c:v>
                </c:pt>
                <c:pt idx="19">
                  <c:v>2462.3135006130105</c:v>
                </c:pt>
                <c:pt idx="20">
                  <c:v>2585.4291756436605</c:v>
                </c:pt>
                <c:pt idx="21">
                  <c:v>2708.5448506743114</c:v>
                </c:pt>
                <c:pt idx="22">
                  <c:v>2831.6605257049619</c:v>
                </c:pt>
                <c:pt idx="23">
                  <c:v>2954.7762007356123</c:v>
                </c:pt>
                <c:pt idx="24">
                  <c:v>3077.8918757662627</c:v>
                </c:pt>
                <c:pt idx="25">
                  <c:v>3201.0075507969136</c:v>
                </c:pt>
                <c:pt idx="26">
                  <c:v>3324.1232258275641</c:v>
                </c:pt>
                <c:pt idx="27">
                  <c:v>3447.2389008582145</c:v>
                </c:pt>
                <c:pt idx="28">
                  <c:v>3570.3545758888645</c:v>
                </c:pt>
                <c:pt idx="29">
                  <c:v>3693.4702509195149</c:v>
                </c:pt>
              </c:numCache>
            </c:numRef>
          </c:xVal>
          <c:yVal>
            <c:numRef>
              <c:f>GeometryV2!$K$4:$K$33</c:f>
              <c:numCache>
                <c:formatCode>0.000</c:formatCode>
                <c:ptCount val="30"/>
                <c:pt idx="0">
                  <c:v>0.65434155210407541</c:v>
                </c:pt>
                <c:pt idx="1">
                  <c:v>0.47925835975445386</c:v>
                </c:pt>
                <c:pt idx="2">
                  <c:v>0.40960478002751072</c:v>
                </c:pt>
                <c:pt idx="3">
                  <c:v>0.37053419220885125</c:v>
                </c:pt>
                <c:pt idx="4">
                  <c:v>0.34489454768460226</c:v>
                </c:pt>
                <c:pt idx="5">
                  <c:v>0.32649752190064257</c:v>
                </c:pt>
                <c:pt idx="6">
                  <c:v>0.31250634993995002</c:v>
                </c:pt>
                <c:pt idx="7">
                  <c:v>0.30140979175575705</c:v>
                </c:pt>
                <c:pt idx="8">
                  <c:v>0.29232646961736897</c:v>
                </c:pt>
                <c:pt idx="9">
                  <c:v>0.28470436233237484</c:v>
                </c:pt>
                <c:pt idx="10">
                  <c:v>0.27819475257778276</c:v>
                </c:pt>
                <c:pt idx="11">
                  <c:v>0.27254534996084828</c:v>
                </c:pt>
                <c:pt idx="12">
                  <c:v>0.2675818218172743</c:v>
                </c:pt>
                <c:pt idx="13">
                  <c:v>0.26317270525089054</c:v>
                </c:pt>
                <c:pt idx="14">
                  <c:v>0.25921548029271735</c:v>
                </c:pt>
                <c:pt idx="15">
                  <c:v>0.25563460785573466</c:v>
                </c:pt>
                <c:pt idx="16">
                  <c:v>0.25237160429054073</c:v>
                </c:pt>
                <c:pt idx="17">
                  <c:v>0.2493803560891559</c:v>
                </c:pt>
                <c:pt idx="18">
                  <c:v>0.24662267894697476</c:v>
                </c:pt>
                <c:pt idx="19">
                  <c:v>0.24406790753644483</c:v>
                </c:pt>
                <c:pt idx="20">
                  <c:v>0.24168897629210415</c:v>
                </c:pt>
                <c:pt idx="21">
                  <c:v>0.23946817137522983</c:v>
                </c:pt>
                <c:pt idx="22">
                  <c:v>0.23738180039580023</c:v>
                </c:pt>
                <c:pt idx="23">
                  <c:v>0.23541486502313622</c:v>
                </c:pt>
                <c:pt idx="24">
                  <c:v>0.23355888826931503</c:v>
                </c:pt>
                <c:pt idx="25">
                  <c:v>0.23179750115443784</c:v>
                </c:pt>
                <c:pt idx="26">
                  <c:v>0.23011855677710469</c:v>
                </c:pt>
                <c:pt idx="27">
                  <c:v>0.22852240942714191</c:v>
                </c:pt>
                <c:pt idx="28">
                  <c:v>0.22699641581633412</c:v>
                </c:pt>
                <c:pt idx="29">
                  <c:v>0.22553593775005318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BD-4D20-8F3A-D7B02AF5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44928"/>
        <c:axId val="833946368"/>
      </c:scatterChart>
      <c:valAx>
        <c:axId val="8339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3946368"/>
        <c:crosses val="autoZero"/>
        <c:crossBetween val="midCat"/>
      </c:valAx>
      <c:valAx>
        <c:axId val="833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3944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0.16527009120519742</c:v>
                </c:pt>
                <c:pt idx="1">
                  <c:v>0.1647555990100629</c:v>
                </c:pt>
                <c:pt idx="2">
                  <c:v>0.16188029182916316</c:v>
                </c:pt>
                <c:pt idx="3">
                  <c:v>0.15928955537418865</c:v>
                </c:pt>
                <c:pt idx="4">
                  <c:v>0.15620021922480642</c:v>
                </c:pt>
                <c:pt idx="5">
                  <c:v>0.15375012857833548</c:v>
                </c:pt>
                <c:pt idx="6">
                  <c:v>0.15076174708358664</c:v>
                </c:pt>
                <c:pt idx="7">
                  <c:v>0.14878848375945702</c:v>
                </c:pt>
                <c:pt idx="8">
                  <c:v>0.14670200790247448</c:v>
                </c:pt>
                <c:pt idx="9">
                  <c:v>0.14404048557180402</c:v>
                </c:pt>
                <c:pt idx="10">
                  <c:v>0.14251703902851484</c:v>
                </c:pt>
                <c:pt idx="11">
                  <c:v>0.14049225250737485</c:v>
                </c:pt>
                <c:pt idx="12">
                  <c:v>0.13868224318464636</c:v>
                </c:pt>
                <c:pt idx="13">
                  <c:v>0.1368966652069982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7.8323704463426749E-2</c:v>
                </c:pt>
                <c:pt idx="1">
                  <c:v>8.0028055691328759E-2</c:v>
                </c:pt>
                <c:pt idx="2">
                  <c:v>8.0124456885076509E-2</c:v>
                </c:pt>
                <c:pt idx="3">
                  <c:v>7.8055024591711084E-2</c:v>
                </c:pt>
                <c:pt idx="4">
                  <c:v>7.690489532074149E-2</c:v>
                </c:pt>
                <c:pt idx="5">
                  <c:v>7.6281624364223491E-2</c:v>
                </c:pt>
                <c:pt idx="6">
                  <c:v>7.5031725182722886E-2</c:v>
                </c:pt>
                <c:pt idx="7">
                  <c:v>7.3954745572230154E-2</c:v>
                </c:pt>
                <c:pt idx="8">
                  <c:v>7.3235450725091564E-2</c:v>
                </c:pt>
                <c:pt idx="9">
                  <c:v>7.2331149401595074E-2</c:v>
                </c:pt>
                <c:pt idx="10">
                  <c:v>7.1338776556463313E-2</c:v>
                </c:pt>
                <c:pt idx="11">
                  <c:v>7.0426139022274417E-2</c:v>
                </c:pt>
                <c:pt idx="12">
                  <c:v>6.9223230077928771E-2</c:v>
                </c:pt>
                <c:pt idx="13">
                  <c:v>6.8464797209376746E-2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7.4374598058959046E-2</c:v>
                </c:pt>
                <c:pt idx="1">
                  <c:v>7.3646708826798885E-2</c:v>
                </c:pt>
                <c:pt idx="2">
                  <c:v>7.3928754316553852E-2</c:v>
                </c:pt>
                <c:pt idx="3">
                  <c:v>7.3627019436698485E-2</c:v>
                </c:pt>
                <c:pt idx="4">
                  <c:v>7.3110778057339731E-2</c:v>
                </c:pt>
                <c:pt idx="5">
                  <c:v>7.2566537369048806E-2</c:v>
                </c:pt>
                <c:pt idx="6">
                  <c:v>7.1777341843698161E-2</c:v>
                </c:pt>
                <c:pt idx="7">
                  <c:v>7.0540738333348493E-2</c:v>
                </c:pt>
                <c:pt idx="8">
                  <c:v>7.0339758222165927E-2</c:v>
                </c:pt>
                <c:pt idx="9">
                  <c:v>7.0339758222165927E-2</c:v>
                </c:pt>
                <c:pt idx="10">
                  <c:v>6.8941082588528727E-2</c:v>
                </c:pt>
                <c:pt idx="11">
                  <c:v>6.810264202329136E-2</c:v>
                </c:pt>
                <c:pt idx="12">
                  <c:v>6.7038299757383249E-2</c:v>
                </c:pt>
                <c:pt idx="13">
                  <c:v>6.6454489385356641E-2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4.1055316031577886</c:v>
                </c:pt>
                <c:pt idx="1">
                  <c:v>4.082963108238256</c:v>
                </c:pt>
                <c:pt idx="2">
                  <c:v>4.071354095610312</c:v>
                </c:pt>
                <c:pt idx="3">
                  <c:v>4.013920254600599</c:v>
                </c:pt>
                <c:pt idx="4">
                  <c:v>3.9555603235516443</c:v>
                </c:pt>
                <c:pt idx="5">
                  <c:v>3.9215642047465469</c:v>
                </c:pt>
                <c:pt idx="6">
                  <c:v>3.8653746067992021</c:v>
                </c:pt>
                <c:pt idx="7">
                  <c:v>3.8279862070064965</c:v>
                </c:pt>
                <c:pt idx="8">
                  <c:v>3.765592571429063</c:v>
                </c:pt>
                <c:pt idx="9">
                  <c:v>3.7271287362313337</c:v>
                </c:pt>
                <c:pt idx="10">
                  <c:v>3.692050274413802</c:v>
                </c:pt>
                <c:pt idx="11">
                  <c:v>3.6513406292578767</c:v>
                </c:pt>
                <c:pt idx="12">
                  <c:v>3.6075130216008611</c:v>
                </c:pt>
                <c:pt idx="13">
                  <c:v>3.5677258062294794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2.4409197927634465</c:v>
                </c:pt>
                <c:pt idx="1">
                  <c:v>2.4737463297419096</c:v>
                </c:pt>
                <c:pt idx="2">
                  <c:v>2.4902336539454617</c:v>
                </c:pt>
                <c:pt idx="3">
                  <c:v>2.4674374993587422</c:v>
                </c:pt>
                <c:pt idx="4">
                  <c:v>2.4463370004513236</c:v>
                </c:pt>
                <c:pt idx="5">
                  <c:v>2.4444010637761409</c:v>
                </c:pt>
                <c:pt idx="6">
                  <c:v>2.4155741313097914</c:v>
                </c:pt>
                <c:pt idx="7">
                  <c:v>2.386796283414542</c:v>
                </c:pt>
                <c:pt idx="8">
                  <c:v>2.3697708440753829</c:v>
                </c:pt>
                <c:pt idx="9">
                  <c:v>2.3324044806373534</c:v>
                </c:pt>
                <c:pt idx="10">
                  <c:v>2.3175029906320188</c:v>
                </c:pt>
                <c:pt idx="11">
                  <c:v>2.2985272454766039</c:v>
                </c:pt>
                <c:pt idx="12">
                  <c:v>2.2731150598902992</c:v>
                </c:pt>
                <c:pt idx="13">
                  <c:v>2.2476214854298751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1.9852437153935862</c:v>
                </c:pt>
                <c:pt idx="1">
                  <c:v>1.9916986406223354</c:v>
                </c:pt>
                <c:pt idx="2">
                  <c:v>2.0163715927245365</c:v>
                </c:pt>
                <c:pt idx="3">
                  <c:v>2.0170670575077052</c:v>
                </c:pt>
                <c:pt idx="4">
                  <c:v>2.0077909428009857</c:v>
                </c:pt>
                <c:pt idx="5">
                  <c:v>1.9740461676391503</c:v>
                </c:pt>
                <c:pt idx="6">
                  <c:v>1.95362721539068</c:v>
                </c:pt>
                <c:pt idx="7">
                  <c:v>1.9439091566259075</c:v>
                </c:pt>
                <c:pt idx="8">
                  <c:v>1.9108041683960171</c:v>
                </c:pt>
                <c:pt idx="9">
                  <c:v>1.8910404903737505</c:v>
                </c:pt>
                <c:pt idx="10">
                  <c:v>1.8664019471865962</c:v>
                </c:pt>
                <c:pt idx="11">
                  <c:v>1.8514474589519112</c:v>
                </c:pt>
                <c:pt idx="12">
                  <c:v>1.831920958703126</c:v>
                </c:pt>
                <c:pt idx="13">
                  <c:v>1.8041692271814782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0.6664903288642513</c:v>
                </c:pt>
                <c:pt idx="1">
                  <c:v>0.65571042354307862</c:v>
                </c:pt>
                <c:pt idx="2">
                  <c:v>0.6474893026593691</c:v>
                </c:pt>
                <c:pt idx="3">
                  <c:v>0.63191745690106194</c:v>
                </c:pt>
                <c:pt idx="4">
                  <c:v>0.62745678519829495</c:v>
                </c:pt>
                <c:pt idx="5">
                  <c:v>0.61547686083293374</c:v>
                </c:pt>
                <c:pt idx="6">
                  <c:v>0.6051575928402555</c:v>
                </c:pt>
                <c:pt idx="7">
                  <c:v>0.59434860561301039</c:v>
                </c:pt>
                <c:pt idx="8">
                  <c:v>0.58473608666151999</c:v>
                </c:pt>
                <c:pt idx="9">
                  <c:v>0.57693768323420469</c:v>
                </c:pt>
                <c:pt idx="10">
                  <c:v>0.57105659134868758</c:v>
                </c:pt>
                <c:pt idx="11">
                  <c:v>0.56385826276687345</c:v>
                </c:pt>
                <c:pt idx="12">
                  <c:v>0.55607309173193342</c:v>
                </c:pt>
                <c:pt idx="13" formatCode="0.00E+00">
                  <c:v>0.55241556438313977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0.57019107907306088</c:v>
                </c:pt>
                <c:pt idx="1">
                  <c:v>0.5487065115105545</c:v>
                </c:pt>
                <c:pt idx="2">
                  <c:v>0.5388299316247348</c:v>
                </c:pt>
                <c:pt idx="3">
                  <c:v>0.52702073934396942</c:v>
                </c:pt>
                <c:pt idx="4">
                  <c:v>0.5203014610144886</c:v>
                </c:pt>
                <c:pt idx="5">
                  <c:v>0.50577536849842286</c:v>
                </c:pt>
                <c:pt idx="6">
                  <c:v>0.49547277734203671</c:v>
                </c:pt>
                <c:pt idx="7">
                  <c:v>0.48937374695089525</c:v>
                </c:pt>
                <c:pt idx="8">
                  <c:v>0.47717828470385532</c:v>
                </c:pt>
                <c:pt idx="9">
                  <c:v>0.46756988241042086</c:v>
                </c:pt>
                <c:pt idx="10">
                  <c:v>0.45789794675880807</c:v>
                </c:pt>
                <c:pt idx="11">
                  <c:v>0.45144018071468722</c:v>
                </c:pt>
                <c:pt idx="12">
                  <c:v>0.44501333021808581</c:v>
                </c:pt>
                <c:pt idx="13">
                  <c:v>0.4390469787927444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GeometryV2!$AB$4:$AB$17</c:f>
              <c:numCache>
                <c:formatCode>0.000000</c:formatCode>
                <c:ptCount val="14"/>
                <c:pt idx="0">
                  <c:v>1.9566866356192898</c:v>
                </c:pt>
                <c:pt idx="1">
                  <c:v>0.5567361975526568</c:v>
                </c:pt>
                <c:pt idx="2">
                  <c:v>0.54913021597718725</c:v>
                </c:pt>
                <c:pt idx="3">
                  <c:v>0.53057817566940102</c:v>
                </c:pt>
                <c:pt idx="4">
                  <c:v>0.52073901800026123</c:v>
                </c:pt>
                <c:pt idx="5">
                  <c:v>0.5108848995669919</c:v>
                </c:pt>
                <c:pt idx="6">
                  <c:v>0.49665300592598721</c:v>
                </c:pt>
                <c:pt idx="7">
                  <c:v>0.49333843720755433</c:v>
                </c:pt>
                <c:pt idx="8">
                  <c:v>0.4828474280126086</c:v>
                </c:pt>
                <c:pt idx="9">
                  <c:v>0.47557090741315833</c:v>
                </c:pt>
                <c:pt idx="10">
                  <c:v>0.46997019754853187</c:v>
                </c:pt>
                <c:pt idx="11">
                  <c:v>0.46936180055416249</c:v>
                </c:pt>
                <c:pt idx="12">
                  <c:v>0.46531751806847838</c:v>
                </c:pt>
                <c:pt idx="13">
                  <c:v>0.4626784923990197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GeometryV2!$AN$4:$AN$17</c:f>
              <c:numCache>
                <c:formatCode>0.00000</c:formatCode>
                <c:ptCount val="14"/>
                <c:pt idx="0">
                  <c:v>0.53443800770937611</c:v>
                </c:pt>
                <c:pt idx="1">
                  <c:v>0.53453364682390336</c:v>
                </c:pt>
                <c:pt idx="2">
                  <c:v>0.53183263456438223</c:v>
                </c:pt>
                <c:pt idx="3">
                  <c:v>0.52494724002076865</c:v>
                </c:pt>
                <c:pt idx="4">
                  <c:v>0.5175633197298618</c:v>
                </c:pt>
                <c:pt idx="5">
                  <c:v>0.51490544753311296</c:v>
                </c:pt>
                <c:pt idx="6">
                  <c:v>0.50848870584112771</c:v>
                </c:pt>
                <c:pt idx="7">
                  <c:v>0.49975956900271629</c:v>
                </c:pt>
                <c:pt idx="8">
                  <c:v>0.49658146874013676</c:v>
                </c:pt>
                <c:pt idx="9">
                  <c:v>0.48899133439900311</c:v>
                </c:pt>
                <c:pt idx="10">
                  <c:v>0.48303064990380168</c:v>
                </c:pt>
                <c:pt idx="11">
                  <c:v>0.47768180199126964</c:v>
                </c:pt>
                <c:pt idx="12">
                  <c:v>0.47171770469814778</c:v>
                </c:pt>
                <c:pt idx="13">
                  <c:v>0.4638784576462206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643.09700844251097</c:v>
                </c:pt>
                <c:pt idx="1">
                  <c:v>814.10533246577234</c:v>
                </c:pt>
                <c:pt idx="2">
                  <c:v>969.78776838348119</c:v>
                </c:pt>
                <c:pt idx="3">
                  <c:v>1127.1034856264339</c:v>
                </c:pt>
                <c:pt idx="4">
                  <c:v>1268.0606738969427</c:v>
                </c:pt>
                <c:pt idx="5">
                  <c:v>1415.7784246735207</c:v>
                </c:pt>
                <c:pt idx="6">
                  <c:v>1560.9457619674545</c:v>
                </c:pt>
                <c:pt idx="7">
                  <c:v>1705.2259685795282</c:v>
                </c:pt>
                <c:pt idx="8">
                  <c:v>1878.5066643473549</c:v>
                </c:pt>
                <c:pt idx="9">
                  <c:v>2037.2247923089053</c:v>
                </c:pt>
                <c:pt idx="10">
                  <c:v>2176.997027585312</c:v>
                </c:pt>
                <c:pt idx="11">
                  <c:v>2321.014587423987</c:v>
                </c:pt>
                <c:pt idx="12">
                  <c:v>2461.1185543553597</c:v>
                </c:pt>
                <c:pt idx="13">
                  <c:v>2599.8936890536716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1004.4895673301418</c:v>
                </c:pt>
                <c:pt idx="1">
                  <c:v>1275.4417106185654</c:v>
                </c:pt>
                <c:pt idx="2">
                  <c:v>1526.2462083707894</c:v>
                </c:pt>
                <c:pt idx="3">
                  <c:v>1780.5665386606358</c:v>
                </c:pt>
                <c:pt idx="4">
                  <c:v>2014.1768928499091</c:v>
                </c:pt>
                <c:pt idx="5">
                  <c:v>2246.814567144047</c:v>
                </c:pt>
                <c:pt idx="6">
                  <c:v>2485.7594626331984</c:v>
                </c:pt>
                <c:pt idx="7">
                  <c:v>2698.7246860482401</c:v>
                </c:pt>
                <c:pt idx="8">
                  <c:v>3011.1924907454413</c:v>
                </c:pt>
                <c:pt idx="9">
                  <c:v>3239.0631316867589</c:v>
                </c:pt>
                <c:pt idx="10">
                  <c:v>3482.758526306613</c:v>
                </c:pt>
                <c:pt idx="11">
                  <c:v>3716.6250774325495</c:v>
                </c:pt>
                <c:pt idx="12">
                  <c:v>3945.934362710525</c:v>
                </c:pt>
                <c:pt idx="13">
                  <c:v>4171.898891762562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1321.2641269601243</c:v>
                </c:pt>
                <c:pt idx="1">
                  <c:v>1593.6886469723086</c:v>
                </c:pt>
                <c:pt idx="2">
                  <c:v>1862.994958093534</c:v>
                </c:pt>
                <c:pt idx="3">
                  <c:v>2129.6183793192013</c:v>
                </c:pt>
                <c:pt idx="4">
                  <c:v>2398.331647171332</c:v>
                </c:pt>
                <c:pt idx="5">
                  <c:v>2655.6793038609717</c:v>
                </c:pt>
                <c:pt idx="6">
                  <c:v>2966.4465948085103</c:v>
                </c:pt>
                <c:pt idx="7">
                  <c:v>3257.4005624944307</c:v>
                </c:pt>
                <c:pt idx="8">
                  <c:v>3520.0825754468133</c:v>
                </c:pt>
                <c:pt idx="9">
                  <c:v>3790.8483907345303</c:v>
                </c:pt>
                <c:pt idx="10">
                  <c:v>4065.3053006734749</c:v>
                </c:pt>
                <c:pt idx="11">
                  <c:v>4326.7301298381417</c:v>
                </c:pt>
                <c:pt idx="12">
                  <c:v>4587.3221748376964</c:v>
                </c:pt>
                <c:pt idx="13">
                  <c:v>4857.7421406575759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GeometryV2!$O$4:$O$24</c:f>
              <c:numCache>
                <c:formatCode>0</c:formatCode>
                <c:ptCount val="21"/>
                <c:pt idx="0">
                  <c:v>845.51773756983494</c:v>
                </c:pt>
                <c:pt idx="1">
                  <c:v>1076.6225411625951</c:v>
                </c:pt>
                <c:pt idx="2">
                  <c:v>1283.1745711749252</c:v>
                </c:pt>
                <c:pt idx="3">
                  <c:v>1485.2887758913969</c:v>
                </c:pt>
                <c:pt idx="4">
                  <c:v>1676.6923693444573</c:v>
                </c:pt>
                <c:pt idx="5">
                  <c:v>1876.1999682951712</c:v>
                </c:pt>
                <c:pt idx="6">
                  <c:v>2071.0717492256417</c:v>
                </c:pt>
                <c:pt idx="7">
                  <c:v>2228.2622318805311</c:v>
                </c:pt>
                <c:pt idx="8">
                  <c:v>2427.0631792791046</c:v>
                </c:pt>
                <c:pt idx="9">
                  <c:v>2703.1359205136591</c:v>
                </c:pt>
                <c:pt idx="10">
                  <c:v>2901.6250263260345</c:v>
                </c:pt>
                <c:pt idx="11">
                  <c:v>3096.2970908966768</c:v>
                </c:pt>
                <c:pt idx="12">
                  <c:v>3292.0666658709001</c:v>
                </c:pt>
                <c:pt idx="13">
                  <c:v>3482.6241697755772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GeometryV2!$M$4:$M$24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527050</xdr:colOff>
      <xdr:row>39</xdr:row>
      <xdr:rowOff>95250</xdr:rowOff>
    </xdr:from>
    <xdr:to>
      <xdr:col>19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11580</xdr:colOff>
      <xdr:row>44</xdr:row>
      <xdr:rowOff>110210</xdr:rowOff>
    </xdr:from>
    <xdr:to>
      <xdr:col>15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14</xdr:col>
      <xdr:colOff>7099</xdr:colOff>
      <xdr:row>50</xdr:row>
      <xdr:rowOff>11714</xdr:rowOff>
    </xdr:from>
    <xdr:to>
      <xdr:col>18</xdr:col>
      <xdr:colOff>168820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12</xdr:col>
      <xdr:colOff>500341</xdr:colOff>
      <xdr:row>58</xdr:row>
      <xdr:rowOff>56032</xdr:rowOff>
    </xdr:from>
    <xdr:to>
      <xdr:col>37</xdr:col>
      <xdr:colOff>449035</xdr:colOff>
      <xdr:row>105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45842-CF0D-CABA-3127-6B73521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612320</xdr:colOff>
      <xdr:row>4</xdr:row>
      <xdr:rowOff>176895</xdr:rowOff>
    </xdr:from>
    <xdr:to>
      <xdr:col>33</xdr:col>
      <xdr:colOff>258534</xdr:colOff>
      <xdr:row>50</xdr:row>
      <xdr:rowOff>14354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5D7DE9-3C2B-CD82-0147-37F5B5B9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topLeftCell="A6" zoomScale="70" zoomScaleNormal="70" workbookViewId="0">
      <selection activeCell="AJ44" sqref="AJ44"/>
    </sheetView>
  </sheetViews>
  <sheetFormatPr defaultRowHeight="15" x14ac:dyDescent="0.25"/>
  <cols>
    <col min="2" max="5" width="10" bestFit="1" customWidth="1"/>
    <col min="6" max="6" width="11.85546875" customWidth="1"/>
    <col min="16" max="16" width="9.42578125" style="74" bestFit="1" customWidth="1"/>
    <col min="19" max="19" width="9" bestFit="1" customWidth="1"/>
    <col min="20" max="20" width="9" customWidth="1"/>
    <col min="23" max="23" width="8.7109375" style="70"/>
    <col min="28" max="28" width="9.5703125" style="74" bestFit="1" customWidth="1"/>
    <col min="31" max="32" width="11.85546875" customWidth="1"/>
    <col min="34" max="34" width="10.5703125" customWidth="1"/>
    <col min="40" max="40" width="9.140625" style="71"/>
  </cols>
  <sheetData>
    <row r="1" spans="1:47" ht="60" thickBot="1" x14ac:dyDescent="0.3">
      <c r="A1" s="92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</row>
    <row r="2" spans="1:47" x14ac:dyDescent="0.25">
      <c r="A2" s="94" t="s">
        <v>13</v>
      </c>
      <c r="B2" s="95"/>
      <c r="C2" s="95"/>
      <c r="D2" s="95"/>
      <c r="E2" s="96"/>
      <c r="F2" s="94" t="s">
        <v>9</v>
      </c>
      <c r="G2" s="95"/>
      <c r="H2" s="95"/>
      <c r="I2" s="95"/>
      <c r="J2" s="95"/>
      <c r="K2" s="96"/>
      <c r="L2" s="97" t="s">
        <v>31</v>
      </c>
      <c r="M2" s="98"/>
      <c r="N2" s="98"/>
      <c r="O2" s="98"/>
      <c r="P2" s="99"/>
      <c r="Q2" s="97" t="s">
        <v>10</v>
      </c>
      <c r="R2" s="98"/>
      <c r="S2" s="98"/>
      <c r="T2" s="98"/>
      <c r="U2" s="98"/>
      <c r="V2" s="98"/>
      <c r="W2" s="99"/>
      <c r="X2" s="86" t="s">
        <v>14</v>
      </c>
      <c r="Y2" s="87"/>
      <c r="Z2" s="87"/>
      <c r="AA2" s="87"/>
      <c r="AB2" s="88"/>
      <c r="AC2" s="86" t="s">
        <v>11</v>
      </c>
      <c r="AD2" s="87"/>
      <c r="AE2" s="87"/>
      <c r="AF2" s="87"/>
      <c r="AG2" s="87"/>
      <c r="AH2" s="87"/>
      <c r="AI2" s="88"/>
      <c r="AJ2" s="89" t="s">
        <v>15</v>
      </c>
      <c r="AK2" s="90"/>
      <c r="AL2" s="90"/>
      <c r="AM2" s="90"/>
      <c r="AN2" s="91"/>
      <c r="AO2" s="89" t="s">
        <v>12</v>
      </c>
      <c r="AP2" s="90"/>
      <c r="AQ2" s="90"/>
      <c r="AR2" s="90"/>
      <c r="AS2" s="90"/>
      <c r="AT2" s="90"/>
      <c r="AU2" s="91"/>
    </row>
    <row r="3" spans="1:47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34</v>
      </c>
      <c r="I3" s="2" t="s">
        <v>6</v>
      </c>
      <c r="J3" s="3" t="s">
        <v>7</v>
      </c>
      <c r="K3" s="4" t="s">
        <v>8</v>
      </c>
      <c r="L3" s="5" t="s">
        <v>4</v>
      </c>
      <c r="M3" s="6" t="s">
        <v>5</v>
      </c>
      <c r="N3" s="6" t="s">
        <v>6</v>
      </c>
      <c r="O3" s="7" t="s">
        <v>7</v>
      </c>
      <c r="P3" s="72" t="s">
        <v>8</v>
      </c>
      <c r="Q3" s="9" t="s">
        <v>4</v>
      </c>
      <c r="R3" s="10" t="s">
        <v>37</v>
      </c>
      <c r="S3" s="10" t="s">
        <v>36</v>
      </c>
      <c r="T3" s="10" t="s">
        <v>34</v>
      </c>
      <c r="U3" s="10" t="s">
        <v>6</v>
      </c>
      <c r="V3" s="10" t="s">
        <v>7</v>
      </c>
      <c r="W3" s="11" t="s">
        <v>8</v>
      </c>
      <c r="X3" s="12" t="s">
        <v>4</v>
      </c>
      <c r="Y3" s="13" t="s">
        <v>5</v>
      </c>
      <c r="Z3" s="13" t="s">
        <v>6</v>
      </c>
      <c r="AA3" s="13" t="s">
        <v>7</v>
      </c>
      <c r="AB3" s="75" t="s">
        <v>8</v>
      </c>
      <c r="AC3" s="15" t="s">
        <v>4</v>
      </c>
      <c r="AD3" s="16" t="s">
        <v>37</v>
      </c>
      <c r="AE3" s="16" t="s">
        <v>36</v>
      </c>
      <c r="AF3" s="16" t="s">
        <v>34</v>
      </c>
      <c r="AG3" s="16" t="s">
        <v>6</v>
      </c>
      <c r="AH3" s="17" t="s">
        <v>7</v>
      </c>
      <c r="AI3" s="18" t="s">
        <v>8</v>
      </c>
      <c r="AJ3" s="19" t="s">
        <v>4</v>
      </c>
      <c r="AK3" s="20" t="s">
        <v>5</v>
      </c>
      <c r="AL3" s="20" t="s">
        <v>6</v>
      </c>
      <c r="AM3" s="20" t="s">
        <v>7</v>
      </c>
      <c r="AN3" s="77" t="s">
        <v>8</v>
      </c>
      <c r="AO3" s="22" t="s">
        <v>4</v>
      </c>
      <c r="AP3" s="23" t="s">
        <v>37</v>
      </c>
      <c r="AQ3" s="23" t="s">
        <v>36</v>
      </c>
      <c r="AR3" s="23" t="s">
        <v>34</v>
      </c>
      <c r="AS3" s="23" t="s">
        <v>6</v>
      </c>
      <c r="AT3" s="24" t="s">
        <v>7</v>
      </c>
      <c r="AU3" s="25" t="s">
        <v>8</v>
      </c>
    </row>
    <row r="4" spans="1:47" x14ac:dyDescent="0.25">
      <c r="A4" s="26">
        <v>5.223518518518519E-2</v>
      </c>
      <c r="B4" s="27">
        <v>4610.5925925925931</v>
      </c>
      <c r="C4" s="80">
        <f t="shared" ref="C4:C39" si="0">(A4/($K$43*$B$45))</f>
        <v>0.25164344215869794</v>
      </c>
      <c r="D4" s="29">
        <f t="shared" ref="D4:D39" si="1">((A4*$B$46)/($G$43*$B$45))</f>
        <v>643.09700844251097</v>
      </c>
      <c r="E4" s="81">
        <f>((B4*$B$46)/(2*$B$47*$K$43*(C4^2)))</f>
        <v>0.6664903288642513</v>
      </c>
      <c r="F4" s="32">
        <v>0.01</v>
      </c>
      <c r="G4" s="31">
        <v>238.116018</v>
      </c>
      <c r="H4" s="31">
        <v>5.7716000000000003E-2</v>
      </c>
      <c r="I4" s="31">
        <f t="shared" ref="I4:I39" si="2">(F4/($K$43*$B$45))</f>
        <v>4.8175083761370183E-2</v>
      </c>
      <c r="J4" s="31">
        <f t="shared" ref="J4:J39" si="3">((F4*$B$46)/($G$43*$B$45))</f>
        <v>123.11567503065052</v>
      </c>
      <c r="K4" s="30">
        <f>(G4*$B$46)/(2*$B$47*$K$43*H4^2)</f>
        <v>0.65434155210407541</v>
      </c>
      <c r="L4" s="33">
        <v>5.4386296296296287E-2</v>
      </c>
      <c r="M4" s="34">
        <v>2318.0740740740744</v>
      </c>
      <c r="N4" s="35">
        <f t="shared" ref="N4:N39" si="4">(L4/($K$43*$C$45))</f>
        <v>0.23091334192201346</v>
      </c>
      <c r="O4" s="36">
        <f t="shared" ref="O4:O39" si="5">((L4*$C$46)/($G$43*$C$45))</f>
        <v>845.51773756983494</v>
      </c>
      <c r="P4" s="73">
        <f t="shared" ref="P4:P39" si="6">((M4*$C$46)/(2*$C$47*$K$43*(N4^2)))</f>
        <v>0.57019107907306088</v>
      </c>
      <c r="Q4" s="37">
        <v>0.01</v>
      </c>
      <c r="R4" s="35">
        <v>112.787274</v>
      </c>
      <c r="S4" s="35">
        <v>114.18008500000001</v>
      </c>
      <c r="T4" s="35">
        <v>5.7056999999999997E-2</v>
      </c>
      <c r="U4" s="35">
        <f t="shared" ref="U4:U39" si="7">(Q4/($K$43*$C$45))</f>
        <v>4.2458000939059846E-2</v>
      </c>
      <c r="V4" s="35">
        <f t="shared" ref="V4:V39" si="8">((Q4*$C$46)/($G$43*$C$45))</f>
        <v>155.46521737083518</v>
      </c>
      <c r="W4" s="38">
        <f t="shared" ref="W4:W35" si="9">(R4*$C$46)/(2*$C$47*$K$43*(T4^2))</f>
        <v>0.45439484503111255</v>
      </c>
      <c r="X4" s="39">
        <v>5.5077499999999995E-2</v>
      </c>
      <c r="Y4" s="40">
        <v>1700.25</v>
      </c>
      <c r="Z4" s="40">
        <f>(X4/($K$43*$D$48))</f>
        <v>0.11860123434432482</v>
      </c>
      <c r="AA4" s="40">
        <f t="shared" ref="AA4:AA17" si="10">((X4*$D$46)/($G$43*$D$45))</f>
        <v>1004.4895673301418</v>
      </c>
      <c r="AB4" s="76">
        <f t="shared" ref="AB4:AB17" si="11">((Y4*$D$46)/(2*$D$47*$K$43*(Z4^2)))</f>
        <v>1.9566866356192898</v>
      </c>
      <c r="AC4" s="41">
        <v>0.01</v>
      </c>
      <c r="AD4" s="41">
        <v>36840.595792</v>
      </c>
      <c r="AE4" s="41"/>
      <c r="AF4" s="41">
        <v>5.2315E-2</v>
      </c>
      <c r="AG4" s="41">
        <f t="shared" ref="AG4:AG17" si="12">(AC4/($K$43*$D$45))</f>
        <v>4.0355410003439326E-2</v>
      </c>
      <c r="AH4" s="41"/>
      <c r="AI4" s="41"/>
      <c r="AJ4" s="82">
        <v>6.3462499999999991E-2</v>
      </c>
      <c r="AK4" s="43">
        <v>1701.6666666666665</v>
      </c>
      <c r="AL4" s="83">
        <f>(AJ4/($K$43*$E$45))</f>
        <v>0.24699874977019706</v>
      </c>
      <c r="AM4" s="43">
        <f t="shared" ref="AM4:AM17" si="13">((AJ4*$E$46)/($G$43*$E$45))</f>
        <v>1321.2641269601243</v>
      </c>
      <c r="AN4" s="78">
        <f t="shared" ref="AN4:AN17" si="14">((AK4*$E$46)/(2*$E$47*$K$43*(AL4^2)))</f>
        <v>0.53443800770937611</v>
      </c>
      <c r="AO4" s="44">
        <v>0.01</v>
      </c>
      <c r="AP4" s="44">
        <v>56.199611000000004</v>
      </c>
      <c r="AQ4" s="44">
        <v>57.383946999999999</v>
      </c>
      <c r="AR4" s="44">
        <v>5.5125E-2</v>
      </c>
      <c r="AS4" s="44">
        <f t="shared" ref="AS4:AS17" si="15">(AO4/($K$43*$E$45))</f>
        <v>3.8920425411888455E-2</v>
      </c>
      <c r="AT4" s="44">
        <f t="shared" ref="AT4:AT17" si="16">((AO4*$E$46)/($G$43*$E$45))</f>
        <v>208.19604127793963</v>
      </c>
      <c r="AU4" s="44">
        <f>(AP4*$E$46)/(2*$E$47*$K$43*(AR4^2))</f>
        <v>0.35436307301442777</v>
      </c>
    </row>
    <row r="5" spans="1:47" x14ac:dyDescent="0.25">
      <c r="A5" s="26">
        <v>6.6125238095238084E-2</v>
      </c>
      <c r="B5" s="27">
        <v>7269.1428571428578</v>
      </c>
      <c r="C5" s="80">
        <f t="shared" si="0"/>
        <v>0.31855888839786412</v>
      </c>
      <c r="D5" s="29">
        <f t="shared" si="1"/>
        <v>814.10533246577234</v>
      </c>
      <c r="E5" s="65">
        <f t="shared" ref="E5:E39" si="17">((B5*$B$46)/(2*$B$47*$K$43*(C5^2)))</f>
        <v>0.65571042354307862</v>
      </c>
      <c r="F5" s="32">
        <v>0.02</v>
      </c>
      <c r="G5" s="31">
        <v>751.28114399999993</v>
      </c>
      <c r="H5" s="31">
        <v>0.11978999999999999</v>
      </c>
      <c r="I5" s="31">
        <f t="shared" si="2"/>
        <v>9.6350167522740365E-2</v>
      </c>
      <c r="J5" s="31">
        <f t="shared" si="3"/>
        <v>246.23135006130104</v>
      </c>
      <c r="K5" s="30">
        <f>(G5*$B$46)/(2*$B$47*$K$43*H5^2)</f>
        <v>0.47925835975445386</v>
      </c>
      <c r="L5" s="33">
        <v>6.9251666666666656E-2</v>
      </c>
      <c r="M5" s="34">
        <v>3616.8333333333335</v>
      </c>
      <c r="N5" s="35">
        <f t="shared" si="4"/>
        <v>0.29402873283647923</v>
      </c>
      <c r="O5" s="36">
        <f t="shared" si="5"/>
        <v>1076.6225411625951</v>
      </c>
      <c r="P5" s="73">
        <f t="shared" si="6"/>
        <v>0.5487065115105545</v>
      </c>
      <c r="Q5" s="37">
        <v>0.02</v>
      </c>
      <c r="R5" s="35">
        <v>362.11206800000002</v>
      </c>
      <c r="S5" s="35">
        <v>366.994326</v>
      </c>
      <c r="T5" s="35">
        <v>0.118371</v>
      </c>
      <c r="U5" s="35">
        <f t="shared" si="7"/>
        <v>8.4916001878119693E-2</v>
      </c>
      <c r="V5" s="35">
        <f t="shared" si="8"/>
        <v>310.93043474167035</v>
      </c>
      <c r="W5" s="38">
        <f t="shared" si="9"/>
        <v>0.33895615731370088</v>
      </c>
      <c r="X5" s="39">
        <v>6.9934166666666672E-2</v>
      </c>
      <c r="Y5" s="40">
        <v>2739.3333333333335</v>
      </c>
      <c r="Z5" s="40">
        <f t="shared" ref="Z5:Z17" si="18">(X5/($K$43*$D$45))</f>
        <v>0.28222219690821931</v>
      </c>
      <c r="AA5" s="40">
        <f t="shared" si="10"/>
        <v>1275.4417106185654</v>
      </c>
      <c r="AB5" s="76">
        <f t="shared" si="11"/>
        <v>0.5567361975526568</v>
      </c>
      <c r="AC5" s="41">
        <v>0.02</v>
      </c>
      <c r="AD5" s="41">
        <v>244.45516899999998</v>
      </c>
      <c r="AE5" s="41">
        <v>248.48626500000003</v>
      </c>
      <c r="AF5" s="41">
        <v>0.10803</v>
      </c>
      <c r="AG5" s="41">
        <f t="shared" si="12"/>
        <v>8.0710820006878653E-2</v>
      </c>
      <c r="AH5" s="41">
        <f t="shared" ref="AH5:AH17" si="19">((AC5*$D$46)/($G$43*$D$45))</f>
        <v>364.75496067546345</v>
      </c>
      <c r="AI5" s="41">
        <f>(AD5*$D$46)/(2*$D$47*$K$43*AF5^2)</f>
        <v>0.33907626123784435</v>
      </c>
      <c r="AJ5" s="42">
        <v>7.6547500000000004E-2</v>
      </c>
      <c r="AK5" s="43">
        <v>2476.166666666667</v>
      </c>
      <c r="AL5" s="43">
        <f t="shared" ref="AL5:AL17" si="20">(AJ5/($K$43*$E$45))</f>
        <v>0.29792612642165317</v>
      </c>
      <c r="AM5" s="43">
        <f t="shared" si="13"/>
        <v>1593.6886469723086</v>
      </c>
      <c r="AN5" s="78">
        <f t="shared" si="14"/>
        <v>0.53453364682390336</v>
      </c>
      <c r="AO5" s="44">
        <v>0.02</v>
      </c>
      <c r="AP5" s="44">
        <v>185.96155200000001</v>
      </c>
      <c r="AQ5" s="44">
        <v>190.35959600000001</v>
      </c>
      <c r="AR5" s="44">
        <v>0.114069</v>
      </c>
      <c r="AS5" s="44">
        <f t="shared" si="15"/>
        <v>7.7840850823776911E-2</v>
      </c>
      <c r="AT5" s="44">
        <f t="shared" si="16"/>
        <v>416.39208255587926</v>
      </c>
      <c r="AU5" s="44">
        <f t="shared" ref="AU5:AU33" si="21">(AP5*$E$46)/(2*$E$47*$K$43*(AR5^2))</f>
        <v>0.27384211991944757</v>
      </c>
    </row>
    <row r="6" spans="1:47" x14ac:dyDescent="0.25">
      <c r="A6" s="26">
        <v>7.877045454545456E-2</v>
      </c>
      <c r="B6" s="27">
        <v>10185.818181818184</v>
      </c>
      <c r="C6" s="80">
        <f t="shared" si="0"/>
        <v>0.37947732456484762</v>
      </c>
      <c r="D6" s="29">
        <f t="shared" si="1"/>
        <v>969.78776838348119</v>
      </c>
      <c r="E6" s="65">
        <f t="shared" si="17"/>
        <v>0.6474893026593691</v>
      </c>
      <c r="F6" s="32">
        <v>0.03</v>
      </c>
      <c r="G6" s="31">
        <v>1505.344325</v>
      </c>
      <c r="H6" s="31">
        <v>0.183417</v>
      </c>
      <c r="I6" s="31">
        <f t="shared" si="2"/>
        <v>0.14452525128411053</v>
      </c>
      <c r="J6" s="31">
        <f t="shared" si="3"/>
        <v>369.34702509195154</v>
      </c>
      <c r="K6" s="30">
        <f t="shared" ref="K5:K33" si="22">(G6*$B$46)/(2*$B$47*$K$43*H6^2)</f>
        <v>0.40960478002751072</v>
      </c>
      <c r="L6" s="33">
        <v>8.2537727272727249E-2</v>
      </c>
      <c r="M6" s="34">
        <v>5045.272727272727</v>
      </c>
      <c r="N6" s="35">
        <f t="shared" si="4"/>
        <v>0.35043869020533186</v>
      </c>
      <c r="O6" s="36">
        <f t="shared" si="5"/>
        <v>1283.1745711749252</v>
      </c>
      <c r="P6" s="73">
        <f t="shared" si="6"/>
        <v>0.5388299316247348</v>
      </c>
      <c r="Q6" s="37">
        <v>0.03</v>
      </c>
      <c r="R6" s="35">
        <v>736.38548000000003</v>
      </c>
      <c r="S6" s="35">
        <v>746.719245</v>
      </c>
      <c r="T6" s="35">
        <v>0.181062</v>
      </c>
      <c r="U6" s="35">
        <f t="shared" si="7"/>
        <v>0.12737400281717953</v>
      </c>
      <c r="V6" s="35">
        <f t="shared" si="8"/>
        <v>466.39565211250545</v>
      </c>
      <c r="W6" s="38">
        <f t="shared" si="9"/>
        <v>0.29460611155807942</v>
      </c>
      <c r="X6" s="39">
        <v>8.36861111111111E-2</v>
      </c>
      <c r="Y6" s="40">
        <v>3868.9999999999995</v>
      </c>
      <c r="Z6" s="40">
        <f t="shared" si="18"/>
        <v>0.33771873254822676</v>
      </c>
      <c r="AA6" s="40">
        <f t="shared" si="10"/>
        <v>1526.2462083707894</v>
      </c>
      <c r="AB6" s="76">
        <f t="shared" si="11"/>
        <v>0.54913021597718725</v>
      </c>
      <c r="AC6" s="41">
        <v>0.03</v>
      </c>
      <c r="AD6" s="41">
        <v>502.62570100000005</v>
      </c>
      <c r="AE6" s="41">
        <v>511.15664800000002</v>
      </c>
      <c r="AF6" s="41">
        <v>0.16492599999999999</v>
      </c>
      <c r="AG6" s="41">
        <f t="shared" si="12"/>
        <v>0.12106623001031797</v>
      </c>
      <c r="AH6" s="41">
        <f t="shared" si="19"/>
        <v>547.13244101319515</v>
      </c>
      <c r="AI6" s="41">
        <f t="shared" ref="AI6:AI33" si="23">(AD6*$D$46)/(2*$D$47*$K$43*AF6^2)</f>
        <v>0.29912544171020466</v>
      </c>
      <c r="AJ6" s="42">
        <v>8.9482727272727269E-2</v>
      </c>
      <c r="AK6" s="43">
        <v>3366.636363636364</v>
      </c>
      <c r="AL6" s="43">
        <f t="shared" si="20"/>
        <v>0.34827058124705385</v>
      </c>
      <c r="AM6" s="43">
        <f t="shared" si="13"/>
        <v>1862.994958093534</v>
      </c>
      <c r="AN6" s="78">
        <f t="shared" si="14"/>
        <v>0.53183263456438223</v>
      </c>
      <c r="AO6" s="44">
        <v>0.03</v>
      </c>
      <c r="AP6" s="44">
        <v>388.54685899999998</v>
      </c>
      <c r="AQ6" s="44">
        <v>398.26954000000001</v>
      </c>
      <c r="AR6" s="44">
        <v>0.17423</v>
      </c>
      <c r="AS6" s="44">
        <f t="shared" si="15"/>
        <v>0.11676127623566536</v>
      </c>
      <c r="AT6" s="44">
        <f t="shared" si="16"/>
        <v>624.58812383381894</v>
      </c>
      <c r="AU6" s="44">
        <f t="shared" si="21"/>
        <v>0.24525049008142019</v>
      </c>
    </row>
    <row r="7" spans="1:47" x14ac:dyDescent="0.25">
      <c r="A7" s="26">
        <v>9.1548333333333343E-2</v>
      </c>
      <c r="B7" s="27">
        <v>13427.583333333332</v>
      </c>
      <c r="C7" s="80">
        <f t="shared" si="0"/>
        <v>0.4410348626547172</v>
      </c>
      <c r="D7" s="29">
        <f t="shared" si="1"/>
        <v>1127.1034856264339</v>
      </c>
      <c r="E7" s="65">
        <f t="shared" si="17"/>
        <v>0.63191745690106194</v>
      </c>
      <c r="F7" s="32">
        <v>0.04</v>
      </c>
      <c r="G7" s="31">
        <v>2489.4436439999999</v>
      </c>
      <c r="H7" s="31">
        <v>0.24799399999999999</v>
      </c>
      <c r="I7" s="31">
        <f t="shared" si="2"/>
        <v>0.19270033504548073</v>
      </c>
      <c r="J7" s="31">
        <f t="shared" si="3"/>
        <v>492.46270012260209</v>
      </c>
      <c r="K7" s="30">
        <f t="shared" si="22"/>
        <v>0.37053419220885125</v>
      </c>
      <c r="L7" s="33">
        <v>9.5538333333333322E-2</v>
      </c>
      <c r="M7" s="34">
        <v>6611.666666666667</v>
      </c>
      <c r="N7" s="35">
        <f t="shared" si="4"/>
        <v>0.40563666463828785</v>
      </c>
      <c r="O7" s="36">
        <f t="shared" si="5"/>
        <v>1485.2887758913969</v>
      </c>
      <c r="P7" s="73">
        <f t="shared" si="6"/>
        <v>0.52702073934396942</v>
      </c>
      <c r="Q7" s="37">
        <v>0.04</v>
      </c>
      <c r="R7" s="35">
        <v>1231.0947570000001</v>
      </c>
      <c r="S7" s="35">
        <v>1248.798534</v>
      </c>
      <c r="T7" s="35">
        <v>0.24468400000000001</v>
      </c>
      <c r="U7" s="35">
        <f t="shared" si="7"/>
        <v>0.16983200375623939</v>
      </c>
      <c r="V7" s="35">
        <f t="shared" si="8"/>
        <v>621.86086948334071</v>
      </c>
      <c r="W7" s="38">
        <f t="shared" si="9"/>
        <v>0.26969413409528459</v>
      </c>
      <c r="X7" s="39">
        <v>9.7630833333333319E-2</v>
      </c>
      <c r="Y7" s="40">
        <v>5087.9166666666661</v>
      </c>
      <c r="Z7" s="40">
        <f t="shared" si="18"/>
        <v>0.39399323081441168</v>
      </c>
      <c r="AA7" s="40">
        <f t="shared" si="10"/>
        <v>1780.5665386606358</v>
      </c>
      <c r="AB7" s="76">
        <f t="shared" si="11"/>
        <v>0.53057817566940102</v>
      </c>
      <c r="AC7" s="41">
        <v>0.04</v>
      </c>
      <c r="AD7" s="41">
        <v>847.55961000000002</v>
      </c>
      <c r="AE7" s="41">
        <v>862.17463900000007</v>
      </c>
      <c r="AF7" s="41">
        <v>0.22256400000000001</v>
      </c>
      <c r="AG7" s="41">
        <f t="shared" si="12"/>
        <v>0.16142164001375731</v>
      </c>
      <c r="AH7" s="41">
        <f t="shared" si="19"/>
        <v>729.5099213509269</v>
      </c>
      <c r="AI7" s="41">
        <f t="shared" si="23"/>
        <v>0.27697931036834572</v>
      </c>
      <c r="AJ7" s="42">
        <v>0.10228909090909093</v>
      </c>
      <c r="AK7" s="43">
        <v>4342.272727272727</v>
      </c>
      <c r="AL7" s="43">
        <f t="shared" si="20"/>
        <v>0.39811349331771506</v>
      </c>
      <c r="AM7" s="43">
        <f t="shared" si="13"/>
        <v>2129.6183793192013</v>
      </c>
      <c r="AN7" s="78">
        <f t="shared" si="14"/>
        <v>0.52494724002076865</v>
      </c>
      <c r="AO7" s="44">
        <v>0.04</v>
      </c>
      <c r="AP7" s="44">
        <v>663.2332509999992</v>
      </c>
      <c r="AQ7" s="44">
        <v>680.35228600000005</v>
      </c>
      <c r="AR7" s="44">
        <v>0.23521500000000001</v>
      </c>
      <c r="AS7" s="44">
        <f t="shared" si="15"/>
        <v>0.15568170164755382</v>
      </c>
      <c r="AT7" s="44">
        <f t="shared" si="16"/>
        <v>832.78416511175851</v>
      </c>
      <c r="AU7" s="44">
        <f t="shared" si="21"/>
        <v>0.22969345386516304</v>
      </c>
    </row>
    <row r="8" spans="1:47" x14ac:dyDescent="0.25">
      <c r="A8" s="26">
        <v>0.10299750000000001</v>
      </c>
      <c r="B8" s="27">
        <v>16876.166666666661</v>
      </c>
      <c r="C8" s="80">
        <f t="shared" si="0"/>
        <v>0.49619131897117258</v>
      </c>
      <c r="D8" s="29">
        <f t="shared" si="1"/>
        <v>1268.0606738969427</v>
      </c>
      <c r="E8" s="65">
        <f t="shared" si="17"/>
        <v>0.62745678519829495</v>
      </c>
      <c r="F8" s="32">
        <v>0.05</v>
      </c>
      <c r="G8" s="31">
        <v>3697.5159799999997</v>
      </c>
      <c r="H8" s="31">
        <v>0.31326799999999999</v>
      </c>
      <c r="I8" s="31">
        <f t="shared" si="2"/>
        <v>0.24087541880685093</v>
      </c>
      <c r="J8" s="31">
        <f t="shared" si="3"/>
        <v>615.57837515325264</v>
      </c>
      <c r="K8" s="30">
        <f t="shared" si="22"/>
        <v>0.34489454768460226</v>
      </c>
      <c r="L8" s="33">
        <v>0.10785</v>
      </c>
      <c r="M8" s="34">
        <v>8318.0833333333321</v>
      </c>
      <c r="N8" s="35">
        <f t="shared" si="4"/>
        <v>0.45790954012776042</v>
      </c>
      <c r="O8" s="36">
        <f t="shared" si="5"/>
        <v>1676.6923693444573</v>
      </c>
      <c r="P8" s="73">
        <f t="shared" si="6"/>
        <v>0.5203014610144886</v>
      </c>
      <c r="Q8" s="37">
        <v>0.05</v>
      </c>
      <c r="R8" s="35">
        <v>1843.7414859999999</v>
      </c>
      <c r="S8" s="35">
        <v>1870.7298820000001</v>
      </c>
      <c r="T8" s="35">
        <v>0.30903000000000003</v>
      </c>
      <c r="U8" s="35">
        <f t="shared" si="7"/>
        <v>0.21229000469529924</v>
      </c>
      <c r="V8" s="35">
        <f t="shared" si="8"/>
        <v>777.32608685417574</v>
      </c>
      <c r="W8" s="38">
        <f t="shared" si="9"/>
        <v>0.25321527816479494</v>
      </c>
      <c r="X8" s="39">
        <v>0.11044</v>
      </c>
      <c r="Y8" s="40">
        <v>6389.8333333333321</v>
      </c>
      <c r="Z8" s="40">
        <f t="shared" si="18"/>
        <v>0.44568514807798387</v>
      </c>
      <c r="AA8" s="40">
        <f t="shared" si="10"/>
        <v>2014.1768928499091</v>
      </c>
      <c r="AB8" s="76">
        <f t="shared" si="11"/>
        <v>0.52073901800026123</v>
      </c>
      <c r="AC8" s="41">
        <v>0.05</v>
      </c>
      <c r="AD8" s="41">
        <v>1277.45757</v>
      </c>
      <c r="AE8" s="41">
        <v>1299.7576760000002</v>
      </c>
      <c r="AF8" s="41">
        <v>0.28079399999999999</v>
      </c>
      <c r="AG8" s="41">
        <f t="shared" si="12"/>
        <v>0.20177705001719662</v>
      </c>
      <c r="AH8" s="41">
        <f t="shared" si="19"/>
        <v>911.88740168865854</v>
      </c>
      <c r="AI8" s="41">
        <f t="shared" si="23"/>
        <v>0.26227551608170713</v>
      </c>
      <c r="AJ8" s="42">
        <v>0.11519583333333333</v>
      </c>
      <c r="AK8" s="43">
        <v>5429.75</v>
      </c>
      <c r="AL8" s="43">
        <f t="shared" si="20"/>
        <v>0.44834708390103339</v>
      </c>
      <c r="AM8" s="43">
        <f t="shared" si="13"/>
        <v>2398.331647171332</v>
      </c>
      <c r="AN8" s="78">
        <f t="shared" si="14"/>
        <v>0.5175633197298618</v>
      </c>
      <c r="AO8" s="44">
        <v>0.05</v>
      </c>
      <c r="AP8" s="44">
        <v>1009.0508090000001</v>
      </c>
      <c r="AQ8" s="44">
        <v>1035.5748920000001</v>
      </c>
      <c r="AR8" s="44">
        <v>0.29685699999999998</v>
      </c>
      <c r="AS8" s="44">
        <f t="shared" si="15"/>
        <v>0.1946021270594423</v>
      </c>
      <c r="AT8" s="44">
        <f t="shared" si="16"/>
        <v>1040.9802063896982</v>
      </c>
      <c r="AU8" s="44">
        <f t="shared" si="21"/>
        <v>0.2193970587837665</v>
      </c>
    </row>
    <row r="9" spans="1:47" x14ac:dyDescent="0.25">
      <c r="A9" s="26">
        <v>0.1149957894736842</v>
      </c>
      <c r="B9" s="27">
        <v>20635.368421052633</v>
      </c>
      <c r="C9" s="80">
        <f t="shared" si="0"/>
        <v>0.55399317900996281</v>
      </c>
      <c r="D9" s="29">
        <f t="shared" si="1"/>
        <v>1415.7784246735207</v>
      </c>
      <c r="E9" s="65">
        <f t="shared" si="17"/>
        <v>0.61547686083293374</v>
      </c>
      <c r="F9" s="32">
        <v>0.06</v>
      </c>
      <c r="G9" s="31">
        <v>5125.1948589999993</v>
      </c>
      <c r="H9" s="31">
        <v>0.37907000000000002</v>
      </c>
      <c r="I9" s="31">
        <f t="shared" si="2"/>
        <v>0.28905050256822107</v>
      </c>
      <c r="J9" s="31">
        <f t="shared" si="3"/>
        <v>738.69405018390307</v>
      </c>
      <c r="K9" s="30">
        <f t="shared" si="22"/>
        <v>0.32649752190064257</v>
      </c>
      <c r="L9" s="33">
        <v>0.12068294117647058</v>
      </c>
      <c r="M9" s="34">
        <v>10124.588235294119</v>
      </c>
      <c r="N9" s="35">
        <f t="shared" si="4"/>
        <v>0.51239564297990914</v>
      </c>
      <c r="O9" s="36">
        <f t="shared" si="5"/>
        <v>1876.1999682951712</v>
      </c>
      <c r="P9" s="73">
        <f t="shared" si="6"/>
        <v>0.50577536849842286</v>
      </c>
      <c r="Q9" s="37">
        <v>0.06</v>
      </c>
      <c r="R9" s="35">
        <v>2572.2791120000002</v>
      </c>
      <c r="S9" s="35">
        <v>2610.4816530000003</v>
      </c>
      <c r="T9" s="35">
        <v>0.37391600000000003</v>
      </c>
      <c r="U9" s="35">
        <f t="shared" si="7"/>
        <v>0.25474800563435906</v>
      </c>
      <c r="V9" s="35">
        <f t="shared" si="8"/>
        <v>932.79130422501089</v>
      </c>
      <c r="W9" s="38">
        <f t="shared" si="9"/>
        <v>0.24130212956117755</v>
      </c>
      <c r="X9" s="39">
        <v>0.12319583333333334</v>
      </c>
      <c r="Y9" s="40">
        <v>7800.6666666666652</v>
      </c>
      <c r="Z9" s="40">
        <f t="shared" si="18"/>
        <v>0.49716183648820439</v>
      </c>
      <c r="AA9" s="40">
        <f t="shared" si="10"/>
        <v>2246.814567144047</v>
      </c>
      <c r="AB9" s="76">
        <f t="shared" si="11"/>
        <v>0.5108848995669919</v>
      </c>
      <c r="AC9" s="41">
        <v>0.06</v>
      </c>
      <c r="AD9" s="41">
        <v>1790.611658</v>
      </c>
      <c r="AE9" s="41">
        <v>1822.1573999999998</v>
      </c>
      <c r="AF9" s="41">
        <v>0.33948299999999998</v>
      </c>
      <c r="AG9" s="41">
        <f t="shared" si="12"/>
        <v>0.24213246002063593</v>
      </c>
      <c r="AH9" s="41">
        <f t="shared" si="19"/>
        <v>1094.2648820263903</v>
      </c>
      <c r="AI9" s="41">
        <f t="shared" si="23"/>
        <v>0.25150826316924069</v>
      </c>
      <c r="AJ9" s="42">
        <v>0.12755666666666665</v>
      </c>
      <c r="AK9" s="43">
        <v>6623.3333333333339</v>
      </c>
      <c r="AL9" s="43">
        <f t="shared" si="20"/>
        <v>0.49645597307891176</v>
      </c>
      <c r="AM9" s="43">
        <f t="shared" si="13"/>
        <v>2655.6793038609717</v>
      </c>
      <c r="AN9" s="78">
        <f t="shared" si="14"/>
        <v>0.51490544753311296</v>
      </c>
      <c r="AO9" s="44">
        <v>0.06</v>
      </c>
      <c r="AP9" s="44">
        <v>1424.2111560000001</v>
      </c>
      <c r="AQ9" s="44">
        <v>1462.168643</v>
      </c>
      <c r="AR9" s="44">
        <v>0.35896299999999998</v>
      </c>
      <c r="AS9" s="44">
        <f t="shared" si="15"/>
        <v>0.23352255247133072</v>
      </c>
      <c r="AT9" s="44">
        <f t="shared" si="16"/>
        <v>1249.1762476676379</v>
      </c>
      <c r="AU9" s="44">
        <f t="shared" si="21"/>
        <v>0.21178118096271273</v>
      </c>
    </row>
    <row r="10" spans="1:47" x14ac:dyDescent="0.25">
      <c r="A10" s="26">
        <v>0.12678692307692307</v>
      </c>
      <c r="B10" s="27">
        <v>24663.461538461539</v>
      </c>
      <c r="C10" s="80">
        <f t="shared" si="0"/>
        <v>0.61079706390771671</v>
      </c>
      <c r="D10" s="29">
        <f t="shared" si="1"/>
        <v>1560.9457619674545</v>
      </c>
      <c r="E10" s="65">
        <f t="shared" si="17"/>
        <v>0.6051575928402555</v>
      </c>
      <c r="F10" s="32">
        <v>7.0000000000000007E-2</v>
      </c>
      <c r="G10" s="31">
        <v>6769.0635310000007</v>
      </c>
      <c r="H10" s="31">
        <v>0.44528600000000002</v>
      </c>
      <c r="I10" s="31">
        <f t="shared" si="2"/>
        <v>0.33722558632959132</v>
      </c>
      <c r="J10" s="31">
        <f t="shared" si="3"/>
        <v>861.80972521455362</v>
      </c>
      <c r="K10" s="30">
        <f t="shared" si="22"/>
        <v>0.31250634993995002</v>
      </c>
      <c r="L10" s="33">
        <v>0.13321769230769229</v>
      </c>
      <c r="M10" s="34">
        <v>12085.692307692307</v>
      </c>
      <c r="N10" s="35">
        <f t="shared" si="4"/>
        <v>0.56561569050993843</v>
      </c>
      <c r="O10" s="36">
        <f t="shared" si="5"/>
        <v>2071.0717492256417</v>
      </c>
      <c r="P10" s="73">
        <f t="shared" si="6"/>
        <v>0.49547277734203671</v>
      </c>
      <c r="Q10" s="37">
        <v>7.0000000000000007E-2</v>
      </c>
      <c r="R10" s="35">
        <v>3415.0431490000001</v>
      </c>
      <c r="S10" s="35">
        <v>3466.401836</v>
      </c>
      <c r="T10" s="35">
        <v>0.43923600000000002</v>
      </c>
      <c r="U10" s="35">
        <f t="shared" si="7"/>
        <v>0.29720600657341895</v>
      </c>
      <c r="V10" s="35">
        <f t="shared" si="8"/>
        <v>1088.2565215958462</v>
      </c>
      <c r="W10" s="38">
        <f t="shared" si="9"/>
        <v>0.23216219517493958</v>
      </c>
      <c r="X10" s="39">
        <v>0.13629749999999999</v>
      </c>
      <c r="Y10" s="40">
        <v>9282.0833333333303</v>
      </c>
      <c r="Z10" s="40">
        <f t="shared" si="18"/>
        <v>0.55003414949437712</v>
      </c>
      <c r="AA10" s="40">
        <f t="shared" si="10"/>
        <v>2485.7594626331984</v>
      </c>
      <c r="AB10" s="76">
        <f t="shared" si="11"/>
        <v>0.49665300592598721</v>
      </c>
      <c r="AC10" s="41">
        <v>7.0000000000000007E-2</v>
      </c>
      <c r="AD10" s="41">
        <v>2385.6122820000001</v>
      </c>
      <c r="AE10" s="41">
        <v>2427.9382249999999</v>
      </c>
      <c r="AF10" s="41">
        <v>0.39851199999999998</v>
      </c>
      <c r="AG10" s="41">
        <f t="shared" si="12"/>
        <v>0.28248787002407527</v>
      </c>
      <c r="AH10" s="41">
        <f t="shared" si="19"/>
        <v>1276.6423623641222</v>
      </c>
      <c r="AI10" s="41">
        <f t="shared" si="23"/>
        <v>0.24316662571858691</v>
      </c>
      <c r="AJ10" s="42">
        <v>0.14248333333333335</v>
      </c>
      <c r="AK10" s="43">
        <v>8161.166666666667</v>
      </c>
      <c r="AL10" s="43">
        <f t="shared" si="20"/>
        <v>0.55455119474372405</v>
      </c>
      <c r="AM10" s="43">
        <f t="shared" si="13"/>
        <v>2966.4465948085103</v>
      </c>
      <c r="AN10" s="78">
        <f t="shared" si="14"/>
        <v>0.50848870584112771</v>
      </c>
      <c r="AO10" s="44">
        <v>7.0000000000000007E-2</v>
      </c>
      <c r="AP10" s="44">
        <v>1906.290289</v>
      </c>
      <c r="AQ10" s="44">
        <v>1957.756161</v>
      </c>
      <c r="AR10" s="44">
        <v>0.42146899999999998</v>
      </c>
      <c r="AS10" s="44">
        <f t="shared" si="15"/>
        <v>0.2724429778832192</v>
      </c>
      <c r="AT10" s="44">
        <f t="shared" si="16"/>
        <v>1457.3722889455776</v>
      </c>
      <c r="AU10" s="44">
        <f t="shared" si="21"/>
        <v>0.205622254503014</v>
      </c>
    </row>
    <row r="11" spans="1:47" x14ac:dyDescent="0.25">
      <c r="A11" s="26">
        <v>0.13850600000000002</v>
      </c>
      <c r="B11" s="27">
        <v>28907.8</v>
      </c>
      <c r="C11" s="80">
        <f t="shared" si="0"/>
        <v>0.66725381514523396</v>
      </c>
      <c r="D11" s="29">
        <f t="shared" si="1"/>
        <v>1705.2259685795282</v>
      </c>
      <c r="E11" s="65">
        <f t="shared" si="17"/>
        <v>0.59434860561301039</v>
      </c>
      <c r="F11" s="32">
        <v>0.08</v>
      </c>
      <c r="G11" s="31">
        <v>8626.1591080000017</v>
      </c>
      <c r="H11" s="31">
        <v>0.51183999999999996</v>
      </c>
      <c r="I11" s="31">
        <f t="shared" si="2"/>
        <v>0.38540067009096146</v>
      </c>
      <c r="J11" s="31">
        <f t="shared" si="3"/>
        <v>984.92540024520417</v>
      </c>
      <c r="K11" s="30">
        <f t="shared" si="22"/>
        <v>0.30140979175575705</v>
      </c>
      <c r="L11" s="33">
        <v>0.14332866666666669</v>
      </c>
      <c r="M11" s="34">
        <v>13817.666666666668</v>
      </c>
      <c r="N11" s="35">
        <f t="shared" si="4"/>
        <v>0.60854486639275296</v>
      </c>
      <c r="O11" s="36">
        <f t="shared" si="5"/>
        <v>2228.2622318805311</v>
      </c>
      <c r="P11" s="73">
        <f t="shared" si="6"/>
        <v>0.48937374695089525</v>
      </c>
      <c r="Q11" s="37">
        <v>0.08</v>
      </c>
      <c r="R11" s="35">
        <v>4370.6086800000003</v>
      </c>
      <c r="S11" s="35">
        <v>4437.0606710000002</v>
      </c>
      <c r="T11" s="35">
        <v>0.50490900000000005</v>
      </c>
      <c r="U11" s="35">
        <f t="shared" si="7"/>
        <v>0.33966400751247877</v>
      </c>
      <c r="V11" s="35">
        <f t="shared" si="8"/>
        <v>1243.7217389666814</v>
      </c>
      <c r="W11" s="38">
        <f t="shared" si="9"/>
        <v>0.22485723280880671</v>
      </c>
      <c r="X11" s="39">
        <v>0.14797466666666664</v>
      </c>
      <c r="Y11" s="40">
        <v>10867.666666666666</v>
      </c>
      <c r="Z11" s="40">
        <f t="shared" si="18"/>
        <v>0.5971578343455598</v>
      </c>
      <c r="AA11" s="40">
        <f t="shared" si="10"/>
        <v>2698.7246860482401</v>
      </c>
      <c r="AB11" s="76">
        <f t="shared" si="11"/>
        <v>0.49333843720755433</v>
      </c>
      <c r="AC11" s="41">
        <v>0.08</v>
      </c>
      <c r="AD11" s="41">
        <v>3061.3181079999999</v>
      </c>
      <c r="AE11" s="41">
        <v>3115.9405100000004</v>
      </c>
      <c r="AF11" s="41">
        <v>0.45780700000000002</v>
      </c>
      <c r="AG11" s="41">
        <f t="shared" si="12"/>
        <v>0.32284328002751461</v>
      </c>
      <c r="AH11" s="41">
        <f t="shared" si="19"/>
        <v>1459.0198427018538</v>
      </c>
      <c r="AI11" s="41">
        <f t="shared" si="23"/>
        <v>0.2364452075444278</v>
      </c>
      <c r="AJ11" s="42">
        <v>0.15645833333333334</v>
      </c>
      <c r="AK11" s="43">
        <v>9671.6666666666661</v>
      </c>
      <c r="AL11" s="43">
        <f t="shared" si="20"/>
        <v>0.60894248925683814</v>
      </c>
      <c r="AM11" s="43">
        <f t="shared" si="13"/>
        <v>3257.4005624944307</v>
      </c>
      <c r="AN11" s="78">
        <f t="shared" si="14"/>
        <v>0.49975956900271629</v>
      </c>
      <c r="AO11" s="44">
        <v>0.08</v>
      </c>
      <c r="AP11" s="44">
        <v>2453.9366690000002</v>
      </c>
      <c r="AQ11" s="44">
        <v>2520.9626619999999</v>
      </c>
      <c r="AR11" s="44">
        <v>0.48432399999999998</v>
      </c>
      <c r="AS11" s="44">
        <f t="shared" si="15"/>
        <v>0.31136340329510764</v>
      </c>
      <c r="AT11" s="44">
        <f t="shared" si="16"/>
        <v>1665.568330223517</v>
      </c>
      <c r="AU11" s="44">
        <f t="shared" si="21"/>
        <v>0.20044892158151983</v>
      </c>
    </row>
    <row r="12" spans="1:47" x14ac:dyDescent="0.25">
      <c r="A12" s="26">
        <v>0.152580625</v>
      </c>
      <c r="B12" s="27">
        <v>34514.000000000007</v>
      </c>
      <c r="C12" s="80">
        <f t="shared" si="0"/>
        <v>0.73505843897372136</v>
      </c>
      <c r="D12" s="29">
        <f t="shared" si="1"/>
        <v>1878.5066643473549</v>
      </c>
      <c r="E12" s="65">
        <f t="shared" si="17"/>
        <v>0.58473608666151999</v>
      </c>
      <c r="F12" s="32">
        <v>0.09</v>
      </c>
      <c r="G12" s="31">
        <v>10694.026406999999</v>
      </c>
      <c r="H12" s="31">
        <v>0.57868299999999895</v>
      </c>
      <c r="I12" s="31">
        <f t="shared" si="2"/>
        <v>0.4335757538523316</v>
      </c>
      <c r="J12" s="31">
        <f t="shared" si="3"/>
        <v>1108.0410752758546</v>
      </c>
      <c r="K12" s="30">
        <f t="shared" si="22"/>
        <v>0.29232646961736897</v>
      </c>
      <c r="L12" s="33">
        <v>0.15611615384615382</v>
      </c>
      <c r="M12" s="34">
        <v>15984.692307692309</v>
      </c>
      <c r="N12" s="35">
        <f t="shared" si="4"/>
        <v>0.66283798066024102</v>
      </c>
      <c r="O12" s="36">
        <f t="shared" si="5"/>
        <v>2427.0631792791046</v>
      </c>
      <c r="P12" s="73">
        <f t="shared" si="6"/>
        <v>0.47717828470385532</v>
      </c>
      <c r="Q12" s="37">
        <v>0.09</v>
      </c>
      <c r="R12" s="35">
        <v>5437.561745</v>
      </c>
      <c r="S12" s="35">
        <v>5521.0517909999999</v>
      </c>
      <c r="T12" s="35">
        <v>0.57087600000000005</v>
      </c>
      <c r="U12" s="35">
        <f t="shared" si="7"/>
        <v>0.3821220084515386</v>
      </c>
      <c r="V12" s="35">
        <f t="shared" si="8"/>
        <v>1399.1869563375164</v>
      </c>
      <c r="W12" s="38">
        <f t="shared" si="9"/>
        <v>0.21883248531739088</v>
      </c>
      <c r="X12" s="39">
        <v>0.16510769230769232</v>
      </c>
      <c r="Y12" s="40">
        <v>13242.23076923077</v>
      </c>
      <c r="Z12" s="40">
        <f t="shared" si="18"/>
        <v>0.66629886177986286</v>
      </c>
      <c r="AA12" s="40">
        <f t="shared" si="10"/>
        <v>3011.1924907454413</v>
      </c>
      <c r="AB12" s="76">
        <f t="shared" si="11"/>
        <v>0.4828474280126086</v>
      </c>
      <c r="AC12" s="41">
        <v>0.09</v>
      </c>
      <c r="AD12" s="41">
        <v>3816.6221279999995</v>
      </c>
      <c r="AE12" s="41">
        <v>3885.0580980000004</v>
      </c>
      <c r="AF12" s="41">
        <v>0.51732699999999998</v>
      </c>
      <c r="AG12" s="41">
        <f t="shared" si="12"/>
        <v>0.3631986900309539</v>
      </c>
      <c r="AH12" s="41">
        <f t="shared" si="19"/>
        <v>1641.3973230395852</v>
      </c>
      <c r="AI12" s="41">
        <f t="shared" si="23"/>
        <v>0.23085314009433147</v>
      </c>
      <c r="AJ12" s="42">
        <v>0.1690753846153846</v>
      </c>
      <c r="AK12" s="43">
        <v>11222.615384615385</v>
      </c>
      <c r="AL12" s="43">
        <f t="shared" si="20"/>
        <v>0.65804858959094292</v>
      </c>
      <c r="AM12" s="43">
        <f t="shared" si="13"/>
        <v>3520.0825754468133</v>
      </c>
      <c r="AN12" s="78">
        <f t="shared" si="14"/>
        <v>0.49658146874013676</v>
      </c>
      <c r="AO12" s="44">
        <v>0.09</v>
      </c>
      <c r="AP12" s="44">
        <v>3066.0323170000001</v>
      </c>
      <c r="AQ12" s="44">
        <v>3150.653444</v>
      </c>
      <c r="AR12" s="44">
        <v>0.54747199999999996</v>
      </c>
      <c r="AS12" s="44">
        <f t="shared" si="15"/>
        <v>0.35028382870699609</v>
      </c>
      <c r="AT12" s="44">
        <f t="shared" si="16"/>
        <v>1873.7643715014565</v>
      </c>
      <c r="AU12" s="44">
        <f t="shared" si="21"/>
        <v>0.1960041459953919</v>
      </c>
    </row>
    <row r="13" spans="1:47" x14ac:dyDescent="0.25">
      <c r="A13" s="26">
        <v>0.16547241379310343</v>
      </c>
      <c r="B13" s="27">
        <v>40051.310344827587</v>
      </c>
      <c r="C13" s="80">
        <f t="shared" si="0"/>
        <v>0.79716473946788646</v>
      </c>
      <c r="D13" s="29">
        <f t="shared" si="1"/>
        <v>2037.2247923089053</v>
      </c>
      <c r="E13" s="65">
        <f t="shared" si="17"/>
        <v>0.57693768323420469</v>
      </c>
      <c r="F13" s="32">
        <v>0.1</v>
      </c>
      <c r="G13" s="31">
        <v>12970.487810999999</v>
      </c>
      <c r="H13" s="31">
        <v>0.64578100000000005</v>
      </c>
      <c r="I13" s="31">
        <f t="shared" si="2"/>
        <v>0.48175083761370185</v>
      </c>
      <c r="J13" s="31">
        <f t="shared" si="3"/>
        <v>1231.1567503065053</v>
      </c>
      <c r="K13" s="30">
        <f t="shared" si="22"/>
        <v>0.28470436233237484</v>
      </c>
      <c r="L13" s="33">
        <v>0.17387399999999997</v>
      </c>
      <c r="M13" s="34">
        <v>19428.699999999997</v>
      </c>
      <c r="N13" s="35">
        <f t="shared" si="4"/>
        <v>0.73823424552780903</v>
      </c>
      <c r="O13" s="36">
        <f t="shared" si="5"/>
        <v>2703.1359205136591</v>
      </c>
      <c r="P13" s="73">
        <f t="shared" si="6"/>
        <v>0.46756988241042086</v>
      </c>
      <c r="Q13" s="37">
        <v>0.1</v>
      </c>
      <c r="R13" s="35">
        <v>6614.6458350000003</v>
      </c>
      <c r="S13" s="35">
        <v>6717.1178019999998</v>
      </c>
      <c r="T13" s="35">
        <v>0.63710299999999997</v>
      </c>
      <c r="U13" s="35">
        <f t="shared" si="7"/>
        <v>0.42458000939059848</v>
      </c>
      <c r="V13" s="35">
        <f t="shared" si="8"/>
        <v>1554.6521737083515</v>
      </c>
      <c r="W13" s="38">
        <f t="shared" si="9"/>
        <v>0.21373638397844411</v>
      </c>
      <c r="X13" s="39">
        <v>0.17760214285714285</v>
      </c>
      <c r="Y13" s="40">
        <v>15091.357142857139</v>
      </c>
      <c r="Z13" s="40">
        <f t="shared" si="18"/>
        <v>0.71672072924894026</v>
      </c>
      <c r="AA13" s="40">
        <f t="shared" si="10"/>
        <v>3239.0631316867589</v>
      </c>
      <c r="AB13" s="76">
        <f t="shared" si="11"/>
        <v>0.47557090741315833</v>
      </c>
      <c r="AC13" s="41">
        <v>0.1</v>
      </c>
      <c r="AD13" s="41">
        <v>4650.5561010000001</v>
      </c>
      <c r="AE13" s="41">
        <v>4734.3203910000002</v>
      </c>
      <c r="AF13" s="41">
        <v>0.57702900000000001</v>
      </c>
      <c r="AG13" s="41">
        <f t="shared" si="12"/>
        <v>0.40355410003439324</v>
      </c>
      <c r="AH13" s="41">
        <f t="shared" si="19"/>
        <v>1823.7748033773171</v>
      </c>
      <c r="AI13" s="41">
        <f t="shared" si="23"/>
        <v>0.2260978957540031</v>
      </c>
      <c r="AJ13" s="42">
        <v>0.18208071428571429</v>
      </c>
      <c r="AK13" s="43">
        <v>12816.571428571428</v>
      </c>
      <c r="AL13" s="43">
        <f t="shared" si="20"/>
        <v>0.70866588593005153</v>
      </c>
      <c r="AM13" s="43">
        <f t="shared" si="13"/>
        <v>3790.8483907345303</v>
      </c>
      <c r="AN13" s="78">
        <f t="shared" si="14"/>
        <v>0.48899133439900311</v>
      </c>
      <c r="AO13" s="44">
        <v>0.1</v>
      </c>
      <c r="AP13" s="44">
        <v>3742.0661089999999</v>
      </c>
      <c r="AQ13" s="44">
        <v>3846.297192</v>
      </c>
      <c r="AR13" s="44">
        <v>0.61088900000000002</v>
      </c>
      <c r="AS13" s="44">
        <f t="shared" si="15"/>
        <v>0.3892042541188846</v>
      </c>
      <c r="AT13" s="44">
        <f t="shared" si="16"/>
        <v>2081.9604127793964</v>
      </c>
      <c r="AU13" s="44">
        <f t="shared" si="21"/>
        <v>0.19213177731236256</v>
      </c>
    </row>
    <row r="14" spans="1:47" x14ac:dyDescent="0.25">
      <c r="A14" s="26">
        <v>0.17682533333333333</v>
      </c>
      <c r="B14" s="27">
        <v>45269.4</v>
      </c>
      <c r="C14" s="80">
        <f t="shared" si="0"/>
        <v>0.8518575244465536</v>
      </c>
      <c r="D14" s="29">
        <f t="shared" si="1"/>
        <v>2176.997027585312</v>
      </c>
      <c r="E14" s="65">
        <f t="shared" si="17"/>
        <v>0.57105659134868758</v>
      </c>
      <c r="F14" s="32">
        <v>0.11</v>
      </c>
      <c r="G14" s="31">
        <v>15453.369816</v>
      </c>
      <c r="H14" s="31">
        <v>0.71308499999999997</v>
      </c>
      <c r="I14" s="31">
        <f t="shared" si="2"/>
        <v>0.529925921375072</v>
      </c>
      <c r="J14" s="31">
        <f t="shared" si="3"/>
        <v>1354.2724253371557</v>
      </c>
      <c r="K14" s="30">
        <f t="shared" si="22"/>
        <v>0.27819475257778276</v>
      </c>
      <c r="L14" s="33">
        <v>0.18664142857142857</v>
      </c>
      <c r="M14" s="34">
        <v>21923.642857142859</v>
      </c>
      <c r="N14" s="35">
        <f t="shared" si="4"/>
        <v>0.79244219495531854</v>
      </c>
      <c r="O14" s="36">
        <f t="shared" si="5"/>
        <v>2901.6250263260345</v>
      </c>
      <c r="P14" s="73">
        <f t="shared" si="6"/>
        <v>0.45789794675880807</v>
      </c>
      <c r="Q14" s="37">
        <v>0.11</v>
      </c>
      <c r="R14" s="35">
        <v>7900.7150500000007</v>
      </c>
      <c r="S14" s="35">
        <v>8024.1202030000004</v>
      </c>
      <c r="T14" s="35">
        <v>0.70354899999999998</v>
      </c>
      <c r="U14" s="35">
        <f t="shared" si="7"/>
        <v>0.4670380103296583</v>
      </c>
      <c r="V14" s="35">
        <f t="shared" si="8"/>
        <v>1710.1173910791867</v>
      </c>
      <c r="W14" s="38">
        <f t="shared" si="9"/>
        <v>0.20934802131216243</v>
      </c>
      <c r="X14" s="39">
        <v>0.19096428571428573</v>
      </c>
      <c r="Y14" s="40">
        <v>17242.142857142851</v>
      </c>
      <c r="Z14" s="40">
        <f t="shared" si="18"/>
        <v>0.77064420460139316</v>
      </c>
      <c r="AA14" s="40">
        <f t="shared" si="10"/>
        <v>3482.758526306613</v>
      </c>
      <c r="AB14" s="76">
        <f t="shared" si="11"/>
        <v>0.46997019754853187</v>
      </c>
      <c r="AC14" s="41">
        <v>0.11</v>
      </c>
      <c r="AD14" s="41">
        <v>5562.2522129999998</v>
      </c>
      <c r="AE14" s="41">
        <v>5662.8637360000002</v>
      </c>
      <c r="AF14" s="41">
        <v>0.63688699999999998</v>
      </c>
      <c r="AG14" s="41">
        <f t="shared" si="12"/>
        <v>0.44390951003783258</v>
      </c>
      <c r="AH14" s="41">
        <f t="shared" si="19"/>
        <v>2006.152283715049</v>
      </c>
      <c r="AI14" s="41">
        <f t="shared" si="23"/>
        <v>0.22197947614796831</v>
      </c>
      <c r="AJ14" s="42">
        <v>0.19526333333333332</v>
      </c>
      <c r="AK14" s="43">
        <v>14559.916666666666</v>
      </c>
      <c r="AL14" s="43">
        <f t="shared" si="20"/>
        <v>0.75997320006767122</v>
      </c>
      <c r="AM14" s="43">
        <f t="shared" si="13"/>
        <v>4065.3053006734749</v>
      </c>
      <c r="AN14" s="78">
        <f t="shared" si="14"/>
        <v>0.48303064990380168</v>
      </c>
      <c r="AO14" s="44">
        <v>0.11</v>
      </c>
      <c r="AP14" s="44">
        <v>4481.128721</v>
      </c>
      <c r="AQ14" s="44">
        <v>4606.9281129999999</v>
      </c>
      <c r="AR14" s="44">
        <v>0.67453099999999999</v>
      </c>
      <c r="AS14" s="44">
        <f t="shared" si="15"/>
        <v>0.42812467953077299</v>
      </c>
      <c r="AT14" s="44">
        <f t="shared" si="16"/>
        <v>2290.1564540573363</v>
      </c>
      <c r="AU14" s="44">
        <f t="shared" si="21"/>
        <v>0.18871044836567716</v>
      </c>
    </row>
    <row r="15" spans="1:47" x14ac:dyDescent="0.25">
      <c r="A15" s="26">
        <v>0.18852307692307693</v>
      </c>
      <c r="B15" s="27">
        <v>50808.41025641025</v>
      </c>
      <c r="C15" s="80">
        <f t="shared" si="0"/>
        <v>0.90821150217204649</v>
      </c>
      <c r="D15" s="29">
        <f t="shared" si="1"/>
        <v>2321.014587423987</v>
      </c>
      <c r="E15" s="65">
        <f t="shared" si="17"/>
        <v>0.56385826276687345</v>
      </c>
      <c r="F15" s="32">
        <v>0.12</v>
      </c>
      <c r="G15" s="31">
        <v>18140.565113000001</v>
      </c>
      <c r="H15" s="31">
        <v>0.78056700000000001</v>
      </c>
      <c r="I15" s="31">
        <f t="shared" si="2"/>
        <v>0.57810100513644214</v>
      </c>
      <c r="J15" s="31">
        <f t="shared" si="3"/>
        <v>1477.3881003678061</v>
      </c>
      <c r="K15" s="30">
        <f t="shared" si="22"/>
        <v>0.27254534996084828</v>
      </c>
      <c r="L15" s="33">
        <v>0.19916333333333333</v>
      </c>
      <c r="M15" s="34">
        <v>24612</v>
      </c>
      <c r="N15" s="35">
        <f t="shared" si="4"/>
        <v>0.84560769936929558</v>
      </c>
      <c r="O15" s="36">
        <f t="shared" si="5"/>
        <v>3096.2970908966768</v>
      </c>
      <c r="P15" s="73">
        <f t="shared" si="6"/>
        <v>0.45144018071468722</v>
      </c>
      <c r="Q15" s="37">
        <v>0.12</v>
      </c>
      <c r="R15" s="35">
        <v>9294.6504370000002</v>
      </c>
      <c r="S15" s="35">
        <v>9440.9252490000017</v>
      </c>
      <c r="T15" s="35">
        <v>0.77018399999999998</v>
      </c>
      <c r="U15" s="35">
        <f t="shared" si="7"/>
        <v>0.50949601126871813</v>
      </c>
      <c r="V15" s="35">
        <f t="shared" si="8"/>
        <v>1865.5826084500218</v>
      </c>
      <c r="W15" s="38">
        <f t="shared" si="9"/>
        <v>0.20551107854859543</v>
      </c>
      <c r="X15" s="39">
        <v>0.20378749999999998</v>
      </c>
      <c r="Y15" s="40">
        <v>19610.083333333336</v>
      </c>
      <c r="Z15" s="40">
        <f t="shared" si="18"/>
        <v>0.82239281160758904</v>
      </c>
      <c r="AA15" s="40">
        <f t="shared" si="10"/>
        <v>3716.6250774325495</v>
      </c>
      <c r="AB15" s="76">
        <f t="shared" si="11"/>
        <v>0.46936180055416249</v>
      </c>
      <c r="AC15" s="41">
        <v>0.12</v>
      </c>
      <c r="AD15" s="41">
        <v>6550.87068</v>
      </c>
      <c r="AE15" s="41">
        <v>6669.8401939999994</v>
      </c>
      <c r="AF15" s="41">
        <v>0.69685699999999895</v>
      </c>
      <c r="AG15" s="41">
        <f t="shared" si="12"/>
        <v>0.48426492004127186</v>
      </c>
      <c r="AH15" s="41">
        <f t="shared" si="19"/>
        <v>2188.5297640527806</v>
      </c>
      <c r="AI15" s="41">
        <f t="shared" si="23"/>
        <v>0.21837283156032528</v>
      </c>
      <c r="AJ15" s="42">
        <v>0.20782</v>
      </c>
      <c r="AK15" s="43">
        <v>16310.083333333334</v>
      </c>
      <c r="AL15" s="43">
        <f t="shared" si="20"/>
        <v>0.80884428090986593</v>
      </c>
      <c r="AM15" s="43">
        <f t="shared" si="13"/>
        <v>4326.7301298381417</v>
      </c>
      <c r="AN15" s="78">
        <f t="shared" si="14"/>
        <v>0.47768180199126964</v>
      </c>
      <c r="AO15" s="44">
        <v>0.12</v>
      </c>
      <c r="AP15" s="44">
        <v>5282.3917449999999</v>
      </c>
      <c r="AQ15" s="44">
        <v>5431.6659760000002</v>
      </c>
      <c r="AR15" s="44">
        <v>0.73829900000000004</v>
      </c>
      <c r="AS15" s="44">
        <f t="shared" si="15"/>
        <v>0.46704510494266144</v>
      </c>
      <c r="AT15" s="44">
        <f t="shared" si="16"/>
        <v>2498.3524953352758</v>
      </c>
      <c r="AU15" s="44">
        <f t="shared" si="21"/>
        <v>0.18568567462706428</v>
      </c>
    </row>
    <row r="16" spans="1:47" x14ac:dyDescent="0.25">
      <c r="A16" s="26">
        <v>0.19990294117647056</v>
      </c>
      <c r="B16" s="27">
        <v>56338.705882352944</v>
      </c>
      <c r="C16" s="80">
        <f t="shared" si="0"/>
        <v>0.96303409353207259</v>
      </c>
      <c r="D16" s="29">
        <f t="shared" si="1"/>
        <v>2461.1185543553597</v>
      </c>
      <c r="E16" s="65">
        <f t="shared" si="17"/>
        <v>0.55607309173193342</v>
      </c>
      <c r="F16" s="32">
        <v>0.13</v>
      </c>
      <c r="G16" s="31">
        <v>21029.920756000003</v>
      </c>
      <c r="H16" s="31">
        <v>0.84819299999999997</v>
      </c>
      <c r="I16" s="31">
        <f t="shared" si="2"/>
        <v>0.62627608889781239</v>
      </c>
      <c r="J16" s="31">
        <f t="shared" si="3"/>
        <v>1600.5037753984568</v>
      </c>
      <c r="K16" s="30">
        <f t="shared" si="22"/>
        <v>0.2675818218172743</v>
      </c>
      <c r="L16" s="33">
        <v>0.21175583333333328</v>
      </c>
      <c r="M16" s="34">
        <v>27426.583333333332</v>
      </c>
      <c r="N16" s="35">
        <f t="shared" si="4"/>
        <v>0.89907293705180646</v>
      </c>
      <c r="O16" s="36">
        <f t="shared" si="5"/>
        <v>3292.0666658709001</v>
      </c>
      <c r="P16" s="73">
        <f t="shared" si="6"/>
        <v>0.44501333021808581</v>
      </c>
      <c r="Q16" s="37">
        <v>0.13</v>
      </c>
      <c r="R16" s="35">
        <v>10795.497351</v>
      </c>
      <c r="S16" s="35">
        <v>10966.597863000001</v>
      </c>
      <c r="T16" s="35">
        <v>0.83698399999999995</v>
      </c>
      <c r="U16" s="35">
        <f t="shared" si="7"/>
        <v>0.55195401220777796</v>
      </c>
      <c r="V16" s="35">
        <f t="shared" si="8"/>
        <v>2021.0478258208573</v>
      </c>
      <c r="W16" s="38">
        <f t="shared" si="9"/>
        <v>0.20211544639773613</v>
      </c>
      <c r="X16" s="39">
        <v>0.21636083333333334</v>
      </c>
      <c r="Y16" s="40">
        <v>21914.083333333336</v>
      </c>
      <c r="Z16" s="40">
        <f t="shared" si="18"/>
        <v>0.87313301378524688</v>
      </c>
      <c r="AA16" s="40">
        <f t="shared" si="10"/>
        <v>3945.934362710525</v>
      </c>
      <c r="AB16" s="76">
        <f t="shared" si="11"/>
        <v>0.46531751806847838</v>
      </c>
      <c r="AC16" s="41">
        <v>0.13</v>
      </c>
      <c r="AD16" s="41">
        <v>7615.7312359999996</v>
      </c>
      <c r="AE16" s="41">
        <v>7754.5936469999906</v>
      </c>
      <c r="AF16" s="41">
        <v>0.75692400000000004</v>
      </c>
      <c r="AG16" s="41">
        <f t="shared" si="12"/>
        <v>0.5246203300447112</v>
      </c>
      <c r="AH16" s="41">
        <f t="shared" si="19"/>
        <v>2370.9072443905125</v>
      </c>
      <c r="AI16" s="41">
        <f t="shared" si="23"/>
        <v>0.21517606977583917</v>
      </c>
      <c r="AJ16" s="42">
        <v>0.22033666666666665</v>
      </c>
      <c r="AK16" s="43">
        <v>18105</v>
      </c>
      <c r="AL16" s="43">
        <f t="shared" si="20"/>
        <v>0.85755968005041283</v>
      </c>
      <c r="AM16" s="43">
        <f t="shared" si="13"/>
        <v>4587.3221748376964</v>
      </c>
      <c r="AN16" s="78">
        <f t="shared" si="14"/>
        <v>0.47171770469814778</v>
      </c>
      <c r="AO16" s="44">
        <v>0.13</v>
      </c>
      <c r="AP16" s="44">
        <v>6145.2646589999995</v>
      </c>
      <c r="AQ16" s="44">
        <v>6319.9404190000005</v>
      </c>
      <c r="AR16" s="44">
        <v>0.802261</v>
      </c>
      <c r="AS16" s="44">
        <f t="shared" si="15"/>
        <v>0.50596553035454994</v>
      </c>
      <c r="AT16" s="44">
        <f t="shared" si="16"/>
        <v>2706.5485366132152</v>
      </c>
      <c r="AU16" s="44">
        <f t="shared" si="21"/>
        <v>0.1829454383499256</v>
      </c>
    </row>
    <row r="17" spans="1:47" x14ac:dyDescent="0.25">
      <c r="A17" s="26">
        <v>0.21117487179487177</v>
      </c>
      <c r="B17" s="27">
        <v>62457.846153846163</v>
      </c>
      <c r="C17" s="80">
        <f>(A17/($K$43*$B$45))</f>
        <v>1.0173367137014557</v>
      </c>
      <c r="D17" s="29">
        <f t="shared" si="1"/>
        <v>2599.8936890536716</v>
      </c>
      <c r="E17" s="79">
        <f>((B17*$B$46)/(2*$B$47*$K$43*(C17^2)))</f>
        <v>0.55241556438313977</v>
      </c>
      <c r="F17" s="32">
        <v>0.14000000000000001</v>
      </c>
      <c r="G17" s="31">
        <v>24119.034546999999</v>
      </c>
      <c r="H17" s="31">
        <v>0.915933</v>
      </c>
      <c r="I17" s="31">
        <f t="shared" si="2"/>
        <v>0.67445117265918264</v>
      </c>
      <c r="J17" s="31">
        <f t="shared" si="3"/>
        <v>1723.6194504291072</v>
      </c>
      <c r="K17" s="30">
        <f t="shared" si="22"/>
        <v>0.26317270525089054</v>
      </c>
      <c r="L17" s="33">
        <v>0.22401307692307695</v>
      </c>
      <c r="M17" s="34">
        <v>30282.076923076929</v>
      </c>
      <c r="N17" s="35">
        <f t="shared" si="4"/>
        <v>0.95111474303616861</v>
      </c>
      <c r="O17" s="36">
        <f t="shared" si="5"/>
        <v>3482.6241697755772</v>
      </c>
      <c r="P17" s="73">
        <f t="shared" si="6"/>
        <v>0.4390469787927444</v>
      </c>
      <c r="Q17" s="37">
        <v>0.14000000000000001</v>
      </c>
      <c r="R17" s="35">
        <v>12402.351994999999</v>
      </c>
      <c r="S17" s="35">
        <v>12600.228595</v>
      </c>
      <c r="T17" s="35">
        <v>0.90394099999999999</v>
      </c>
      <c r="U17" s="35">
        <f t="shared" si="7"/>
        <v>0.59441201314683789</v>
      </c>
      <c r="V17" s="35">
        <f t="shared" si="8"/>
        <v>2176.5130431916923</v>
      </c>
      <c r="W17" s="38">
        <f t="shared" si="9"/>
        <v>0.19907423007768979</v>
      </c>
      <c r="X17" s="39">
        <v>0.22875076923076923</v>
      </c>
      <c r="Y17" s="40">
        <v>24356.846153846156</v>
      </c>
      <c r="Z17" s="40">
        <f t="shared" si="18"/>
        <v>0.92313310809098248</v>
      </c>
      <c r="AA17" s="40">
        <f t="shared" si="10"/>
        <v>4171.898891762562</v>
      </c>
      <c r="AB17" s="76">
        <f t="shared" si="11"/>
        <v>0.4626784923990197</v>
      </c>
      <c r="AC17" s="41">
        <v>0.14000000000000001</v>
      </c>
      <c r="AD17" s="41">
        <v>8756.1975659999989</v>
      </c>
      <c r="AE17" s="41">
        <v>8916.4911119999997</v>
      </c>
      <c r="AF17" s="41">
        <v>0.817083</v>
      </c>
      <c r="AG17" s="41">
        <f t="shared" si="12"/>
        <v>0.56497574004815054</v>
      </c>
      <c r="AH17" s="41">
        <f t="shared" si="19"/>
        <v>2553.2847247282443</v>
      </c>
      <c r="AI17" s="41">
        <f t="shared" si="23"/>
        <v>0.21230983636636963</v>
      </c>
      <c r="AJ17" s="42">
        <v>0.2333253846153846</v>
      </c>
      <c r="AK17" s="43">
        <v>19965.076923076926</v>
      </c>
      <c r="AL17" s="43">
        <f t="shared" si="20"/>
        <v>0.90811232286232624</v>
      </c>
      <c r="AM17" s="43">
        <f t="shared" si="13"/>
        <v>4857.7421406575759</v>
      </c>
      <c r="AN17" s="78">
        <f t="shared" si="14"/>
        <v>0.4638784576462206</v>
      </c>
      <c r="AO17" s="44">
        <v>0.14000000000000001</v>
      </c>
      <c r="AP17" s="44">
        <v>7069.0757869999998</v>
      </c>
      <c r="AQ17" s="44">
        <v>7271.0745390000002</v>
      </c>
      <c r="AR17" s="44">
        <v>0.86636299999999999</v>
      </c>
      <c r="AS17" s="44">
        <f t="shared" si="15"/>
        <v>0.54488595576643839</v>
      </c>
      <c r="AT17" s="44">
        <f t="shared" si="16"/>
        <v>2914.7445778911551</v>
      </c>
      <c r="AU17" s="44">
        <f t="shared" si="21"/>
        <v>0.18045760924819249</v>
      </c>
    </row>
    <row r="18" spans="1:47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17"/>
        <v>#DIV/0!</v>
      </c>
      <c r="F18" s="32">
        <v>0.15</v>
      </c>
      <c r="G18" s="31">
        <v>27405.794314999999</v>
      </c>
      <c r="H18" s="31">
        <v>0.98377300000000001</v>
      </c>
      <c r="I18" s="31">
        <f t="shared" si="2"/>
        <v>0.72262625642055267</v>
      </c>
      <c r="J18" s="31">
        <f t="shared" si="3"/>
        <v>1846.7351254597575</v>
      </c>
      <c r="K18" s="30">
        <f t="shared" si="22"/>
        <v>0.25921548029271735</v>
      </c>
      <c r="L18" s="33"/>
      <c r="M18" s="34"/>
      <c r="N18" s="35">
        <f t="shared" si="4"/>
        <v>0</v>
      </c>
      <c r="O18" s="36">
        <f t="shared" si="5"/>
        <v>0</v>
      </c>
      <c r="P18" s="73" t="e">
        <f t="shared" si="6"/>
        <v>#DIV/0!</v>
      </c>
      <c r="Q18" s="37">
        <v>0.15</v>
      </c>
      <c r="R18" s="35">
        <v>14114.085019999999</v>
      </c>
      <c r="S18" s="35">
        <v>14340.699860999999</v>
      </c>
      <c r="T18" s="35">
        <v>0.97103600000000001</v>
      </c>
      <c r="U18" s="35">
        <f t="shared" si="7"/>
        <v>0.63687001408589761</v>
      </c>
      <c r="V18" s="35">
        <f t="shared" si="8"/>
        <v>2331.9782605625273</v>
      </c>
      <c r="W18" s="38">
        <f t="shared" si="9"/>
        <v>0.19632392533655127</v>
      </c>
      <c r="X18" s="39"/>
      <c r="Y18" s="40"/>
      <c r="Z18" s="40">
        <f t="shared" ref="Z18:Z33" si="24">(X18/($K$43*$D$45))</f>
        <v>0</v>
      </c>
      <c r="AA18" s="40">
        <f t="shared" ref="AA18:AA33" si="25">((X18*$D$46)/($G$43*$D$45))</f>
        <v>0</v>
      </c>
      <c r="AB18" s="76" t="e">
        <f t="shared" ref="AB18:AB33" si="26">((Y18*$D$46)/(2*$D$47*$K$43*(Z18^2)))</f>
        <v>#DIV/0!</v>
      </c>
      <c r="AC18" s="41">
        <v>0.15</v>
      </c>
      <c r="AD18" s="41">
        <v>9971.4228729999995</v>
      </c>
      <c r="AE18" s="41">
        <v>10154.695742</v>
      </c>
      <c r="AF18" s="41">
        <v>0.87731000000000003</v>
      </c>
      <c r="AG18" s="41">
        <f t="shared" ref="AG18:AG33" si="27">(AC18/($K$43*$D$45))</f>
        <v>0.60533115005158988</v>
      </c>
      <c r="AH18" s="41">
        <f t="shared" ref="AH18:AH33" si="28">((AC18*$D$46)/($G$43*$D$45))</f>
        <v>2735.6622050659753</v>
      </c>
      <c r="AI18" s="41">
        <f t="shared" si="23"/>
        <v>0.20971905313107067</v>
      </c>
      <c r="AJ18" s="42"/>
      <c r="AK18" s="43"/>
      <c r="AL18" s="43">
        <f t="shared" ref="AL18:AL33" si="29">(AJ18/($K$43*$E$45))</f>
        <v>0</v>
      </c>
      <c r="AM18" s="43">
        <f t="shared" ref="AM18:AM33" si="30">((AJ18*$E$46)/($G$43*$E$45))</f>
        <v>0</v>
      </c>
      <c r="AN18" s="78" t="e">
        <f t="shared" ref="AN18:AN33" si="31">((AK18*$E$46)/(2*$E$47*$K$43*(AL18^2)))</f>
        <v>#DIV/0!</v>
      </c>
      <c r="AO18" s="44">
        <v>0.15</v>
      </c>
      <c r="AP18" s="44">
        <v>8053.4624500000009</v>
      </c>
      <c r="AQ18" s="44">
        <v>8284.7256639999996</v>
      </c>
      <c r="AR18" s="44">
        <v>0.93055200000000005</v>
      </c>
      <c r="AS18" s="44">
        <f t="shared" ref="AS18:AS33" si="32">(AO18/($K$43*$E$45))</f>
        <v>0.58380638117832684</v>
      </c>
      <c r="AT18" s="44">
        <f t="shared" ref="AT18:AT33" si="33">((AO18*$E$46)/($G$43*$E$45))</f>
        <v>3122.9406191690946</v>
      </c>
      <c r="AU18" s="44">
        <f t="shared" si="21"/>
        <v>0.17820246165239648</v>
      </c>
    </row>
    <row r="19" spans="1:47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17"/>
        <v>#DIV/0!</v>
      </c>
      <c r="F19" s="32">
        <v>0.16</v>
      </c>
      <c r="G19" s="31">
        <v>30888.316042000002</v>
      </c>
      <c r="H19" s="31">
        <v>1.0516989999999999</v>
      </c>
      <c r="I19" s="31">
        <f t="shared" si="2"/>
        <v>0.77080134018192292</v>
      </c>
      <c r="J19" s="31">
        <f t="shared" si="3"/>
        <v>1969.8508004904083</v>
      </c>
      <c r="K19" s="30">
        <f t="shared" si="22"/>
        <v>0.25563460785573466</v>
      </c>
      <c r="L19" s="33"/>
      <c r="M19" s="34"/>
      <c r="N19" s="35">
        <f t="shared" si="4"/>
        <v>0</v>
      </c>
      <c r="O19" s="36">
        <f t="shared" si="5"/>
        <v>0</v>
      </c>
      <c r="P19" s="73" t="e">
        <f t="shared" si="6"/>
        <v>#DIV/0!</v>
      </c>
      <c r="Q19" s="37">
        <v>0.16</v>
      </c>
      <c r="R19" s="35">
        <v>15929.927102000001</v>
      </c>
      <c r="S19" s="35">
        <v>16187.242431999999</v>
      </c>
      <c r="T19" s="35">
        <v>1.038246</v>
      </c>
      <c r="U19" s="35">
        <f t="shared" si="7"/>
        <v>0.67932801502495754</v>
      </c>
      <c r="V19" s="35">
        <f t="shared" si="8"/>
        <v>2487.4434779333628</v>
      </c>
      <c r="W19" s="38">
        <f t="shared" si="9"/>
        <v>0.19382260094105644</v>
      </c>
      <c r="X19" s="39"/>
      <c r="Y19" s="40"/>
      <c r="Z19" s="40">
        <f t="shared" si="24"/>
        <v>0</v>
      </c>
      <c r="AA19" s="40">
        <f t="shared" si="25"/>
        <v>0</v>
      </c>
      <c r="AB19" s="76" t="e">
        <f t="shared" si="26"/>
        <v>#DIV/0!</v>
      </c>
      <c r="AC19" s="41">
        <v>0.16</v>
      </c>
      <c r="AD19" s="41">
        <v>11261.053947</v>
      </c>
      <c r="AE19" s="41">
        <v>11468.872137</v>
      </c>
      <c r="AF19" s="41">
        <v>0.93759300000000001</v>
      </c>
      <c r="AG19" s="41">
        <f t="shared" si="27"/>
        <v>0.64568656005502922</v>
      </c>
      <c r="AH19" s="41">
        <f t="shared" si="28"/>
        <v>2918.0396854037076</v>
      </c>
      <c r="AI19" s="41">
        <f t="shared" si="23"/>
        <v>0.20736585161379567</v>
      </c>
      <c r="AJ19" s="42"/>
      <c r="AK19" s="43"/>
      <c r="AL19" s="43">
        <f t="shared" si="29"/>
        <v>0</v>
      </c>
      <c r="AM19" s="43">
        <f t="shared" si="30"/>
        <v>0</v>
      </c>
      <c r="AN19" s="78" t="e">
        <f t="shared" si="31"/>
        <v>#DIV/0!</v>
      </c>
      <c r="AO19" s="44">
        <v>0.16</v>
      </c>
      <c r="AP19" s="44">
        <v>9098.0339289999993</v>
      </c>
      <c r="AQ19" s="44">
        <v>9360.5468330000003</v>
      </c>
      <c r="AR19" s="44">
        <v>0.99484300000000003</v>
      </c>
      <c r="AS19" s="44">
        <f t="shared" si="32"/>
        <v>0.62272680659021529</v>
      </c>
      <c r="AT19" s="44">
        <f t="shared" si="33"/>
        <v>3331.136660447034</v>
      </c>
      <c r="AU19" s="44">
        <f t="shared" si="21"/>
        <v>0.17613708708849934</v>
      </c>
    </row>
    <row r="20" spans="1:47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17"/>
        <v>#DIV/0!</v>
      </c>
      <c r="F20" s="32">
        <v>0.17</v>
      </c>
      <c r="G20" s="31">
        <v>34564.730866000005</v>
      </c>
      <c r="H20" s="31">
        <v>1.1196969999999999</v>
      </c>
      <c r="I20" s="31">
        <f t="shared" si="2"/>
        <v>0.81897642394329317</v>
      </c>
      <c r="J20" s="31">
        <f t="shared" si="3"/>
        <v>2092.9664755210588</v>
      </c>
      <c r="K20" s="30">
        <f t="shared" si="22"/>
        <v>0.25237160429054073</v>
      </c>
      <c r="L20" s="33"/>
      <c r="M20" s="34"/>
      <c r="N20" s="35">
        <f t="shared" si="4"/>
        <v>0</v>
      </c>
      <c r="O20" s="36">
        <f t="shared" si="5"/>
        <v>0</v>
      </c>
      <c r="P20" s="73" t="e">
        <f t="shared" si="6"/>
        <v>#DIV/0!</v>
      </c>
      <c r="Q20" s="37">
        <v>0.17</v>
      </c>
      <c r="R20" s="35">
        <v>17848.990256000001</v>
      </c>
      <c r="S20" s="35">
        <v>18138.945261000001</v>
      </c>
      <c r="T20" s="35">
        <v>1.1055440000000001</v>
      </c>
      <c r="U20" s="35">
        <f t="shared" si="7"/>
        <v>0.72178601596401737</v>
      </c>
      <c r="V20" s="35">
        <f t="shared" si="8"/>
        <v>2642.9086953041983</v>
      </c>
      <c r="W20" s="38">
        <f t="shared" si="9"/>
        <v>0.191537030729244</v>
      </c>
      <c r="X20" s="39"/>
      <c r="Y20" s="40"/>
      <c r="Z20" s="40">
        <f t="shared" si="24"/>
        <v>0</v>
      </c>
      <c r="AA20" s="40">
        <f t="shared" si="25"/>
        <v>0</v>
      </c>
      <c r="AB20" s="76" t="e">
        <f t="shared" si="26"/>
        <v>#DIV/0!</v>
      </c>
      <c r="AC20" s="41">
        <v>0.17</v>
      </c>
      <c r="AD20" s="41">
        <v>12624.184484000001</v>
      </c>
      <c r="AE20" s="41">
        <v>12858.100902</v>
      </c>
      <c r="AF20" s="41">
        <v>0.99793600000000005</v>
      </c>
      <c r="AG20" s="41">
        <f t="shared" si="27"/>
        <v>0.68604197005846856</v>
      </c>
      <c r="AH20" s="41">
        <f t="shared" si="28"/>
        <v>3100.4171657414395</v>
      </c>
      <c r="AI20" s="41">
        <f t="shared" si="23"/>
        <v>0.20520354821554934</v>
      </c>
      <c r="AJ20" s="42"/>
      <c r="AK20" s="43"/>
      <c r="AL20" s="43">
        <f t="shared" si="29"/>
        <v>0</v>
      </c>
      <c r="AM20" s="43">
        <f t="shared" si="30"/>
        <v>0</v>
      </c>
      <c r="AN20" s="78" t="e">
        <f t="shared" si="31"/>
        <v>#DIV/0!</v>
      </c>
      <c r="AO20" s="44">
        <v>0.17</v>
      </c>
      <c r="AP20" s="44">
        <v>10202.619476</v>
      </c>
      <c r="AQ20" s="44">
        <v>10498.386522999999</v>
      </c>
      <c r="AR20" s="44">
        <v>1.0591919999999999</v>
      </c>
      <c r="AS20" s="44">
        <f t="shared" si="32"/>
        <v>0.66164723200210374</v>
      </c>
      <c r="AT20" s="44">
        <f t="shared" si="33"/>
        <v>3539.332701724974</v>
      </c>
      <c r="AU20" s="44">
        <f t="shared" si="21"/>
        <v>0.17425075160304804</v>
      </c>
    </row>
    <row r="21" spans="1:47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17"/>
        <v>#DIV/0!</v>
      </c>
      <c r="F21" s="32">
        <v>0.18</v>
      </c>
      <c r="G21" s="31">
        <v>38433.167153000002</v>
      </c>
      <c r="H21" s="31">
        <v>1.1877530000000001</v>
      </c>
      <c r="I21" s="31">
        <f>(F21/($K$43*$B$45))</f>
        <v>0.8671515077046632</v>
      </c>
      <c r="J21" s="31">
        <f t="shared" si="3"/>
        <v>2216.0821505517092</v>
      </c>
      <c r="K21" s="30">
        <f t="shared" si="22"/>
        <v>0.2493803560891559</v>
      </c>
      <c r="L21" s="33"/>
      <c r="M21" s="34"/>
      <c r="N21" s="35">
        <f t="shared" si="4"/>
        <v>0</v>
      </c>
      <c r="O21" s="36">
        <f t="shared" si="5"/>
        <v>0</v>
      </c>
      <c r="P21" s="73" t="e">
        <f t="shared" si="6"/>
        <v>#DIV/0!</v>
      </c>
      <c r="Q21" s="37">
        <v>0.18</v>
      </c>
      <c r="R21" s="35">
        <v>19870.090414999999</v>
      </c>
      <c r="S21" s="35">
        <v>20194.64057</v>
      </c>
      <c r="T21" s="35">
        <v>1.172895</v>
      </c>
      <c r="U21" s="35">
        <f t="shared" si="7"/>
        <v>0.76424401690307719</v>
      </c>
      <c r="V21" s="35">
        <f t="shared" si="8"/>
        <v>2798.3739126750329</v>
      </c>
      <c r="W21" s="38">
        <f t="shared" si="9"/>
        <v>0.1894404581748084</v>
      </c>
      <c r="X21" s="39"/>
      <c r="Y21" s="40"/>
      <c r="Z21" s="40">
        <f t="shared" si="24"/>
        <v>0</v>
      </c>
      <c r="AA21" s="40">
        <f t="shared" si="25"/>
        <v>0</v>
      </c>
      <c r="AB21" s="76" t="e">
        <f t="shared" si="26"/>
        <v>#DIV/0!</v>
      </c>
      <c r="AC21" s="41">
        <v>0.18</v>
      </c>
      <c r="AD21" s="41">
        <v>14060.410919</v>
      </c>
      <c r="AE21" s="41">
        <v>14321.997275</v>
      </c>
      <c r="AF21" s="41">
        <v>1.058314</v>
      </c>
      <c r="AG21" s="41">
        <f t="shared" si="27"/>
        <v>0.72639738006190779</v>
      </c>
      <c r="AH21" s="41">
        <f t="shared" si="28"/>
        <v>3282.7946460791704</v>
      </c>
      <c r="AI21" s="41">
        <f t="shared" si="23"/>
        <v>0.20321503851425851</v>
      </c>
      <c r="AJ21" s="42"/>
      <c r="AK21" s="43"/>
      <c r="AL21" s="43">
        <f t="shared" si="29"/>
        <v>0</v>
      </c>
      <c r="AM21" s="43">
        <f t="shared" si="30"/>
        <v>0</v>
      </c>
      <c r="AN21" s="78" t="e">
        <f t="shared" si="31"/>
        <v>#DIV/0!</v>
      </c>
      <c r="AO21" s="44">
        <v>0.18</v>
      </c>
      <c r="AP21" s="44">
        <v>11366.651355</v>
      </c>
      <c r="AQ21" s="44">
        <v>11697.680196000001</v>
      </c>
      <c r="AR21" s="44">
        <v>1.123567</v>
      </c>
      <c r="AS21" s="44">
        <f t="shared" si="32"/>
        <v>0.70056765741399218</v>
      </c>
      <c r="AT21" s="44">
        <f t="shared" si="33"/>
        <v>3747.528743002913</v>
      </c>
      <c r="AU21" s="44">
        <f t="shared" si="21"/>
        <v>0.17252297699775665</v>
      </c>
    </row>
    <row r="22" spans="1:47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17"/>
        <v>#DIV/0!</v>
      </c>
      <c r="F22" s="32">
        <v>0.19</v>
      </c>
      <c r="G22" s="31">
        <v>42491.860385</v>
      </c>
      <c r="H22" s="31">
        <v>1.2558579999999999</v>
      </c>
      <c r="I22" s="31">
        <f t="shared" si="2"/>
        <v>0.91532659146603346</v>
      </c>
      <c r="J22" s="31">
        <f t="shared" si="3"/>
        <v>2339.1978255823597</v>
      </c>
      <c r="K22" s="30">
        <f t="shared" si="22"/>
        <v>0.24662267894697476</v>
      </c>
      <c r="L22" s="33"/>
      <c r="M22" s="34"/>
      <c r="N22" s="35">
        <f t="shared" si="4"/>
        <v>0</v>
      </c>
      <c r="O22" s="36">
        <f t="shared" si="5"/>
        <v>0</v>
      </c>
      <c r="P22" s="73" t="e">
        <f t="shared" si="6"/>
        <v>#DIV/0!</v>
      </c>
      <c r="Q22" s="37">
        <v>0.19</v>
      </c>
      <c r="R22" s="35">
        <v>21992.328028</v>
      </c>
      <c r="S22" s="35">
        <v>22353.409696999999</v>
      </c>
      <c r="T22" s="35">
        <v>1.240281</v>
      </c>
      <c r="U22" s="35">
        <f t="shared" si="7"/>
        <v>0.80670201784213702</v>
      </c>
      <c r="V22" s="35">
        <f t="shared" si="8"/>
        <v>2953.8391300458679</v>
      </c>
      <c r="W22" s="38">
        <f t="shared" si="9"/>
        <v>0.18750902909568315</v>
      </c>
      <c r="X22" s="39"/>
      <c r="Y22" s="40"/>
      <c r="Z22" s="40">
        <f t="shared" si="24"/>
        <v>0</v>
      </c>
      <c r="AA22" s="40">
        <f t="shared" si="25"/>
        <v>0</v>
      </c>
      <c r="AB22" s="76" t="e">
        <f t="shared" si="26"/>
        <v>#DIV/0!</v>
      </c>
      <c r="AC22" s="41">
        <v>0.19</v>
      </c>
      <c r="AD22" s="41">
        <v>15569.348050000001</v>
      </c>
      <c r="AE22" s="41">
        <v>15860.160223999999</v>
      </c>
      <c r="AF22" s="41">
        <v>1.118735</v>
      </c>
      <c r="AG22" s="41">
        <f t="shared" si="27"/>
        <v>0.76675279006534713</v>
      </c>
      <c r="AH22" s="41">
        <f t="shared" si="28"/>
        <v>3465.1721264169028</v>
      </c>
      <c r="AI22" s="41">
        <f t="shared" si="23"/>
        <v>0.20137376493485834</v>
      </c>
      <c r="AJ22" s="42"/>
      <c r="AK22" s="43"/>
      <c r="AL22" s="43">
        <f t="shared" si="29"/>
        <v>0</v>
      </c>
      <c r="AM22" s="43">
        <f t="shared" si="30"/>
        <v>0</v>
      </c>
      <c r="AN22" s="78" t="e">
        <f t="shared" si="31"/>
        <v>#DIV/0!</v>
      </c>
      <c r="AO22" s="44">
        <v>0.19</v>
      </c>
      <c r="AP22" s="44">
        <v>12590.070655</v>
      </c>
      <c r="AQ22" s="44">
        <v>12958.422409999999</v>
      </c>
      <c r="AR22" s="44">
        <v>1.187924</v>
      </c>
      <c r="AS22" s="44">
        <f t="shared" si="32"/>
        <v>0.73948808282588063</v>
      </c>
      <c r="AT22" s="44">
        <f t="shared" si="33"/>
        <v>3955.7247842808529</v>
      </c>
      <c r="AU22" s="44">
        <f t="shared" si="21"/>
        <v>0.17094767906041766</v>
      </c>
    </row>
    <row r="23" spans="1:47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17"/>
        <v>#DIV/0!</v>
      </c>
      <c r="F23" s="32">
        <v>0.2</v>
      </c>
      <c r="G23" s="31">
        <v>46738.880945999997</v>
      </c>
      <c r="H23" s="31">
        <v>1.3240000000000001</v>
      </c>
      <c r="I23" s="31">
        <f t="shared" si="2"/>
        <v>0.96350167522740371</v>
      </c>
      <c r="J23" s="31">
        <f t="shared" si="3"/>
        <v>2462.3135006130105</v>
      </c>
      <c r="K23" s="30">
        <f t="shared" si="22"/>
        <v>0.24406790753644483</v>
      </c>
      <c r="L23" s="33"/>
      <c r="M23" s="34"/>
      <c r="N23" s="35">
        <f t="shared" si="4"/>
        <v>0</v>
      </c>
      <c r="O23" s="36">
        <f t="shared" si="5"/>
        <v>0</v>
      </c>
      <c r="P23" s="73" t="e">
        <f t="shared" si="6"/>
        <v>#DIV/0!</v>
      </c>
      <c r="Q23" s="37">
        <v>0.2</v>
      </c>
      <c r="R23" s="35">
        <v>24215.289562999998</v>
      </c>
      <c r="S23" s="35">
        <v>24614.860206999998</v>
      </c>
      <c r="T23" s="35">
        <v>1.3077209999999999</v>
      </c>
      <c r="U23" s="35">
        <f t="shared" si="7"/>
        <v>0.84916001878119696</v>
      </c>
      <c r="V23" s="35">
        <f t="shared" si="8"/>
        <v>3109.304347416703</v>
      </c>
      <c r="W23" s="38">
        <f t="shared" si="9"/>
        <v>0.18571656089781183</v>
      </c>
      <c r="X23" s="39"/>
      <c r="Y23" s="40"/>
      <c r="Z23" s="40">
        <f t="shared" si="24"/>
        <v>0</v>
      </c>
      <c r="AA23" s="40">
        <f t="shared" si="25"/>
        <v>0</v>
      </c>
      <c r="AB23" s="76" t="e">
        <f t="shared" si="26"/>
        <v>#DIV/0!</v>
      </c>
      <c r="AC23" s="41">
        <v>0.2</v>
      </c>
      <c r="AD23" s="41">
        <v>17150.55054</v>
      </c>
      <c r="AE23" s="41">
        <v>17472.161708</v>
      </c>
      <c r="AF23" s="41">
        <v>1.1791910000000001</v>
      </c>
      <c r="AG23" s="41">
        <f t="shared" si="27"/>
        <v>0.80710820006878647</v>
      </c>
      <c r="AH23" s="41">
        <f t="shared" si="28"/>
        <v>3647.5496067546342</v>
      </c>
      <c r="AI23" s="41">
        <f t="shared" si="23"/>
        <v>0.19966257469525139</v>
      </c>
      <c r="AJ23" s="42"/>
      <c r="AK23" s="43"/>
      <c r="AL23" s="43">
        <f t="shared" si="29"/>
        <v>0</v>
      </c>
      <c r="AM23" s="43">
        <f t="shared" si="30"/>
        <v>0</v>
      </c>
      <c r="AN23" s="78" t="e">
        <f t="shared" si="31"/>
        <v>#DIV/0!</v>
      </c>
      <c r="AO23" s="44">
        <v>0.2</v>
      </c>
      <c r="AP23" s="44">
        <v>13872.300118000001</v>
      </c>
      <c r="AQ23" s="44">
        <v>14280.116108</v>
      </c>
      <c r="AR23" s="44">
        <v>1.252302</v>
      </c>
      <c r="AS23" s="44">
        <f t="shared" si="32"/>
        <v>0.77840850823776919</v>
      </c>
      <c r="AT23" s="44">
        <f t="shared" si="33"/>
        <v>4163.9208255587928</v>
      </c>
      <c r="AU23" s="44">
        <f t="shared" si="21"/>
        <v>0.16948945461349474</v>
      </c>
    </row>
    <row r="24" spans="1:47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17"/>
        <v>#DIV/0!</v>
      </c>
      <c r="F24" s="32">
        <v>0.21</v>
      </c>
      <c r="G24" s="31">
        <v>51173.179859000003</v>
      </c>
      <c r="H24" s="31">
        <v>1.392185</v>
      </c>
      <c r="I24" s="31">
        <f t="shared" si="2"/>
        <v>1.0116767589887738</v>
      </c>
      <c r="J24" s="31">
        <f t="shared" si="3"/>
        <v>2585.4291756436605</v>
      </c>
      <c r="K24" s="30">
        <f>(G24*$B$46)/(2*$B$47*$K$43*H24^2)</f>
        <v>0.24168897629210415</v>
      </c>
      <c r="L24" s="33"/>
      <c r="M24" s="34"/>
      <c r="N24" s="35">
        <f t="shared" si="4"/>
        <v>0</v>
      </c>
      <c r="O24" s="36">
        <f t="shared" si="5"/>
        <v>0</v>
      </c>
      <c r="P24" s="73" t="e">
        <f t="shared" si="6"/>
        <v>#DIV/0!</v>
      </c>
      <c r="Q24" s="37">
        <v>0.21</v>
      </c>
      <c r="R24" s="35">
        <v>26537.905170999999</v>
      </c>
      <c r="S24" s="35">
        <v>26977.909509000001</v>
      </c>
      <c r="T24" s="35">
        <v>1.3751850000000001</v>
      </c>
      <c r="U24" s="35">
        <f t="shared" si="7"/>
        <v>0.89161801972025667</v>
      </c>
      <c r="V24" s="35">
        <f t="shared" si="8"/>
        <v>3264.769564787538</v>
      </c>
      <c r="W24" s="38">
        <f t="shared" si="9"/>
        <v>0.18404988340291903</v>
      </c>
      <c r="X24" s="39"/>
      <c r="Y24" s="40"/>
      <c r="Z24" s="40">
        <f t="shared" si="24"/>
        <v>0</v>
      </c>
      <c r="AA24" s="40">
        <f t="shared" si="25"/>
        <v>0</v>
      </c>
      <c r="AB24" s="76" t="e">
        <f t="shared" si="26"/>
        <v>#DIV/0!</v>
      </c>
      <c r="AC24" s="41">
        <v>0.21</v>
      </c>
      <c r="AD24" s="41">
        <v>18803.575723000002</v>
      </c>
      <c r="AE24" s="41">
        <v>19157.544973</v>
      </c>
      <c r="AF24" s="41">
        <v>1.23966</v>
      </c>
      <c r="AG24" s="41">
        <f t="shared" si="27"/>
        <v>0.84746361007222581</v>
      </c>
      <c r="AH24" s="41">
        <f t="shared" si="28"/>
        <v>3829.927087092366</v>
      </c>
      <c r="AI24" s="41">
        <f t="shared" si="23"/>
        <v>0.19807158658718677</v>
      </c>
      <c r="AJ24" s="42"/>
      <c r="AK24" s="43"/>
      <c r="AL24" s="43">
        <f t="shared" si="29"/>
        <v>0</v>
      </c>
      <c r="AM24" s="43">
        <f t="shared" si="30"/>
        <v>0</v>
      </c>
      <c r="AN24" s="78" t="e">
        <f t="shared" si="31"/>
        <v>#DIV/0!</v>
      </c>
      <c r="AO24" s="44">
        <v>0.21</v>
      </c>
      <c r="AP24" s="44">
        <v>15213.027580000002</v>
      </c>
      <c r="AQ24" s="44">
        <v>15662.576335</v>
      </c>
      <c r="AR24" s="44">
        <v>1.3166789999999999</v>
      </c>
      <c r="AS24" s="44">
        <f t="shared" si="32"/>
        <v>0.81732893364965753</v>
      </c>
      <c r="AT24" s="44">
        <f t="shared" si="33"/>
        <v>4372.1168668367318</v>
      </c>
      <c r="AU24" s="44">
        <f t="shared" si="21"/>
        <v>0.1681388951589467</v>
      </c>
    </row>
    <row r="25" spans="1:47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17"/>
        <v>#DIV/0!</v>
      </c>
      <c r="F25" s="32">
        <v>0.22</v>
      </c>
      <c r="G25" s="31">
        <v>55793.283236999996</v>
      </c>
      <c r="H25" s="31">
        <v>1.4603980000000001</v>
      </c>
      <c r="I25" s="31">
        <f t="shared" si="2"/>
        <v>1.059851842750144</v>
      </c>
      <c r="J25" s="31">
        <f t="shared" si="3"/>
        <v>2708.5448506743114</v>
      </c>
      <c r="K25" s="30">
        <f t="shared" si="22"/>
        <v>0.23946817137522983</v>
      </c>
      <c r="L25" s="33"/>
      <c r="M25" s="34"/>
      <c r="N25" s="35">
        <f t="shared" si="4"/>
        <v>0</v>
      </c>
      <c r="O25" s="36">
        <f t="shared" si="5"/>
        <v>0</v>
      </c>
      <c r="P25" s="73" t="e">
        <f t="shared" si="6"/>
        <v>#DIV/0!</v>
      </c>
      <c r="Q25" s="37">
        <v>0.22</v>
      </c>
      <c r="R25" s="35">
        <v>28959.876346000001</v>
      </c>
      <c r="S25" s="35">
        <v>29442.247066</v>
      </c>
      <c r="T25" s="35">
        <v>1.4426859999999999</v>
      </c>
      <c r="U25" s="35">
        <f t="shared" si="7"/>
        <v>0.93407602065931661</v>
      </c>
      <c r="V25" s="35">
        <f t="shared" si="8"/>
        <v>3420.2347821583735</v>
      </c>
      <c r="W25" s="38">
        <f t="shared" si="9"/>
        <v>0.18249216789918424</v>
      </c>
      <c r="X25" s="39"/>
      <c r="Y25" s="40"/>
      <c r="Z25" s="40">
        <f t="shared" si="24"/>
        <v>0</v>
      </c>
      <c r="AA25" s="40">
        <f t="shared" si="25"/>
        <v>0</v>
      </c>
      <c r="AB25" s="76" t="e">
        <f t="shared" si="26"/>
        <v>#DIV/0!</v>
      </c>
      <c r="AC25" s="41">
        <v>0.22</v>
      </c>
      <c r="AD25" s="41">
        <v>20527.851862</v>
      </c>
      <c r="AE25" s="41">
        <v>20915.765925</v>
      </c>
      <c r="AF25" s="41">
        <v>1.3001419999999999</v>
      </c>
      <c r="AG25" s="41">
        <f t="shared" si="27"/>
        <v>0.88781902007566516</v>
      </c>
      <c r="AH25" s="41">
        <f t="shared" si="28"/>
        <v>4012.3045674300979</v>
      </c>
      <c r="AI25" s="41">
        <f t="shared" si="23"/>
        <v>0.19658430528852477</v>
      </c>
      <c r="AJ25" s="42"/>
      <c r="AK25" s="43"/>
      <c r="AL25" s="43">
        <f t="shared" si="29"/>
        <v>0</v>
      </c>
      <c r="AM25" s="43">
        <f t="shared" si="30"/>
        <v>0</v>
      </c>
      <c r="AN25" s="78" t="e">
        <f t="shared" si="31"/>
        <v>#DIV/0!</v>
      </c>
      <c r="AO25" s="44">
        <v>0.22</v>
      </c>
      <c r="AP25" s="44">
        <v>16611.667122999999</v>
      </c>
      <c r="AQ25" s="44">
        <v>17105.262605</v>
      </c>
      <c r="AR25" s="44">
        <v>1.381078</v>
      </c>
      <c r="AS25" s="44">
        <f t="shared" si="32"/>
        <v>0.85624935906154598</v>
      </c>
      <c r="AT25" s="44">
        <f t="shared" si="33"/>
        <v>4580.3129081146726</v>
      </c>
      <c r="AU25" s="44">
        <f t="shared" si="21"/>
        <v>0.16687418593307254</v>
      </c>
    </row>
    <row r="26" spans="1:47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17"/>
        <v>#DIV/0!</v>
      </c>
      <c r="F26" s="32">
        <v>0.23</v>
      </c>
      <c r="G26" s="31">
        <v>60597.569106000003</v>
      </c>
      <c r="H26" s="31">
        <v>1.5286500000000001</v>
      </c>
      <c r="I26" s="31">
        <f t="shared" si="2"/>
        <v>1.1080269265115144</v>
      </c>
      <c r="J26" s="31">
        <f t="shared" si="3"/>
        <v>2831.6605257049619</v>
      </c>
      <c r="K26" s="30">
        <f>(G26*$B$46)/(2*$B$47*$K$43*H26^2)</f>
        <v>0.23738180039580023</v>
      </c>
      <c r="L26" s="33"/>
      <c r="M26" s="34"/>
      <c r="N26" s="35">
        <f t="shared" si="4"/>
        <v>0</v>
      </c>
      <c r="O26" s="36">
        <f t="shared" si="5"/>
        <v>0</v>
      </c>
      <c r="P26" s="73" t="e">
        <f t="shared" si="6"/>
        <v>#DIV/0!</v>
      </c>
      <c r="Q26" s="37">
        <v>0.23</v>
      </c>
      <c r="R26" s="35">
        <v>31480.199032999997</v>
      </c>
      <c r="S26" s="35">
        <v>32006.873404000005</v>
      </c>
      <c r="T26" s="35">
        <v>1.5102310000000001</v>
      </c>
      <c r="U26" s="35">
        <f t="shared" si="7"/>
        <v>0.97653402159837643</v>
      </c>
      <c r="V26" s="35">
        <f t="shared" si="8"/>
        <v>3575.6999995292085</v>
      </c>
      <c r="W26" s="38">
        <f t="shared" si="9"/>
        <v>0.18102638137844015</v>
      </c>
      <c r="X26" s="39"/>
      <c r="Y26" s="40"/>
      <c r="Z26" s="40">
        <f t="shared" si="24"/>
        <v>0</v>
      </c>
      <c r="AA26" s="40">
        <f t="shared" si="25"/>
        <v>0</v>
      </c>
      <c r="AB26" s="76" t="e">
        <f t="shared" si="26"/>
        <v>#DIV/0!</v>
      </c>
      <c r="AC26" s="41">
        <v>0.23</v>
      </c>
      <c r="AD26" s="41">
        <v>22322.972273000003</v>
      </c>
      <c r="AE26" s="41">
        <v>22746.433580000001</v>
      </c>
      <c r="AF26" s="41">
        <v>1.3606210000000001</v>
      </c>
      <c r="AG26" s="41">
        <f t="shared" si="27"/>
        <v>0.9281744300791045</v>
      </c>
      <c r="AH26" s="41">
        <f t="shared" si="28"/>
        <v>4194.6820477678293</v>
      </c>
      <c r="AI26" s="41">
        <f t="shared" si="23"/>
        <v>0.19519315945261015</v>
      </c>
      <c r="AJ26" s="42"/>
      <c r="AK26" s="43"/>
      <c r="AL26" s="43">
        <f t="shared" si="29"/>
        <v>0</v>
      </c>
      <c r="AM26" s="43">
        <f t="shared" si="30"/>
        <v>0</v>
      </c>
      <c r="AN26" s="78" t="e">
        <f t="shared" si="31"/>
        <v>#DIV/0!</v>
      </c>
      <c r="AO26" s="44">
        <v>0.23</v>
      </c>
      <c r="AP26" s="44">
        <v>18067.888005000001</v>
      </c>
      <c r="AQ26" s="44">
        <v>18608.506176999999</v>
      </c>
      <c r="AR26" s="44">
        <v>1.4455849999999999</v>
      </c>
      <c r="AS26" s="44">
        <f t="shared" si="32"/>
        <v>0.89516978447343454</v>
      </c>
      <c r="AT26" s="44">
        <f t="shared" si="33"/>
        <v>4788.5089493926116</v>
      </c>
      <c r="AU26" s="44">
        <f t="shared" si="21"/>
        <v>0.16566565359569016</v>
      </c>
    </row>
    <row r="27" spans="1:47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17"/>
        <v>#DIV/0!</v>
      </c>
      <c r="F27" s="32">
        <v>0.24</v>
      </c>
      <c r="G27" s="31">
        <v>65584.649043000012</v>
      </c>
      <c r="H27" s="31">
        <v>1.5969390000000001</v>
      </c>
      <c r="I27" s="31">
        <f t="shared" si="2"/>
        <v>1.1562020102728843</v>
      </c>
      <c r="J27" s="31">
        <f t="shared" si="3"/>
        <v>2954.7762007356123</v>
      </c>
      <c r="K27" s="30">
        <f t="shared" si="22"/>
        <v>0.23541486502313622</v>
      </c>
      <c r="L27" s="33"/>
      <c r="M27" s="34"/>
      <c r="N27" s="35">
        <f t="shared" si="4"/>
        <v>0</v>
      </c>
      <c r="O27" s="36">
        <f t="shared" si="5"/>
        <v>0</v>
      </c>
      <c r="P27" s="73" t="e">
        <f t="shared" si="6"/>
        <v>#DIV/0!</v>
      </c>
      <c r="Q27" s="37">
        <v>0.24</v>
      </c>
      <c r="R27" s="35">
        <v>34098.375396000003</v>
      </c>
      <c r="S27" s="35">
        <v>34671.310904000005</v>
      </c>
      <c r="T27" s="35">
        <v>1.577812</v>
      </c>
      <c r="U27" s="35">
        <f t="shared" si="7"/>
        <v>1.0189920225374363</v>
      </c>
      <c r="V27" s="35">
        <f t="shared" si="8"/>
        <v>3731.1652169000436</v>
      </c>
      <c r="W27" s="38">
        <f t="shared" si="9"/>
        <v>0.17964467156645889</v>
      </c>
      <c r="X27" s="39"/>
      <c r="Y27" s="40"/>
      <c r="Z27" s="40">
        <f t="shared" si="24"/>
        <v>0</v>
      </c>
      <c r="AA27" s="40">
        <f t="shared" si="25"/>
        <v>0</v>
      </c>
      <c r="AB27" s="76" t="e">
        <f t="shared" si="26"/>
        <v>#DIV/0!</v>
      </c>
      <c r="AC27" s="41">
        <v>0.24</v>
      </c>
      <c r="AD27" s="41">
        <v>24188.844224</v>
      </c>
      <c r="AE27" s="41">
        <v>24649.389356</v>
      </c>
      <c r="AF27" s="41">
        <v>1.4210910000000001</v>
      </c>
      <c r="AG27" s="41">
        <f t="shared" si="27"/>
        <v>0.96852984008254372</v>
      </c>
      <c r="AH27" s="41">
        <f t="shared" si="28"/>
        <v>4377.0595281055612</v>
      </c>
      <c r="AI27" s="41">
        <f t="shared" si="23"/>
        <v>0.19389126890544961</v>
      </c>
      <c r="AJ27" s="42"/>
      <c r="AK27" s="43"/>
      <c r="AL27" s="43">
        <f t="shared" si="29"/>
        <v>0</v>
      </c>
      <c r="AM27" s="43">
        <f t="shared" si="30"/>
        <v>0</v>
      </c>
      <c r="AN27" s="78" t="e">
        <f t="shared" si="31"/>
        <v>#DIV/0!</v>
      </c>
      <c r="AO27" s="44">
        <v>0.24</v>
      </c>
      <c r="AP27" s="44">
        <v>19581.514324</v>
      </c>
      <c r="AQ27" s="44">
        <v>20172.378270999998</v>
      </c>
      <c r="AR27" s="44">
        <v>1.510157</v>
      </c>
      <c r="AS27" s="44">
        <f t="shared" si="32"/>
        <v>0.93409020988532288</v>
      </c>
      <c r="AT27" s="44">
        <f t="shared" si="33"/>
        <v>4996.7049906705515</v>
      </c>
      <c r="AU27" s="44">
        <f t="shared" si="21"/>
        <v>0.16451838181167217</v>
      </c>
    </row>
    <row r="28" spans="1:47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17"/>
        <v>#DIV/0!</v>
      </c>
      <c r="F28" s="32">
        <v>0.25</v>
      </c>
      <c r="G28" s="31">
        <v>70753.424958000003</v>
      </c>
      <c r="H28" s="31">
        <v>1.665251</v>
      </c>
      <c r="I28" s="31">
        <f t="shared" si="2"/>
        <v>1.2043770940342546</v>
      </c>
      <c r="J28" s="31">
        <f>((F28*$B$46)/($G$43*$B$45))</f>
        <v>3077.8918757662627</v>
      </c>
      <c r="K28" s="30">
        <f t="shared" si="22"/>
        <v>0.23355888826931503</v>
      </c>
      <c r="L28" s="33"/>
      <c r="M28" s="34"/>
      <c r="N28" s="35">
        <f t="shared" si="4"/>
        <v>0</v>
      </c>
      <c r="O28" s="36">
        <f t="shared" si="5"/>
        <v>0</v>
      </c>
      <c r="P28" s="73" t="e">
        <f t="shared" si="6"/>
        <v>#DIV/0!</v>
      </c>
      <c r="Q28" s="37">
        <v>0.25</v>
      </c>
      <c r="R28" s="35">
        <v>36813.651080000003</v>
      </c>
      <c r="S28" s="35">
        <v>37434.823442000001</v>
      </c>
      <c r="T28" s="35">
        <v>1.645443</v>
      </c>
      <c r="U28" s="35">
        <f t="shared" si="7"/>
        <v>1.0614500234764961</v>
      </c>
      <c r="V28" s="35">
        <f t="shared" si="8"/>
        <v>3886.6304342708791</v>
      </c>
      <c r="W28" s="38">
        <f t="shared" si="9"/>
        <v>0.17833408951405491</v>
      </c>
      <c r="X28" s="39"/>
      <c r="Y28" s="40"/>
      <c r="Z28" s="40">
        <f t="shared" si="24"/>
        <v>0</v>
      </c>
      <c r="AA28" s="40">
        <f t="shared" si="25"/>
        <v>0</v>
      </c>
      <c r="AB28" s="76" t="e">
        <f t="shared" si="26"/>
        <v>#DIV/0!</v>
      </c>
      <c r="AC28" s="41">
        <v>0.25</v>
      </c>
      <c r="AD28" s="41">
        <v>26124.41822</v>
      </c>
      <c r="AE28" s="41">
        <v>26623.657485</v>
      </c>
      <c r="AF28" s="41">
        <v>1.481562</v>
      </c>
      <c r="AG28" s="41">
        <f t="shared" si="27"/>
        <v>1.0088852500859831</v>
      </c>
      <c r="AH28" s="41">
        <f t="shared" si="28"/>
        <v>4559.4370084432931</v>
      </c>
      <c r="AI28" s="41">
        <f t="shared" si="23"/>
        <v>0.19266103098071435</v>
      </c>
      <c r="AJ28" s="42"/>
      <c r="AK28" s="43"/>
      <c r="AL28" s="43">
        <f t="shared" si="29"/>
        <v>0</v>
      </c>
      <c r="AM28" s="43">
        <f t="shared" si="30"/>
        <v>0</v>
      </c>
      <c r="AN28" s="78" t="e">
        <f t="shared" si="31"/>
        <v>#DIV/0!</v>
      </c>
      <c r="AO28" s="44">
        <v>0.25</v>
      </c>
      <c r="AP28" s="44">
        <v>21151.799648</v>
      </c>
      <c r="AQ28" s="44">
        <v>21794.931850000001</v>
      </c>
      <c r="AR28" s="44">
        <v>1.57481</v>
      </c>
      <c r="AS28" s="44">
        <f t="shared" si="32"/>
        <v>0.97301063529721132</v>
      </c>
      <c r="AT28" s="44">
        <f t="shared" si="33"/>
        <v>5204.9010319484905</v>
      </c>
      <c r="AU28" s="44">
        <f t="shared" si="21"/>
        <v>0.1634193019364738</v>
      </c>
    </row>
    <row r="29" spans="1:47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17"/>
        <v>#DIV/0!</v>
      </c>
      <c r="F29" s="32">
        <v>0.26</v>
      </c>
      <c r="G29" s="31">
        <v>76102.286850999997</v>
      </c>
      <c r="H29" s="31">
        <v>1.7335989999999999</v>
      </c>
      <c r="I29" s="31">
        <f t="shared" si="2"/>
        <v>1.2525521777956248</v>
      </c>
      <c r="J29" s="31">
        <f t="shared" si="3"/>
        <v>3201.0075507969136</v>
      </c>
      <c r="K29" s="30">
        <f t="shared" si="22"/>
        <v>0.23179750115443784</v>
      </c>
      <c r="L29" s="33"/>
      <c r="M29" s="34"/>
      <c r="N29" s="35">
        <f t="shared" si="4"/>
        <v>0</v>
      </c>
      <c r="O29" s="36">
        <f t="shared" si="5"/>
        <v>0</v>
      </c>
      <c r="P29" s="73" t="e">
        <f t="shared" si="6"/>
        <v>#DIV/0!</v>
      </c>
      <c r="Q29" s="37">
        <v>0.26</v>
      </c>
      <c r="R29" s="35">
        <v>39625.585685999999</v>
      </c>
      <c r="S29" s="35">
        <v>40296.975696000001</v>
      </c>
      <c r="T29" s="35">
        <v>1.713096</v>
      </c>
      <c r="U29" s="35">
        <f t="shared" si="7"/>
        <v>1.1039080244155559</v>
      </c>
      <c r="V29" s="35">
        <f t="shared" si="8"/>
        <v>4042.0956516417145</v>
      </c>
      <c r="W29" s="38">
        <f t="shared" si="9"/>
        <v>0.17709383968288084</v>
      </c>
      <c r="X29" s="39"/>
      <c r="Y29" s="40"/>
      <c r="Z29" s="40">
        <f t="shared" si="24"/>
        <v>0</v>
      </c>
      <c r="AA29" s="40">
        <f t="shared" si="25"/>
        <v>0</v>
      </c>
      <c r="AB29" s="76" t="e">
        <f t="shared" si="26"/>
        <v>#DIV/0!</v>
      </c>
      <c r="AC29" s="41">
        <v>0.26</v>
      </c>
      <c r="AD29" s="41">
        <v>28129.800034</v>
      </c>
      <c r="AE29" s="41">
        <v>28669.347083000001</v>
      </c>
      <c r="AF29" s="41">
        <v>1.542035</v>
      </c>
      <c r="AG29" s="41">
        <f t="shared" si="27"/>
        <v>1.0492406600894224</v>
      </c>
      <c r="AH29" s="41">
        <f t="shared" si="28"/>
        <v>4741.8144887810249</v>
      </c>
      <c r="AI29" s="41">
        <f t="shared" si="23"/>
        <v>0.19149837623830138</v>
      </c>
      <c r="AJ29" s="42"/>
      <c r="AK29" s="43"/>
      <c r="AL29" s="43">
        <f t="shared" si="29"/>
        <v>0</v>
      </c>
      <c r="AM29" s="43">
        <f t="shared" si="30"/>
        <v>0</v>
      </c>
      <c r="AN29" s="78" t="e">
        <f t="shared" si="31"/>
        <v>#DIV/0!</v>
      </c>
      <c r="AO29" s="44">
        <v>0.26</v>
      </c>
      <c r="AP29" s="44">
        <v>22779.177151</v>
      </c>
      <c r="AQ29" s="44">
        <v>23476.005788000002</v>
      </c>
      <c r="AR29" s="44">
        <v>1.639586</v>
      </c>
      <c r="AS29" s="44">
        <f t="shared" si="32"/>
        <v>1.0119310607090999</v>
      </c>
      <c r="AT29" s="44">
        <f t="shared" si="33"/>
        <v>5413.0970732264304</v>
      </c>
      <c r="AU29" s="44">
        <f t="shared" si="21"/>
        <v>0.16236109964495332</v>
      </c>
    </row>
    <row r="30" spans="1:47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17"/>
        <v>#DIV/0!</v>
      </c>
      <c r="F30" s="32">
        <v>0.27</v>
      </c>
      <c r="G30" s="31">
        <v>81629.944789999994</v>
      </c>
      <c r="H30" s="31">
        <v>1.801993</v>
      </c>
      <c r="I30" s="31">
        <f t="shared" si="2"/>
        <v>1.3007272615569949</v>
      </c>
      <c r="J30" s="31">
        <f t="shared" si="3"/>
        <v>3324.1232258275641</v>
      </c>
      <c r="K30" s="30">
        <f t="shared" si="22"/>
        <v>0.23011855677710469</v>
      </c>
      <c r="L30" s="33"/>
      <c r="M30" s="34"/>
      <c r="N30" s="35">
        <f t="shared" si="4"/>
        <v>0</v>
      </c>
      <c r="O30" s="36">
        <f t="shared" si="5"/>
        <v>0</v>
      </c>
      <c r="P30" s="73" t="e">
        <f t="shared" si="6"/>
        <v>#DIV/0!</v>
      </c>
      <c r="Q30" s="37">
        <v>0.27</v>
      </c>
      <c r="R30" s="35">
        <v>42533.162869</v>
      </c>
      <c r="S30" s="35">
        <v>43256.766918000001</v>
      </c>
      <c r="T30" s="35">
        <v>1.7807729999999999</v>
      </c>
      <c r="U30" s="35">
        <f t="shared" si="7"/>
        <v>1.146366025354616</v>
      </c>
      <c r="V30" s="35">
        <f t="shared" si="8"/>
        <v>4197.56086901255</v>
      </c>
      <c r="W30" s="38">
        <f t="shared" si="9"/>
        <v>0.17591453168059054</v>
      </c>
      <c r="X30" s="39"/>
      <c r="Y30" s="40"/>
      <c r="Z30" s="40">
        <f t="shared" si="24"/>
        <v>0</v>
      </c>
      <c r="AA30" s="40">
        <f t="shared" si="25"/>
        <v>0</v>
      </c>
      <c r="AB30" s="76" t="e">
        <f t="shared" si="26"/>
        <v>#DIV/0!</v>
      </c>
      <c r="AC30" s="41">
        <v>0.27</v>
      </c>
      <c r="AD30" s="41">
        <v>30204.369544000001</v>
      </c>
      <c r="AE30" s="41">
        <v>30785.819605000001</v>
      </c>
      <c r="AF30" s="41">
        <v>1.602501</v>
      </c>
      <c r="AG30" s="41">
        <f t="shared" si="27"/>
        <v>1.0895960700928617</v>
      </c>
      <c r="AH30" s="41">
        <f t="shared" si="28"/>
        <v>4924.1919691187568</v>
      </c>
      <c r="AI30" s="41">
        <f t="shared" si="23"/>
        <v>0.19039698631563021</v>
      </c>
      <c r="AJ30" s="42"/>
      <c r="AK30" s="43"/>
      <c r="AL30" s="43">
        <f t="shared" si="29"/>
        <v>0</v>
      </c>
      <c r="AM30" s="43">
        <f t="shared" si="30"/>
        <v>0</v>
      </c>
      <c r="AN30" s="78" t="e">
        <f t="shared" si="31"/>
        <v>#DIV/0!</v>
      </c>
      <c r="AO30" s="44">
        <v>0.27</v>
      </c>
      <c r="AP30" s="44">
        <v>24463.245524000002</v>
      </c>
      <c r="AQ30" s="44">
        <v>25215.680243999999</v>
      </c>
      <c r="AR30" s="44">
        <v>1.704499</v>
      </c>
      <c r="AS30" s="44">
        <f t="shared" si="32"/>
        <v>1.0508514861209883</v>
      </c>
      <c r="AT30" s="44">
        <f t="shared" si="33"/>
        <v>5621.2931145043713</v>
      </c>
      <c r="AU30" s="44">
        <f t="shared" si="21"/>
        <v>0.16133660996339078</v>
      </c>
    </row>
    <row r="31" spans="1:47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17"/>
        <v>#DIV/0!</v>
      </c>
      <c r="F31" s="32">
        <v>0.28000000000000003</v>
      </c>
      <c r="G31" s="31">
        <v>87335.411884000001</v>
      </c>
      <c r="H31" s="31">
        <v>1.8704019999999999</v>
      </c>
      <c r="I31" s="31">
        <f t="shared" si="2"/>
        <v>1.3489023453183653</v>
      </c>
      <c r="J31" s="31">
        <f t="shared" si="3"/>
        <v>3447.2389008582145</v>
      </c>
      <c r="K31" s="30">
        <f t="shared" si="22"/>
        <v>0.22852240942714191</v>
      </c>
      <c r="L31" s="33"/>
      <c r="M31" s="34"/>
      <c r="N31" s="35">
        <f t="shared" si="4"/>
        <v>0</v>
      </c>
      <c r="O31" s="36">
        <f t="shared" si="5"/>
        <v>0</v>
      </c>
      <c r="P31" s="73" t="e">
        <f t="shared" si="6"/>
        <v>#DIV/0!</v>
      </c>
      <c r="Q31" s="37">
        <v>0.28000000000000003</v>
      </c>
      <c r="R31" s="35">
        <v>45536.010704</v>
      </c>
      <c r="S31" s="35">
        <v>46313.806750000003</v>
      </c>
      <c r="T31" s="35">
        <v>1.848471</v>
      </c>
      <c r="U31" s="35">
        <f t="shared" si="7"/>
        <v>1.1888240262936758</v>
      </c>
      <c r="V31" s="35">
        <f t="shared" si="8"/>
        <v>4353.0260863833846</v>
      </c>
      <c r="W31" s="38">
        <f t="shared" si="9"/>
        <v>0.17479172142073859</v>
      </c>
      <c r="X31" s="39"/>
      <c r="Y31" s="40"/>
      <c r="Z31" s="40">
        <f t="shared" si="24"/>
        <v>0</v>
      </c>
      <c r="AA31" s="40">
        <f t="shared" si="25"/>
        <v>0</v>
      </c>
      <c r="AB31" s="76" t="e">
        <f t="shared" si="26"/>
        <v>#DIV/0!</v>
      </c>
      <c r="AC31" s="41">
        <v>0.28000000000000003</v>
      </c>
      <c r="AD31" s="41">
        <v>32347.969609</v>
      </c>
      <c r="AE31" s="41">
        <v>32972.946487000001</v>
      </c>
      <c r="AF31" s="41">
        <v>1.662963</v>
      </c>
      <c r="AG31" s="41">
        <f t="shared" si="27"/>
        <v>1.1299514800963011</v>
      </c>
      <c r="AH31" s="41">
        <f t="shared" si="28"/>
        <v>5106.5694494564887</v>
      </c>
      <c r="AI31" s="41">
        <f t="shared" si="23"/>
        <v>0.1893515072855976</v>
      </c>
      <c r="AJ31" s="42"/>
      <c r="AK31" s="43"/>
      <c r="AL31" s="43">
        <f t="shared" si="29"/>
        <v>0</v>
      </c>
      <c r="AM31" s="43">
        <f t="shared" si="30"/>
        <v>0</v>
      </c>
      <c r="AN31" s="78" t="e">
        <f t="shared" si="31"/>
        <v>#DIV/0!</v>
      </c>
      <c r="AO31" s="44">
        <v>0.28000000000000003</v>
      </c>
      <c r="AP31" s="44">
        <v>26203.761414000001</v>
      </c>
      <c r="AQ31" s="44">
        <v>27013.872742</v>
      </c>
      <c r="AR31" s="44">
        <v>1.7694540000000001</v>
      </c>
      <c r="AS31" s="44">
        <f t="shared" si="32"/>
        <v>1.0897719115328768</v>
      </c>
      <c r="AT31" s="44">
        <f t="shared" si="33"/>
        <v>5829.4891557823103</v>
      </c>
      <c r="AU31" s="44">
        <f t="shared" si="21"/>
        <v>0.16036051317985731</v>
      </c>
    </row>
    <row r="32" spans="1:47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17"/>
        <v>#DIV/0!</v>
      </c>
      <c r="F32" s="32">
        <v>0.28999999999999998</v>
      </c>
      <c r="G32" s="31">
        <v>93216.984972000006</v>
      </c>
      <c r="H32" s="31">
        <v>1.938841</v>
      </c>
      <c r="I32" s="31">
        <f t="shared" si="2"/>
        <v>1.3970774290797352</v>
      </c>
      <c r="J32" s="31">
        <f t="shared" si="3"/>
        <v>3570.3545758888645</v>
      </c>
      <c r="K32" s="30">
        <f t="shared" si="22"/>
        <v>0.22699641581633412</v>
      </c>
      <c r="L32" s="33"/>
      <c r="M32" s="34"/>
      <c r="N32" s="35">
        <f t="shared" si="4"/>
        <v>0</v>
      </c>
      <c r="O32" s="36">
        <f t="shared" si="5"/>
        <v>0</v>
      </c>
      <c r="P32" s="73" t="e">
        <f t="shared" si="6"/>
        <v>#DIV/0!</v>
      </c>
      <c r="Q32" s="37">
        <v>0.28999999999999998</v>
      </c>
      <c r="R32" s="35">
        <v>48633.275995999997</v>
      </c>
      <c r="S32" s="35">
        <v>49467.216138999996</v>
      </c>
      <c r="T32" s="35">
        <v>1.9161900000000001</v>
      </c>
      <c r="U32" s="35">
        <f t="shared" si="7"/>
        <v>1.2312820272327354</v>
      </c>
      <c r="V32" s="35">
        <f t="shared" si="8"/>
        <v>4508.4913037542192</v>
      </c>
      <c r="W32" s="38">
        <f t="shared" si="9"/>
        <v>0.17371909104491051</v>
      </c>
      <c r="X32" s="39"/>
      <c r="Y32" s="40"/>
      <c r="Z32" s="40">
        <f t="shared" si="24"/>
        <v>0</v>
      </c>
      <c r="AA32" s="40">
        <f t="shared" si="25"/>
        <v>0</v>
      </c>
      <c r="AB32" s="76" t="e">
        <f t="shared" si="26"/>
        <v>#DIV/0!</v>
      </c>
      <c r="AC32" s="41">
        <v>0.28999999999999998</v>
      </c>
      <c r="AD32" s="41">
        <v>34560.218366000001</v>
      </c>
      <c r="AE32" s="41">
        <v>35230.444249</v>
      </c>
      <c r="AF32" s="41">
        <v>1.723422</v>
      </c>
      <c r="AG32" s="41">
        <f t="shared" si="27"/>
        <v>1.1703068900997402</v>
      </c>
      <c r="AH32" s="41">
        <f t="shared" si="28"/>
        <v>5288.9469297942187</v>
      </c>
      <c r="AI32" s="41">
        <f t="shared" si="23"/>
        <v>0.18835628925422201</v>
      </c>
      <c r="AJ32" s="42"/>
      <c r="AK32" s="43"/>
      <c r="AL32" s="43">
        <f t="shared" si="29"/>
        <v>0</v>
      </c>
      <c r="AM32" s="43">
        <f t="shared" si="30"/>
        <v>0</v>
      </c>
      <c r="AN32" s="78" t="e">
        <f t="shared" si="31"/>
        <v>#DIV/0!</v>
      </c>
      <c r="AO32" s="44">
        <v>0.28999999999999998</v>
      </c>
      <c r="AP32" s="44">
        <v>28000.748561</v>
      </c>
      <c r="AQ32" s="44">
        <v>28870.758812999997</v>
      </c>
      <c r="AR32" s="44">
        <v>1.8344640000000001</v>
      </c>
      <c r="AS32" s="44">
        <f t="shared" si="32"/>
        <v>1.128692336944765</v>
      </c>
      <c r="AT32" s="44">
        <f t="shared" si="33"/>
        <v>6037.6851970602493</v>
      </c>
      <c r="AU32" s="44">
        <f t="shared" si="21"/>
        <v>0.15942763712675823</v>
      </c>
    </row>
    <row r="33" spans="1:47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17"/>
        <v>#DIV/0!</v>
      </c>
      <c r="F33" s="32">
        <v>0.3</v>
      </c>
      <c r="G33" s="31">
        <v>99274.279749000008</v>
      </c>
      <c r="H33" s="31">
        <v>2.0073110000000001</v>
      </c>
      <c r="I33" s="31">
        <f t="shared" si="2"/>
        <v>1.4452525128411053</v>
      </c>
      <c r="J33" s="31">
        <f t="shared" si="3"/>
        <v>3693.4702509195149</v>
      </c>
      <c r="K33" s="30">
        <f t="shared" si="22"/>
        <v>0.22553593775005318</v>
      </c>
      <c r="L33" s="33"/>
      <c r="M33" s="34"/>
      <c r="N33" s="35">
        <f t="shared" si="4"/>
        <v>0</v>
      </c>
      <c r="O33" s="36">
        <f t="shared" si="5"/>
        <v>0</v>
      </c>
      <c r="P33" s="73" t="e">
        <f t="shared" si="6"/>
        <v>#DIV/0!</v>
      </c>
      <c r="Q33" s="37">
        <v>0.3</v>
      </c>
      <c r="R33" s="35">
        <v>51824.645347999998</v>
      </c>
      <c r="S33" s="35">
        <v>52716.747804999999</v>
      </c>
      <c r="T33" s="35">
        <v>1.98394</v>
      </c>
      <c r="U33" s="35">
        <f t="shared" si="7"/>
        <v>1.2737400281717952</v>
      </c>
      <c r="V33" s="35">
        <f t="shared" si="8"/>
        <v>4663.9565211250547</v>
      </c>
      <c r="W33" s="38">
        <f t="shared" si="9"/>
        <v>0.17269128984102269</v>
      </c>
      <c r="X33" s="39"/>
      <c r="Y33" s="40"/>
      <c r="Z33" s="40">
        <f t="shared" si="24"/>
        <v>0</v>
      </c>
      <c r="AA33" s="40">
        <f t="shared" si="25"/>
        <v>0</v>
      </c>
      <c r="AB33" s="76" t="e">
        <f t="shared" si="26"/>
        <v>#DIV/0!</v>
      </c>
      <c r="AC33" s="41">
        <v>0.3</v>
      </c>
      <c r="AD33" s="41">
        <v>36840.595792</v>
      </c>
      <c r="AE33" s="41">
        <v>37557.553028999995</v>
      </c>
      <c r="AF33" s="41">
        <v>1.783882</v>
      </c>
      <c r="AG33" s="41">
        <f t="shared" si="27"/>
        <v>1.2106623001031798</v>
      </c>
      <c r="AH33" s="41">
        <f t="shared" si="28"/>
        <v>5471.3244101319506</v>
      </c>
      <c r="AI33" s="41">
        <f t="shared" si="23"/>
        <v>0.18740505946705899</v>
      </c>
      <c r="AJ33" s="42"/>
      <c r="AK33" s="43"/>
      <c r="AL33" s="43">
        <f t="shared" si="29"/>
        <v>0</v>
      </c>
      <c r="AM33" s="43">
        <f t="shared" si="30"/>
        <v>0</v>
      </c>
      <c r="AN33" s="78" t="e">
        <f t="shared" si="31"/>
        <v>#DIV/0!</v>
      </c>
      <c r="AO33" s="44">
        <v>0.3</v>
      </c>
      <c r="AP33" s="44">
        <v>29853.309083</v>
      </c>
      <c r="AQ33" s="44">
        <v>30785.499646999997</v>
      </c>
      <c r="AR33" s="44">
        <v>1.899518</v>
      </c>
      <c r="AS33" s="44">
        <f t="shared" si="32"/>
        <v>1.1676127623566537</v>
      </c>
      <c r="AT33" s="44">
        <f t="shared" si="33"/>
        <v>6245.8812383381892</v>
      </c>
      <c r="AU33" s="44">
        <f t="shared" si="21"/>
        <v>0.15853238941979694</v>
      </c>
    </row>
    <row r="34" spans="1:47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17"/>
        <v>#DIV/0!</v>
      </c>
      <c r="F34" s="32"/>
      <c r="G34" s="31"/>
      <c r="H34" s="31"/>
      <c r="I34" s="31">
        <f t="shared" si="2"/>
        <v>0</v>
      </c>
      <c r="J34" s="31">
        <f t="shared" si="3"/>
        <v>0</v>
      </c>
      <c r="K34" s="30" t="e">
        <f t="shared" ref="K34:K39" si="34">((G34*$B$46)/(2*$B$47*$K$43*(I34^2)))</f>
        <v>#DIV/0!</v>
      </c>
      <c r="L34" s="33"/>
      <c r="M34" s="34"/>
      <c r="N34" s="35">
        <f t="shared" si="4"/>
        <v>0</v>
      </c>
      <c r="O34" s="36">
        <f t="shared" si="5"/>
        <v>0</v>
      </c>
      <c r="P34" s="73" t="e">
        <f t="shared" si="6"/>
        <v>#DIV/0!</v>
      </c>
      <c r="Q34" s="37"/>
      <c r="R34" s="35"/>
      <c r="S34" s="35"/>
      <c r="T34" s="35"/>
      <c r="U34" s="35">
        <f t="shared" si="7"/>
        <v>0</v>
      </c>
      <c r="V34" s="35">
        <f t="shared" si="8"/>
        <v>0</v>
      </c>
      <c r="W34" s="38" t="e">
        <f t="shared" si="9"/>
        <v>#DIV/0!</v>
      </c>
      <c r="X34" s="39"/>
      <c r="Y34" s="40"/>
      <c r="Z34" s="40">
        <f t="shared" ref="Z34:Z39" si="35">(X34/($K$43*$D$45))</f>
        <v>0</v>
      </c>
      <c r="AA34" s="40">
        <f t="shared" ref="AA34:AA39" si="36">((X34*$D$46)/($G$43*$D$45))</f>
        <v>0</v>
      </c>
      <c r="AB34" s="76" t="e">
        <f t="shared" ref="AB34:AB39" si="37">((Y34*$D$46)/(2*$D$47*$K$43*(Z34^2)))</f>
        <v>#DIV/0!</v>
      </c>
      <c r="AC34" s="41"/>
      <c r="AD34" s="41"/>
      <c r="AE34" s="41"/>
      <c r="AF34" s="41"/>
      <c r="AG34" s="41">
        <f t="shared" ref="AG34:AG39" si="38">(AC34/($K$43*$D$45))</f>
        <v>0</v>
      </c>
      <c r="AH34" s="41">
        <f t="shared" ref="AH34:AH39" si="39">((AC34*$D$46)/($G$43*$D$45))</f>
        <v>0</v>
      </c>
      <c r="AI34" s="41" t="e">
        <f t="shared" ref="AI34:AI39" si="40">((AE34*$D$46)/(2*$D$47*$K$43*(AG34^2)))</f>
        <v>#DIV/0!</v>
      </c>
      <c r="AJ34" s="42"/>
      <c r="AK34" s="43"/>
      <c r="AL34" s="43">
        <f t="shared" ref="AL34:AL39" si="41">(AJ34/($K$43*$E$45))</f>
        <v>0</v>
      </c>
      <c r="AM34" s="43">
        <f t="shared" ref="AM34:AM39" si="42">((AJ34*$E$46)/($G$43*$E$45))</f>
        <v>0</v>
      </c>
      <c r="AN34" s="78" t="e">
        <f t="shared" ref="AN34:AN39" si="43">((AK34*$E$46)/(2*$E$47*$K$43*(AL34^2)))</f>
        <v>#DIV/0!</v>
      </c>
      <c r="AO34" s="44"/>
      <c r="AP34" s="44"/>
      <c r="AQ34" s="44"/>
      <c r="AR34" s="44"/>
      <c r="AS34" s="44">
        <f t="shared" ref="AS34:AS39" si="44">(AO34/($K$43*$E$45))</f>
        <v>0</v>
      </c>
      <c r="AT34" s="44">
        <f t="shared" ref="AT34:AT39" si="45">((AO34*$E$46)/($G$43*$E$45))</f>
        <v>0</v>
      </c>
      <c r="AU34" s="44" t="e">
        <f t="shared" ref="AU34:AU39" si="46">((AQ34*$E$46)/(2*$E$47*$K$43*(AS34^2)))</f>
        <v>#DIV/0!</v>
      </c>
    </row>
    <row r="35" spans="1:47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17"/>
        <v>#DIV/0!</v>
      </c>
      <c r="F35" s="32"/>
      <c r="G35" s="31"/>
      <c r="H35" s="31"/>
      <c r="I35" s="31">
        <f t="shared" si="2"/>
        <v>0</v>
      </c>
      <c r="J35" s="31">
        <f t="shared" si="3"/>
        <v>0</v>
      </c>
      <c r="K35" s="30" t="e">
        <f t="shared" si="34"/>
        <v>#DIV/0!</v>
      </c>
      <c r="L35" s="33"/>
      <c r="M35" s="34"/>
      <c r="N35" s="35">
        <f t="shared" si="4"/>
        <v>0</v>
      </c>
      <c r="O35" s="36">
        <f t="shared" si="5"/>
        <v>0</v>
      </c>
      <c r="P35" s="73" t="e">
        <f t="shared" si="6"/>
        <v>#DIV/0!</v>
      </c>
      <c r="Q35" s="37">
        <v>0.2</v>
      </c>
      <c r="R35" s="35">
        <f>17683-8169.24</f>
        <v>9513.76</v>
      </c>
      <c r="S35" s="35"/>
      <c r="T35" s="35">
        <v>1.3343400000000001</v>
      </c>
      <c r="U35" s="35">
        <f t="shared" si="7"/>
        <v>0.84916001878119696</v>
      </c>
      <c r="V35" s="115">
        <f>(Q35*F46)/(G43*F45)</f>
        <v>3650.6572641670828</v>
      </c>
      <c r="W35" s="38">
        <f t="shared" si="9"/>
        <v>7.0082622197316494E-2</v>
      </c>
      <c r="X35" s="39"/>
      <c r="Y35" s="40"/>
      <c r="Z35" s="40">
        <f t="shared" si="35"/>
        <v>0</v>
      </c>
      <c r="AA35" s="40">
        <f t="shared" si="36"/>
        <v>0</v>
      </c>
      <c r="AB35" s="76" t="e">
        <f t="shared" si="37"/>
        <v>#DIV/0!</v>
      </c>
      <c r="AC35" s="41"/>
      <c r="AD35" s="41"/>
      <c r="AE35" s="41"/>
      <c r="AF35" s="41"/>
      <c r="AG35" s="41">
        <f t="shared" si="38"/>
        <v>0</v>
      </c>
      <c r="AH35" s="41">
        <f t="shared" si="39"/>
        <v>0</v>
      </c>
      <c r="AI35" s="41" t="e">
        <f t="shared" si="40"/>
        <v>#DIV/0!</v>
      </c>
      <c r="AJ35" s="42"/>
      <c r="AK35" s="43"/>
      <c r="AL35" s="43">
        <f t="shared" si="41"/>
        <v>0</v>
      </c>
      <c r="AM35" s="43">
        <f t="shared" si="42"/>
        <v>0</v>
      </c>
      <c r="AN35" s="78" t="e">
        <f t="shared" si="43"/>
        <v>#DIV/0!</v>
      </c>
      <c r="AO35" s="44"/>
      <c r="AP35" s="44"/>
      <c r="AQ35" s="44"/>
      <c r="AR35" s="44"/>
      <c r="AS35" s="44">
        <f t="shared" si="44"/>
        <v>0</v>
      </c>
      <c r="AT35" s="44">
        <f t="shared" si="45"/>
        <v>0</v>
      </c>
      <c r="AU35" s="44" t="e">
        <f t="shared" si="46"/>
        <v>#DIV/0!</v>
      </c>
    </row>
    <row r="36" spans="1:47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17"/>
        <v>#DIV/0!</v>
      </c>
      <c r="F36" s="32"/>
      <c r="G36" s="31"/>
      <c r="H36" s="31"/>
      <c r="I36" s="31">
        <f t="shared" si="2"/>
        <v>0</v>
      </c>
      <c r="J36" s="31">
        <f t="shared" si="3"/>
        <v>0</v>
      </c>
      <c r="K36" s="30" t="e">
        <f t="shared" si="34"/>
        <v>#DIV/0!</v>
      </c>
      <c r="L36" s="33"/>
      <c r="M36" s="34"/>
      <c r="N36" s="35">
        <f t="shared" si="4"/>
        <v>0</v>
      </c>
      <c r="O36" s="36">
        <f t="shared" si="5"/>
        <v>0</v>
      </c>
      <c r="P36" s="73" t="e">
        <f t="shared" si="6"/>
        <v>#DIV/0!</v>
      </c>
      <c r="Q36" s="37"/>
      <c r="R36" s="35"/>
      <c r="S36" s="35"/>
      <c r="T36" s="35"/>
      <c r="U36" s="35">
        <f t="shared" si="7"/>
        <v>0</v>
      </c>
      <c r="V36" s="35">
        <f t="shared" si="8"/>
        <v>0</v>
      </c>
      <c r="W36" s="38" t="e">
        <f t="shared" ref="W34:W39" si="47">((S36*$C$46)/(2*$C$47*$K$43*(U36^2)))</f>
        <v>#DIV/0!</v>
      </c>
      <c r="X36" s="39"/>
      <c r="Y36" s="40"/>
      <c r="Z36" s="40">
        <f t="shared" si="35"/>
        <v>0</v>
      </c>
      <c r="AA36" s="40">
        <f t="shared" si="36"/>
        <v>0</v>
      </c>
      <c r="AB36" s="76" t="e">
        <f t="shared" si="37"/>
        <v>#DIV/0!</v>
      </c>
      <c r="AC36" s="41"/>
      <c r="AD36" s="41"/>
      <c r="AE36" s="41"/>
      <c r="AF36" s="41"/>
      <c r="AG36" s="41">
        <f t="shared" si="38"/>
        <v>0</v>
      </c>
      <c r="AH36" s="41">
        <f t="shared" si="39"/>
        <v>0</v>
      </c>
      <c r="AI36" s="41" t="e">
        <f t="shared" si="40"/>
        <v>#DIV/0!</v>
      </c>
      <c r="AJ36" s="42"/>
      <c r="AK36" s="43"/>
      <c r="AL36" s="43">
        <f t="shared" si="41"/>
        <v>0</v>
      </c>
      <c r="AM36" s="43">
        <f t="shared" si="42"/>
        <v>0</v>
      </c>
      <c r="AN36" s="78" t="e">
        <f t="shared" si="43"/>
        <v>#DIV/0!</v>
      </c>
      <c r="AO36" s="44"/>
      <c r="AP36" s="44"/>
      <c r="AQ36" s="44"/>
      <c r="AR36" s="44"/>
      <c r="AS36" s="44">
        <f t="shared" si="44"/>
        <v>0</v>
      </c>
      <c r="AT36" s="44">
        <f t="shared" si="45"/>
        <v>0</v>
      </c>
      <c r="AU36" s="44" t="e">
        <f t="shared" si="46"/>
        <v>#DIV/0!</v>
      </c>
    </row>
    <row r="37" spans="1:47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17"/>
        <v>#DIV/0!</v>
      </c>
      <c r="F37" s="32"/>
      <c r="G37" s="31"/>
      <c r="H37" s="31"/>
      <c r="I37" s="31">
        <f t="shared" si="2"/>
        <v>0</v>
      </c>
      <c r="J37" s="31">
        <f t="shared" si="3"/>
        <v>0</v>
      </c>
      <c r="K37" s="30" t="e">
        <f t="shared" si="34"/>
        <v>#DIV/0!</v>
      </c>
      <c r="L37" s="33"/>
      <c r="M37" s="34"/>
      <c r="N37" s="35">
        <f t="shared" si="4"/>
        <v>0</v>
      </c>
      <c r="O37" s="36">
        <f t="shared" si="5"/>
        <v>0</v>
      </c>
      <c r="P37" s="73" t="e">
        <f t="shared" si="6"/>
        <v>#DIV/0!</v>
      </c>
      <c r="Q37" s="37"/>
      <c r="R37" s="35"/>
      <c r="S37" s="35"/>
      <c r="T37" s="35"/>
      <c r="U37" s="35">
        <f t="shared" si="7"/>
        <v>0</v>
      </c>
      <c r="V37" s="35">
        <f t="shared" si="8"/>
        <v>0</v>
      </c>
      <c r="W37" s="38" t="e">
        <f t="shared" si="47"/>
        <v>#DIV/0!</v>
      </c>
      <c r="X37" s="39"/>
      <c r="Y37" s="40"/>
      <c r="Z37" s="40">
        <f t="shared" si="35"/>
        <v>0</v>
      </c>
      <c r="AA37" s="40">
        <f t="shared" si="36"/>
        <v>0</v>
      </c>
      <c r="AB37" s="76" t="e">
        <f t="shared" si="37"/>
        <v>#DIV/0!</v>
      </c>
      <c r="AC37" s="41"/>
      <c r="AD37" s="41"/>
      <c r="AE37" s="41"/>
      <c r="AF37" s="41"/>
      <c r="AG37" s="41">
        <f t="shared" si="38"/>
        <v>0</v>
      </c>
      <c r="AH37" s="41">
        <f t="shared" si="39"/>
        <v>0</v>
      </c>
      <c r="AI37" s="41" t="e">
        <f t="shared" si="40"/>
        <v>#DIV/0!</v>
      </c>
      <c r="AJ37" s="42"/>
      <c r="AK37" s="43"/>
      <c r="AL37" s="43">
        <f t="shared" si="41"/>
        <v>0</v>
      </c>
      <c r="AM37" s="43">
        <f t="shared" si="42"/>
        <v>0</v>
      </c>
      <c r="AN37" s="78" t="e">
        <f t="shared" si="43"/>
        <v>#DIV/0!</v>
      </c>
      <c r="AO37" s="44"/>
      <c r="AP37" s="44"/>
      <c r="AQ37" s="44"/>
      <c r="AR37" s="44"/>
      <c r="AS37" s="44">
        <f t="shared" si="44"/>
        <v>0</v>
      </c>
      <c r="AT37" s="44">
        <f t="shared" si="45"/>
        <v>0</v>
      </c>
      <c r="AU37" s="44" t="e">
        <f t="shared" si="46"/>
        <v>#DIV/0!</v>
      </c>
    </row>
    <row r="38" spans="1:47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17"/>
        <v>#DIV/0!</v>
      </c>
      <c r="F38" s="32"/>
      <c r="G38" s="31"/>
      <c r="H38" s="31"/>
      <c r="I38" s="31">
        <f t="shared" si="2"/>
        <v>0</v>
      </c>
      <c r="J38" s="31">
        <f t="shared" si="3"/>
        <v>0</v>
      </c>
      <c r="K38" s="30" t="e">
        <f t="shared" si="34"/>
        <v>#DIV/0!</v>
      </c>
      <c r="L38" s="33"/>
      <c r="M38" s="34"/>
      <c r="N38" s="35">
        <f t="shared" si="4"/>
        <v>0</v>
      </c>
      <c r="O38" s="36">
        <f t="shared" si="5"/>
        <v>0</v>
      </c>
      <c r="P38" s="73" t="e">
        <f t="shared" si="6"/>
        <v>#DIV/0!</v>
      </c>
      <c r="Q38" s="37"/>
      <c r="R38" s="35"/>
      <c r="S38" s="35"/>
      <c r="T38" s="35"/>
      <c r="U38" s="35">
        <f t="shared" si="7"/>
        <v>0</v>
      </c>
      <c r="V38" s="35">
        <f t="shared" si="8"/>
        <v>0</v>
      </c>
      <c r="W38" s="38" t="e">
        <f t="shared" si="47"/>
        <v>#DIV/0!</v>
      </c>
      <c r="X38" s="39"/>
      <c r="Y38" s="40"/>
      <c r="Z38" s="40">
        <f t="shared" si="35"/>
        <v>0</v>
      </c>
      <c r="AA38" s="40">
        <f t="shared" si="36"/>
        <v>0</v>
      </c>
      <c r="AB38" s="76" t="e">
        <f t="shared" si="37"/>
        <v>#DIV/0!</v>
      </c>
      <c r="AC38" s="41"/>
      <c r="AD38" s="41"/>
      <c r="AE38" s="41"/>
      <c r="AF38" s="41"/>
      <c r="AG38" s="41">
        <f t="shared" si="38"/>
        <v>0</v>
      </c>
      <c r="AH38" s="41">
        <f t="shared" si="39"/>
        <v>0</v>
      </c>
      <c r="AI38" s="41" t="e">
        <f t="shared" si="40"/>
        <v>#DIV/0!</v>
      </c>
      <c r="AJ38" s="42"/>
      <c r="AK38" s="43"/>
      <c r="AL38" s="43">
        <f t="shared" si="41"/>
        <v>0</v>
      </c>
      <c r="AM38" s="43">
        <f t="shared" si="42"/>
        <v>0</v>
      </c>
      <c r="AN38" s="78" t="e">
        <f t="shared" si="43"/>
        <v>#DIV/0!</v>
      </c>
      <c r="AO38" s="44"/>
      <c r="AP38" s="44"/>
      <c r="AQ38" s="44"/>
      <c r="AR38" s="44"/>
      <c r="AS38" s="44">
        <f t="shared" si="44"/>
        <v>0</v>
      </c>
      <c r="AT38" s="44">
        <f t="shared" si="45"/>
        <v>0</v>
      </c>
      <c r="AU38" s="44" t="e">
        <f t="shared" si="46"/>
        <v>#DIV/0!</v>
      </c>
    </row>
    <row r="39" spans="1:47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17"/>
        <v>#DIV/0!</v>
      </c>
      <c r="F39" s="32"/>
      <c r="G39" s="31"/>
      <c r="H39" s="31"/>
      <c r="I39" s="31">
        <f t="shared" si="2"/>
        <v>0</v>
      </c>
      <c r="J39" s="31">
        <f t="shared" si="3"/>
        <v>0</v>
      </c>
      <c r="K39" s="30" t="e">
        <f t="shared" si="34"/>
        <v>#DIV/0!</v>
      </c>
      <c r="L39" s="33"/>
      <c r="M39" s="34"/>
      <c r="N39" s="35">
        <f t="shared" si="4"/>
        <v>0</v>
      </c>
      <c r="O39" s="36">
        <f t="shared" si="5"/>
        <v>0</v>
      </c>
      <c r="P39" s="73" t="e">
        <f t="shared" si="6"/>
        <v>#DIV/0!</v>
      </c>
      <c r="Q39" s="37"/>
      <c r="R39" s="35"/>
      <c r="S39" s="35"/>
      <c r="T39" s="35"/>
      <c r="U39" s="35">
        <f t="shared" si="7"/>
        <v>0</v>
      </c>
      <c r="V39" s="35">
        <f t="shared" si="8"/>
        <v>0</v>
      </c>
      <c r="W39" s="38" t="e">
        <f t="shared" si="47"/>
        <v>#DIV/0!</v>
      </c>
      <c r="X39" s="39"/>
      <c r="Y39" s="40"/>
      <c r="Z39" s="40">
        <f t="shared" si="35"/>
        <v>0</v>
      </c>
      <c r="AA39" s="40">
        <f t="shared" si="36"/>
        <v>0</v>
      </c>
      <c r="AB39" s="76" t="e">
        <f t="shared" si="37"/>
        <v>#DIV/0!</v>
      </c>
      <c r="AC39" s="41"/>
      <c r="AD39" s="41"/>
      <c r="AE39" s="41"/>
      <c r="AF39" s="41"/>
      <c r="AG39" s="41">
        <f t="shared" si="38"/>
        <v>0</v>
      </c>
      <c r="AH39" s="41">
        <f t="shared" si="39"/>
        <v>0</v>
      </c>
      <c r="AI39" s="41" t="e">
        <f t="shared" si="40"/>
        <v>#DIV/0!</v>
      </c>
      <c r="AJ39" s="42"/>
      <c r="AK39" s="43"/>
      <c r="AL39" s="43">
        <f t="shared" si="41"/>
        <v>0</v>
      </c>
      <c r="AM39" s="43">
        <f t="shared" si="42"/>
        <v>0</v>
      </c>
      <c r="AN39" s="78" t="e">
        <f t="shared" si="43"/>
        <v>#DIV/0!</v>
      </c>
      <c r="AO39" s="44"/>
      <c r="AP39" s="44"/>
      <c r="AQ39" s="44"/>
      <c r="AR39" s="44"/>
      <c r="AS39" s="44">
        <f t="shared" si="44"/>
        <v>0</v>
      </c>
      <c r="AT39" s="44">
        <f t="shared" si="45"/>
        <v>0</v>
      </c>
      <c r="AU39" s="44" t="e">
        <f t="shared" si="46"/>
        <v>#DIV/0!</v>
      </c>
    </row>
    <row r="40" spans="1:47" ht="15.75" thickBot="1" x14ac:dyDescent="0.3">
      <c r="AO40">
        <v>0.25</v>
      </c>
      <c r="AQ40">
        <v>17657.522394</v>
      </c>
    </row>
    <row r="41" spans="1:47" ht="24" thickBot="1" x14ac:dyDescent="0.35">
      <c r="A41" s="104" t="s">
        <v>21</v>
      </c>
      <c r="B41" s="105"/>
      <c r="C41" s="105"/>
      <c r="D41" s="105"/>
      <c r="E41" s="105"/>
      <c r="G41" s="106" t="s">
        <v>23</v>
      </c>
      <c r="H41" s="107"/>
      <c r="I41" s="108"/>
      <c r="J41" s="108"/>
      <c r="K41" s="108"/>
      <c r="L41" s="108"/>
      <c r="M41" s="109"/>
      <c r="V41" t="s">
        <v>38</v>
      </c>
    </row>
    <row r="42" spans="1:47" ht="20.100000000000001" customHeight="1" x14ac:dyDescent="0.2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110" t="s">
        <v>24</v>
      </c>
      <c r="H42" s="111"/>
      <c r="I42" s="112"/>
      <c r="J42" s="112"/>
      <c r="K42" s="113" t="s">
        <v>25</v>
      </c>
      <c r="L42" s="113"/>
      <c r="M42" s="114"/>
    </row>
    <row r="43" spans="1:47" ht="20.100000000000001" customHeight="1" thickBot="1" x14ac:dyDescent="0.3">
      <c r="A43" s="61" t="s">
        <v>16</v>
      </c>
      <c r="B43" s="62">
        <v>2.4995375999999999E-5</v>
      </c>
      <c r="C43" s="62">
        <v>2.8361069900000002E-5</v>
      </c>
      <c r="D43" s="62">
        <v>2.9838733700000001E-5</v>
      </c>
      <c r="E43" s="62">
        <v>3.0938878999999999E-5</v>
      </c>
      <c r="F43" s="84">
        <v>1.3619E-5</v>
      </c>
      <c r="G43" s="100">
        <v>8.5374248628593903E-4</v>
      </c>
      <c r="H43" s="101"/>
      <c r="I43" s="102"/>
      <c r="J43" s="102"/>
      <c r="K43" s="102">
        <v>996.55</v>
      </c>
      <c r="L43" s="102"/>
      <c r="M43" s="103"/>
      <c r="V43" s="70"/>
    </row>
    <row r="44" spans="1:47" ht="20.100000000000001" customHeight="1" x14ac:dyDescent="0.25">
      <c r="A44" s="61" t="s">
        <v>17</v>
      </c>
      <c r="B44" s="62">
        <v>4.5666843300000003E-2</v>
      </c>
      <c r="C44" s="62">
        <v>3.6164386700000002E-2</v>
      </c>
      <c r="D44" s="62">
        <v>3.0827842500000001E-2</v>
      </c>
      <c r="E44" s="62">
        <v>2.7004856599999998E-2</v>
      </c>
      <c r="F44" s="84">
        <v>1.2834E-2</v>
      </c>
    </row>
    <row r="45" spans="1:47" ht="20.100000000000001" customHeight="1" x14ac:dyDescent="0.25">
      <c r="A45" s="61" t="s">
        <v>18</v>
      </c>
      <c r="B45" s="62">
        <f>B43/B47</f>
        <v>2.0829480000000001E-4</v>
      </c>
      <c r="C45" s="62">
        <f>C43/C47</f>
        <v>2.3634224916666669E-4</v>
      </c>
      <c r="D45" s="62">
        <f>D43/D47</f>
        <v>2.4865611416666667E-4</v>
      </c>
      <c r="E45" s="62">
        <f>E43/E47</f>
        <v>2.5782399166666666E-4</v>
      </c>
      <c r="F45" s="84">
        <f>F43/F47</f>
        <v>2.7237999999999996E-4</v>
      </c>
    </row>
    <row r="46" spans="1:47" ht="20.100000000000001" customHeight="1" x14ac:dyDescent="0.25">
      <c r="A46" s="61" t="s">
        <v>19</v>
      </c>
      <c r="B46" s="62">
        <f>(4*B43)/B44</f>
        <v>2.1893675317820795E-3</v>
      </c>
      <c r="C46" s="62">
        <f>(4*C43)/C44</f>
        <v>3.1369059439904728E-3</v>
      </c>
      <c r="D46" s="62">
        <f>(4*D43)/D44</f>
        <v>3.8716603278351378E-3</v>
      </c>
      <c r="E46" s="62">
        <f>(4*E43)/E44</f>
        <v>4.5827133183147508E-3</v>
      </c>
      <c r="F46" s="84">
        <f>4*F43/F44</f>
        <v>4.2446626149290944E-3</v>
      </c>
    </row>
    <row r="47" spans="1:47" ht="20.100000000000001" customHeight="1" thickBot="1" x14ac:dyDescent="0.3">
      <c r="A47" s="63" t="s">
        <v>20</v>
      </c>
      <c r="B47" s="64">
        <f t="shared" ref="B47:E47" si="48">120/1000</f>
        <v>0.12</v>
      </c>
      <c r="C47" s="64">
        <f t="shared" si="48"/>
        <v>0.12</v>
      </c>
      <c r="D47" s="64">
        <f t="shared" si="48"/>
        <v>0.12</v>
      </c>
      <c r="E47" s="64">
        <f t="shared" si="48"/>
        <v>0.12</v>
      </c>
      <c r="F47" s="84">
        <v>0.05</v>
      </c>
      <c r="G47" s="84"/>
    </row>
    <row r="48" spans="1:47" x14ac:dyDescent="0.25">
      <c r="A48" s="85" t="s">
        <v>35</v>
      </c>
      <c r="B48">
        <v>2.2900000000000001E-4</v>
      </c>
      <c r="C48">
        <v>2.4800000000000001E-4</v>
      </c>
      <c r="D48">
        <v>4.66E-4</v>
      </c>
    </row>
    <row r="53" spans="2:2" x14ac:dyDescent="0.25">
      <c r="B53" s="84">
        <v>2.4E-2</v>
      </c>
    </row>
    <row r="54" spans="2:2" x14ac:dyDescent="0.25">
      <c r="B54" s="84">
        <f>B53/2</f>
        <v>1.2E-2</v>
      </c>
    </row>
    <row r="55" spans="2:2" x14ac:dyDescent="0.25">
      <c r="B55" s="84">
        <f>PI()*B54^2</f>
        <v>4.523893421169302E-4</v>
      </c>
    </row>
  </sheetData>
  <mergeCells count="15">
    <mergeCell ref="G43:J43"/>
    <mergeCell ref="K43:M43"/>
    <mergeCell ref="A41:E41"/>
    <mergeCell ref="G41:M41"/>
    <mergeCell ref="G42:J42"/>
    <mergeCell ref="K42:M42"/>
    <mergeCell ref="X2:AB2"/>
    <mergeCell ref="AC2:AI2"/>
    <mergeCell ref="AJ2:AN2"/>
    <mergeCell ref="AO2:AU2"/>
    <mergeCell ref="A1:AU1"/>
    <mergeCell ref="A2:E2"/>
    <mergeCell ref="F2:K2"/>
    <mergeCell ref="L2:P2"/>
    <mergeCell ref="Q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zoomScaleNormal="100" workbookViewId="0">
      <selection activeCell="O11" sqref="O11"/>
    </sheetView>
  </sheetViews>
  <sheetFormatPr defaultRowHeight="15" x14ac:dyDescent="0.25"/>
  <cols>
    <col min="2" max="5" width="9.42578125" bestFit="1" customWidth="1"/>
    <col min="15" max="15" width="9.42578125" bestFit="1" customWidth="1"/>
  </cols>
  <sheetData>
    <row r="1" spans="1:40" ht="60" thickBot="1" x14ac:dyDescent="0.3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</row>
    <row r="2" spans="1:40" x14ac:dyDescent="0.25">
      <c r="A2" s="94" t="s">
        <v>13</v>
      </c>
      <c r="B2" s="95"/>
      <c r="C2" s="95"/>
      <c r="D2" s="95"/>
      <c r="E2" s="96"/>
      <c r="F2" s="94" t="s">
        <v>9</v>
      </c>
      <c r="G2" s="95"/>
      <c r="H2" s="95"/>
      <c r="I2" s="95"/>
      <c r="J2" s="96"/>
      <c r="K2" s="97" t="s">
        <v>32</v>
      </c>
      <c r="L2" s="98"/>
      <c r="M2" s="98"/>
      <c r="N2" s="98"/>
      <c r="O2" s="99"/>
      <c r="P2" s="97" t="s">
        <v>10</v>
      </c>
      <c r="Q2" s="98"/>
      <c r="R2" s="98"/>
      <c r="S2" s="98"/>
      <c r="T2" s="99"/>
      <c r="U2" s="86" t="s">
        <v>14</v>
      </c>
      <c r="V2" s="87"/>
      <c r="W2" s="87"/>
      <c r="X2" s="87"/>
      <c r="Y2" s="88"/>
      <c r="Z2" s="86" t="s">
        <v>11</v>
      </c>
      <c r="AA2" s="87"/>
      <c r="AB2" s="87"/>
      <c r="AC2" s="87"/>
      <c r="AD2" s="88"/>
      <c r="AE2" s="89" t="s">
        <v>15</v>
      </c>
      <c r="AF2" s="90"/>
      <c r="AG2" s="90"/>
      <c r="AH2" s="90"/>
      <c r="AI2" s="91"/>
      <c r="AJ2" s="89" t="s">
        <v>12</v>
      </c>
      <c r="AK2" s="90"/>
      <c r="AL2" s="90"/>
      <c r="AM2" s="90"/>
      <c r="AN2" s="91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6.3184166666666666E-2</v>
      </c>
      <c r="B4" s="27">
        <v>5452.6666666666661</v>
      </c>
      <c r="C4" s="28">
        <f>(A4/($J$37*$B$39))</f>
        <v>0.11763062466560965</v>
      </c>
      <c r="D4" s="29">
        <f>((A4*$B$40)/($G$37*$B$39))</f>
        <v>342.14027056109177</v>
      </c>
      <c r="E4" s="65">
        <f>((B4*$B$40)/(2*$B$41*$J$37*(C4^2)))</f>
        <v>4.1055316031577886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0.12159943177962743</v>
      </c>
      <c r="N4" s="36">
        <f>((K4*$C$40)/($G$37*$C$39))</f>
        <v>497.92682503410953</v>
      </c>
      <c r="O4" s="67">
        <f>((L4*$C$40)/(2*$C$41*$J$37*(M4^2)))</f>
        <v>2.5953459747506815</v>
      </c>
      <c r="P4" s="37">
        <v>0.01</v>
      </c>
      <c r="Q4" s="35">
        <v>99.332121999999998</v>
      </c>
      <c r="R4" s="35">
        <f>(P4/($J$37*$C$39))</f>
        <v>1.8548279920624494E-2</v>
      </c>
      <c r="S4" s="35">
        <f>((P4*$C$40)/($G$37*$C$39))</f>
        <v>75.951721118715042</v>
      </c>
      <c r="T4" s="66">
        <f>((Q4*$C$40)/(2*$C$41*$J$37*(R4^2)))</f>
        <v>4.2348094603122837</v>
      </c>
      <c r="U4" s="39">
        <v>6.7046666666666671E-2</v>
      </c>
      <c r="V4" s="40">
        <v>1727.5833333333335</v>
      </c>
      <c r="W4" s="40">
        <f>(U4/($J$37*$D$39))</f>
        <v>0.11364658522352568</v>
      </c>
      <c r="X4" s="40">
        <f>((U4*$D$40)/($G$37*$D$39))</f>
        <v>578.98353048990361</v>
      </c>
      <c r="Y4" s="68">
        <f>((V4*$D$40)/(2*$D$41*$J$37*(W4^2)))</f>
        <v>2.4409197927634465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0.10920791843699276</v>
      </c>
      <c r="AH4" s="43">
        <f>((AE4*$E$40)/($G$37*$E$39))</f>
        <v>657.34065729455358</v>
      </c>
      <c r="AI4" s="69">
        <f>((AF4*$E$40)/(2*$E$41*$J$37*(AG4^2)))</f>
        <v>1.9852437153935862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7.5650833333333348E-2</v>
      </c>
      <c r="B5" s="27">
        <v>7773.6666666666661</v>
      </c>
      <c r="C5" s="28">
        <f t="shared" ref="C5:C33" si="0">(A5/($J$37*$B$39))</f>
        <v>0.14083994853363463</v>
      </c>
      <c r="D5" s="29">
        <f t="shared" ref="D5:D33" si="1">((A5*$B$40)/($G$37*$B$39))</f>
        <v>409.64687753797068</v>
      </c>
      <c r="E5" s="65">
        <f t="shared" ref="E5:E33" si="2">((B5*$B$40)/(2*$B$41*$J$37*(C5^2)))</f>
        <v>4.082963108238256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0.14421442207284879</v>
      </c>
      <c r="N5" s="36">
        <f t="shared" ref="N5:N33" si="7">((K5*$C$40)/($G$37*$C$39))</f>
        <v>590.53096100810274</v>
      </c>
      <c r="O5" s="67">
        <f t="shared" ref="O5:O33" si="8">((L5*$C$40)/(2*$C$41*$J$37*(M5^2)))</f>
        <v>2.6317619150622069</v>
      </c>
      <c r="P5" s="37">
        <v>0.02</v>
      </c>
      <c r="Q5" s="35">
        <v>324.993945</v>
      </c>
      <c r="R5" s="35">
        <f t="shared" ref="R5:R33" si="9">(P5/($J$37*$C$39))</f>
        <v>3.7096559841248988E-2</v>
      </c>
      <c r="S5" s="35">
        <f t="shared" ref="S5:S33" si="10">((P5*$C$40)/($G$37*$C$39))</f>
        <v>151.90344223743008</v>
      </c>
      <c r="T5" s="66">
        <f t="shared" ref="T5:T33" si="11">((Q5*$C$40)/(2*$C$41*$J$37*(R5^2)))</f>
        <v>3.4638528935035997</v>
      </c>
      <c r="U5" s="39">
        <v>8.0393333333333331E-2</v>
      </c>
      <c r="V5" s="40">
        <v>2517.2500000000005</v>
      </c>
      <c r="W5" s="40">
        <f t="shared" ref="W5:W33" si="12">(U5/($J$37*$D$39))</f>
        <v>0.13626967994536104</v>
      </c>
      <c r="X5" s="40">
        <f t="shared" ref="X5:X33" si="13">((U5*$D$40)/($G$37*$D$39))</f>
        <v>694.23907668069467</v>
      </c>
      <c r="Y5" s="68">
        <f t="shared" ref="Y5:Y33" si="14">((V5*$D$40)/(2*$D$41*$J$37*(W5^2)))</f>
        <v>2.4737463297419096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0.13119046854583394</v>
      </c>
      <c r="AH5" s="43">
        <f t="shared" ref="AH5:AH33" si="19">((AE5*$E$40)/($G$37*$E$39))</f>
        <v>789.65728913195107</v>
      </c>
      <c r="AI5" s="69">
        <f t="shared" ref="AI5:AI33" si="20">((AF5*$E$40)/(2*$E$41*$J$37*(AG5^2)))</f>
        <v>1.9916986406223354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8.6670000000000011E-2</v>
      </c>
      <c r="B6" s="27">
        <v>10174.181818181816</v>
      </c>
      <c r="C6" s="28">
        <f t="shared" si="0"/>
        <v>0.1613544464953254</v>
      </c>
      <c r="D6" s="29">
        <f t="shared" si="1"/>
        <v>469.31531764861705</v>
      </c>
      <c r="E6" s="65">
        <f t="shared" si="2"/>
        <v>4.071354095610312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0.16966954747027979</v>
      </c>
      <c r="N6" s="36">
        <f t="shared" si="7"/>
        <v>694.76491658248597</v>
      </c>
      <c r="O6" s="67">
        <f t="shared" si="8"/>
        <v>2.6074324417411026</v>
      </c>
      <c r="P6" s="37">
        <v>0.03</v>
      </c>
      <c r="Q6" s="35">
        <v>674.37183200000004</v>
      </c>
      <c r="R6" s="35">
        <f t="shared" si="9"/>
        <v>5.5644839761873476E-2</v>
      </c>
      <c r="S6" s="35">
        <f t="shared" si="10"/>
        <v>227.85516335614514</v>
      </c>
      <c r="T6" s="66">
        <f t="shared" si="11"/>
        <v>3.1944866221642974</v>
      </c>
      <c r="U6" s="39">
        <v>9.4094545454545445E-2</v>
      </c>
      <c r="V6" s="40">
        <v>3471.3636363636365</v>
      </c>
      <c r="W6" s="40">
        <f t="shared" si="12"/>
        <v>0.15949374235461233</v>
      </c>
      <c r="X6" s="40">
        <f t="shared" si="13"/>
        <v>812.55631093440513</v>
      </c>
      <c r="Y6" s="68">
        <f t="shared" si="14"/>
        <v>2.4902336539454617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0.15395324851245651</v>
      </c>
      <c r="AH6" s="43">
        <f t="shared" si="19"/>
        <v>926.67025448522611</v>
      </c>
      <c r="AI6" s="69">
        <f t="shared" si="20"/>
        <v>2.0163715927245365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9.8470000000000002E-2</v>
      </c>
      <c r="B7" s="27">
        <v>12947.909090909094</v>
      </c>
      <c r="C7" s="28">
        <f t="shared" si="0"/>
        <v>0.18332263004955221</v>
      </c>
      <c r="D7" s="29">
        <f t="shared" si="1"/>
        <v>533.21194564277505</v>
      </c>
      <c r="E7" s="65">
        <f t="shared" si="2"/>
        <v>4.013920254600599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0.19465913914515751</v>
      </c>
      <c r="N7" s="36">
        <f t="shared" si="7"/>
        <v>797.09259903515476</v>
      </c>
      <c r="O7" s="67">
        <f t="shared" si="8"/>
        <v>2.5664877449925809</v>
      </c>
      <c r="P7" s="37">
        <v>0.04</v>
      </c>
      <c r="Q7" s="35">
        <v>1149.1989129999999</v>
      </c>
      <c r="R7" s="35">
        <f t="shared" si="9"/>
        <v>7.4193119682497977E-2</v>
      </c>
      <c r="S7" s="35">
        <f t="shared" si="10"/>
        <v>303.80688447486017</v>
      </c>
      <c r="T7" s="66">
        <f t="shared" si="11"/>
        <v>3.0621001108237884</v>
      </c>
      <c r="U7" s="39">
        <v>0.10807090909090909</v>
      </c>
      <c r="V7" s="40">
        <v>4537.2727272727279</v>
      </c>
      <c r="W7" s="40">
        <f t="shared" si="12"/>
        <v>0.18318419678110612</v>
      </c>
      <c r="X7" s="40">
        <f t="shared" si="13"/>
        <v>933.24962447113387</v>
      </c>
      <c r="Y7" s="68">
        <f t="shared" si="14"/>
        <v>2.4674374993587422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0.17486306032855456</v>
      </c>
      <c r="AH7" s="43">
        <f t="shared" si="19"/>
        <v>1052.5298957989592</v>
      </c>
      <c r="AI7" s="69">
        <f t="shared" si="20"/>
        <v>2.0170670575077052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0.10903833333333335</v>
      </c>
      <c r="B8" s="27">
        <v>15645.499999999998</v>
      </c>
      <c r="C8" s="28">
        <f t="shared" si="0"/>
        <v>0.20299780687403704</v>
      </c>
      <c r="D8" s="29">
        <f t="shared" si="1"/>
        <v>590.43913746635656</v>
      </c>
      <c r="E8" s="65">
        <f t="shared" si="2"/>
        <v>3.9555603235516443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0.21784336490776107</v>
      </c>
      <c r="N8" s="36">
        <f t="shared" si="7"/>
        <v>892.02764729893522</v>
      </c>
      <c r="O8" s="67">
        <f t="shared" si="8"/>
        <v>2.5334298040080308</v>
      </c>
      <c r="P8" s="37">
        <v>0.05</v>
      </c>
      <c r="Q8" s="35">
        <v>1731.0333390000001</v>
      </c>
      <c r="R8" s="35">
        <f t="shared" si="9"/>
        <v>9.2741399603122471E-2</v>
      </c>
      <c r="S8" s="35">
        <f t="shared" si="10"/>
        <v>379.75860559357528</v>
      </c>
      <c r="T8" s="66">
        <f t="shared" si="11"/>
        <v>2.9519539953503302</v>
      </c>
      <c r="U8" s="39">
        <v>0.12088416666666668</v>
      </c>
      <c r="V8" s="40">
        <v>5628.4166666666661</v>
      </c>
      <c r="W8" s="40">
        <f t="shared" si="12"/>
        <v>0.20490314332193821</v>
      </c>
      <c r="X8" s="40">
        <f t="shared" si="13"/>
        <v>1043.8989002236738</v>
      </c>
      <c r="Y8" s="68">
        <f t="shared" si="14"/>
        <v>2.4463370004513236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0.19559159405458923</v>
      </c>
      <c r="AH8" s="43">
        <f t="shared" si="19"/>
        <v>1177.298394084047</v>
      </c>
      <c r="AI8" s="69">
        <f t="shared" si="20"/>
        <v>2.0077909428009857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0.12042416666666667</v>
      </c>
      <c r="B9" s="27">
        <v>18919.5</v>
      </c>
      <c r="C9" s="28">
        <f t="shared" si="0"/>
        <v>0.22419493200831675</v>
      </c>
      <c r="D9" s="29">
        <f t="shared" si="1"/>
        <v>652.09306601749927</v>
      </c>
      <c r="E9" s="65">
        <f t="shared" si="2"/>
        <v>3.9215642047465469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0.24204577882418932</v>
      </c>
      <c r="N9" s="36">
        <f t="shared" si="7"/>
        <v>991.13198473867214</v>
      </c>
      <c r="O9" s="67">
        <f t="shared" si="8"/>
        <v>2.501172482725035</v>
      </c>
      <c r="P9" s="37">
        <v>0.06</v>
      </c>
      <c r="Q9" s="35">
        <v>2418.5925630000002</v>
      </c>
      <c r="R9" s="35">
        <f t="shared" si="9"/>
        <v>0.11128967952374695</v>
      </c>
      <c r="S9" s="35">
        <f t="shared" si="10"/>
        <v>455.71032671229028</v>
      </c>
      <c r="T9" s="66">
        <f t="shared" si="11"/>
        <v>2.8642068145313488</v>
      </c>
      <c r="U9" s="39">
        <v>0.13321666666666668</v>
      </c>
      <c r="V9" s="40">
        <v>6830.0000000000009</v>
      </c>
      <c r="W9" s="40">
        <f t="shared" si="12"/>
        <v>0.22580718795158616</v>
      </c>
      <c r="X9" s="40">
        <f t="shared" si="13"/>
        <v>1150.3965792994429</v>
      </c>
      <c r="Y9" s="68">
        <f t="shared" si="14"/>
        <v>2.4444010637761409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0.21737432768255061</v>
      </c>
      <c r="AH9" s="43">
        <f t="shared" si="19"/>
        <v>1308.4122972296091</v>
      </c>
      <c r="AI9" s="69">
        <f t="shared" si="20"/>
        <v>1.9740461676391503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0.13245166666666669</v>
      </c>
      <c r="B10" s="27">
        <v>22559.5</v>
      </c>
      <c r="C10" s="28">
        <f t="shared" si="0"/>
        <v>0.24658665469462723</v>
      </c>
      <c r="D10" s="29">
        <f t="shared" si="1"/>
        <v>717.22159933951093</v>
      </c>
      <c r="E10" s="65">
        <f t="shared" si="2"/>
        <v>3.8653746067992021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0.2644443725183368</v>
      </c>
      <c r="N10" s="36">
        <f t="shared" si="7"/>
        <v>1082.8500172996137</v>
      </c>
      <c r="O10" s="67">
        <f t="shared" si="8"/>
        <v>2.4739094453695372</v>
      </c>
      <c r="P10" s="37">
        <v>7.0000000000000007E-2</v>
      </c>
      <c r="Q10" s="35">
        <v>3252.1064390000001</v>
      </c>
      <c r="R10" s="35">
        <f t="shared" si="9"/>
        <v>0.12983795944437146</v>
      </c>
      <c r="S10" s="35">
        <f t="shared" si="10"/>
        <v>531.66204783100545</v>
      </c>
      <c r="T10" s="66">
        <f t="shared" si="11"/>
        <v>2.8295204206849958</v>
      </c>
      <c r="U10" s="39">
        <v>0.14657416666666664</v>
      </c>
      <c r="V10" s="40">
        <v>8170.8333333333339</v>
      </c>
      <c r="W10" s="40">
        <f t="shared" si="12"/>
        <v>0.24844864557498142</v>
      </c>
      <c r="X10" s="40">
        <f t="shared" si="13"/>
        <v>1265.7456770699341</v>
      </c>
      <c r="Y10" s="68">
        <f t="shared" si="14"/>
        <v>2.4155741313097914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0.2394430999714974</v>
      </c>
      <c r="AH10" s="43">
        <f t="shared" si="19"/>
        <v>1441.2479147354013</v>
      </c>
      <c r="AI10" s="69">
        <f t="shared" si="20"/>
        <v>1.95362721539068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0.14441916666666665</v>
      </c>
      <c r="B11" s="27">
        <v>26560.916666666668</v>
      </c>
      <c r="C11" s="28">
        <f t="shared" si="0"/>
        <v>0.26886667475269577</v>
      </c>
      <c r="D11" s="29">
        <f t="shared" si="1"/>
        <v>782.02523455307744</v>
      </c>
      <c r="E11" s="65">
        <f t="shared" si="2"/>
        <v>3.8279862070064965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0.28796204576769524</v>
      </c>
      <c r="N11" s="36">
        <f t="shared" si="7"/>
        <v>1179.1504703680512</v>
      </c>
      <c r="O11" s="67">
        <f t="shared" si="8"/>
        <v>2.4528222046372221</v>
      </c>
      <c r="P11" s="37">
        <v>0.08</v>
      </c>
      <c r="Q11" s="35">
        <v>4147.9662600000001</v>
      </c>
      <c r="R11" s="35">
        <f t="shared" si="9"/>
        <v>0.14838623936499595</v>
      </c>
      <c r="S11" s="35">
        <f t="shared" si="10"/>
        <v>607.61376894972034</v>
      </c>
      <c r="T11" s="66">
        <f t="shared" si="11"/>
        <v>2.7631178120596029</v>
      </c>
      <c r="U11" s="39">
        <v>0.15980583333333334</v>
      </c>
      <c r="V11" s="40">
        <v>9596.9166666666661</v>
      </c>
      <c r="W11" s="40">
        <f t="shared" si="12"/>
        <v>0.27087681103410371</v>
      </c>
      <c r="X11" s="40">
        <f t="shared" si="13"/>
        <v>1380.0081372608299</v>
      </c>
      <c r="Y11" s="68">
        <f t="shared" si="14"/>
        <v>2.386796283414542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0.26057848294564961</v>
      </c>
      <c r="AH11" s="43">
        <f t="shared" si="19"/>
        <v>1568.4653064341262</v>
      </c>
      <c r="AI11" s="69">
        <f t="shared" si="20"/>
        <v>1.9439091566259075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0.15659153846153848</v>
      </c>
      <c r="B12" s="27">
        <v>30718</v>
      </c>
      <c r="C12" s="28">
        <f t="shared" si="0"/>
        <v>0.29152810677642782</v>
      </c>
      <c r="D12" s="29">
        <f t="shared" si="1"/>
        <v>847.93824407710349</v>
      </c>
      <c r="E12" s="65">
        <f t="shared" si="2"/>
        <v>3.765592571429063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0.31217373382408381</v>
      </c>
      <c r="N12" s="36">
        <f t="shared" si="7"/>
        <v>1278.2927836683473</v>
      </c>
      <c r="O12" s="67">
        <f t="shared" si="8"/>
        <v>2.4160499793933328</v>
      </c>
      <c r="P12" s="37">
        <v>0.09</v>
      </c>
      <c r="Q12" s="35">
        <v>5126.6182650000001</v>
      </c>
      <c r="R12" s="35">
        <f t="shared" si="9"/>
        <v>0.16693451928562042</v>
      </c>
      <c r="S12" s="35">
        <f t="shared" si="10"/>
        <v>683.56549006843545</v>
      </c>
      <c r="T12" s="66">
        <f t="shared" si="11"/>
        <v>2.6982993139154656</v>
      </c>
      <c r="U12" s="39">
        <v>0.17301749999999996</v>
      </c>
      <c r="V12" s="40">
        <v>11169.083333333334</v>
      </c>
      <c r="W12" s="40">
        <f t="shared" si="12"/>
        <v>0.29327107575188449</v>
      </c>
      <c r="X12" s="40">
        <f t="shared" si="13"/>
        <v>1494.0978868430473</v>
      </c>
      <c r="Y12" s="68">
        <f t="shared" si="14"/>
        <v>2.3697708440753829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0.28231331536244114</v>
      </c>
      <c r="AH12" s="43">
        <f t="shared" si="19"/>
        <v>1699.2908842083577</v>
      </c>
      <c r="AI12" s="69">
        <f t="shared" si="20"/>
        <v>1.9108041683960171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0.16848923076923078</v>
      </c>
      <c r="B13" s="27">
        <v>35199.923076923071</v>
      </c>
      <c r="C13" s="28">
        <f t="shared" si="0"/>
        <v>0.31367816512279195</v>
      </c>
      <c r="D13" s="29">
        <f t="shared" si="1"/>
        <v>912.36387283757551</v>
      </c>
      <c r="E13" s="65">
        <f t="shared" si="2"/>
        <v>3.7271287362313337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0.33604227870194064</v>
      </c>
      <c r="N13" s="36">
        <f t="shared" si="7"/>
        <v>1376.0299901279468</v>
      </c>
      <c r="O13" s="67">
        <f t="shared" si="8"/>
        <v>2.3848112922956259</v>
      </c>
      <c r="P13" s="37">
        <v>0.1</v>
      </c>
      <c r="Q13" s="35">
        <v>6248.53215</v>
      </c>
      <c r="R13" s="35">
        <f t="shared" si="9"/>
        <v>0.18548279920624494</v>
      </c>
      <c r="S13" s="35">
        <f t="shared" si="10"/>
        <v>759.51721118715056</v>
      </c>
      <c r="T13" s="66">
        <f t="shared" si="11"/>
        <v>2.6639260824293531</v>
      </c>
      <c r="U13" s="39">
        <v>0.18611333333333335</v>
      </c>
      <c r="V13" s="40">
        <v>12720.083333333332</v>
      </c>
      <c r="W13" s="40">
        <f t="shared" si="12"/>
        <v>0.31546899867606309</v>
      </c>
      <c r="X13" s="40">
        <f t="shared" si="13"/>
        <v>1607.1873541500088</v>
      </c>
      <c r="Y13" s="68">
        <f t="shared" si="14"/>
        <v>2.3324044806373534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0.30400435238616319</v>
      </c>
      <c r="AH13" s="43">
        <f t="shared" si="19"/>
        <v>1829.8528502145157</v>
      </c>
      <c r="AI13" s="69">
        <f t="shared" si="20"/>
        <v>1.8910404903737505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0.18045083333333334</v>
      </c>
      <c r="B14" s="27">
        <v>39995.25</v>
      </c>
      <c r="C14" s="28">
        <f t="shared" si="0"/>
        <v>0.33594720586270005</v>
      </c>
      <c r="D14" s="29">
        <f t="shared" si="1"/>
        <v>977.13557362167967</v>
      </c>
      <c r="E14" s="65">
        <f t="shared" si="2"/>
        <v>3.692050274413802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0.36002829601929492</v>
      </c>
      <c r="N14" s="36">
        <f t="shared" si="7"/>
        <v>1474.248224154632</v>
      </c>
      <c r="O14" s="67">
        <f t="shared" si="8"/>
        <v>2.3518752024222702</v>
      </c>
      <c r="P14" s="37">
        <v>0.11</v>
      </c>
      <c r="Q14" s="35">
        <v>7480.9391269999996</v>
      </c>
      <c r="R14" s="35">
        <f t="shared" si="9"/>
        <v>0.20403107912686941</v>
      </c>
      <c r="S14" s="35">
        <f t="shared" si="10"/>
        <v>835.46893230586556</v>
      </c>
      <c r="T14" s="66">
        <f t="shared" si="11"/>
        <v>2.6358149194586851</v>
      </c>
      <c r="U14" s="39">
        <v>0.19906833333333332</v>
      </c>
      <c r="V14" s="40">
        <v>14459.583333333338</v>
      </c>
      <c r="W14" s="40">
        <f t="shared" si="12"/>
        <v>0.33742820387996242</v>
      </c>
      <c r="X14" s="40">
        <f t="shared" si="13"/>
        <v>1719.0606509208651</v>
      </c>
      <c r="Y14" s="68">
        <f t="shared" si="14"/>
        <v>2.3175029906320188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0.3257966662563585</v>
      </c>
      <c r="AH14" s="43">
        <f t="shared" si="19"/>
        <v>1961.0244184343439</v>
      </c>
      <c r="AI14" s="69">
        <f t="shared" si="20"/>
        <v>1.8664019471865962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0.19241166666666668</v>
      </c>
      <c r="B15" s="27">
        <v>44971.583333333336</v>
      </c>
      <c r="C15" s="28">
        <f t="shared" si="0"/>
        <v>0.35821481451763071</v>
      </c>
      <c r="D15" s="29">
        <f t="shared" si="1"/>
        <v>1041.9031090454193</v>
      </c>
      <c r="E15" s="65">
        <f t="shared" si="2"/>
        <v>3.6513406292578767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0.3837113580979456</v>
      </c>
      <c r="N15" s="36">
        <f t="shared" si="7"/>
        <v>1571.2259134030446</v>
      </c>
      <c r="O15" s="67">
        <f t="shared" si="8"/>
        <v>2.3253977837525808</v>
      </c>
      <c r="P15" s="37">
        <v>0.12</v>
      </c>
      <c r="Q15" s="35">
        <v>8701.7536729999902</v>
      </c>
      <c r="R15" s="35">
        <f t="shared" si="9"/>
        <v>0.2225793590474939</v>
      </c>
      <c r="S15" s="35">
        <f t="shared" si="10"/>
        <v>911.42065342458056</v>
      </c>
      <c r="T15" s="66">
        <f t="shared" si="11"/>
        <v>2.5762526675498347</v>
      </c>
      <c r="U15" s="39">
        <v>0.21180750000000001</v>
      </c>
      <c r="V15" s="40">
        <v>16235.416666666666</v>
      </c>
      <c r="W15" s="40">
        <f t="shared" si="12"/>
        <v>0.35902156358355247</v>
      </c>
      <c r="X15" s="40">
        <f t="shared" si="13"/>
        <v>1829.0701123730771</v>
      </c>
      <c r="Y15" s="68">
        <f t="shared" si="14"/>
        <v>2.2985272454766039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0.34663506172125796</v>
      </c>
      <c r="AH15" s="43">
        <f t="shared" si="19"/>
        <v>2086.4541928308208</v>
      </c>
      <c r="AI15" s="69">
        <f t="shared" si="20"/>
        <v>1.8514474589519112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0.20409750000000002</v>
      </c>
      <c r="B16" s="27">
        <v>49992.666666666664</v>
      </c>
      <c r="C16" s="28">
        <f t="shared" si="0"/>
        <v>0.37997045279311958</v>
      </c>
      <c r="D16" s="29">
        <f t="shared" si="1"/>
        <v>1105.1815281387862</v>
      </c>
      <c r="E16" s="65">
        <f t="shared" si="2"/>
        <v>3.6075130216008611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0.40643145531071723</v>
      </c>
      <c r="N16" s="36">
        <f t="shared" si="7"/>
        <v>1664.2604424633773</v>
      </c>
      <c r="O16" s="67">
        <f t="shared" si="8"/>
        <v>2.293794279957913</v>
      </c>
      <c r="P16" s="37">
        <v>0.13</v>
      </c>
      <c r="Q16" s="35">
        <v>10090.549728</v>
      </c>
      <c r="R16" s="35">
        <f t="shared" si="9"/>
        <v>0.2411276389681184</v>
      </c>
      <c r="S16" s="35">
        <f t="shared" si="10"/>
        <v>987.37237454329579</v>
      </c>
      <c r="T16" s="66">
        <f t="shared" si="11"/>
        <v>2.5454952076835249</v>
      </c>
      <c r="U16" s="39">
        <v>0.22456666666666672</v>
      </c>
      <c r="V16" s="40">
        <v>18048.583333333336</v>
      </c>
      <c r="W16" s="40">
        <f t="shared" si="12"/>
        <v>0.38064882402848399</v>
      </c>
      <c r="X16" s="40">
        <f t="shared" si="13"/>
        <v>1939.2522844339667</v>
      </c>
      <c r="Y16" s="68">
        <f t="shared" si="14"/>
        <v>2.2731150598902992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0.36715594058640333</v>
      </c>
      <c r="AH16" s="43">
        <f t="shared" si="19"/>
        <v>2209.9727819087652</v>
      </c>
      <c r="AI16" s="69">
        <f t="shared" si="20"/>
        <v>1.831920958703126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0.21544153846153849</v>
      </c>
      <c r="B17" s="27">
        <v>55090.076923076922</v>
      </c>
      <c r="C17" s="28">
        <f t="shared" si="0"/>
        <v>0.40108976797695739</v>
      </c>
      <c r="D17" s="29">
        <f t="shared" si="1"/>
        <v>1166.6091387767817</v>
      </c>
      <c r="E17" s="65">
        <f t="shared" si="2"/>
        <v>3.5677258062294794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0.42956532184479512</v>
      </c>
      <c r="N17" s="36">
        <f t="shared" si="7"/>
        <v>1758.9892791486664</v>
      </c>
      <c r="O17" s="67">
        <f t="shared" si="8"/>
        <v>2.264421771640317</v>
      </c>
      <c r="P17" s="37">
        <v>0.14000000000000001</v>
      </c>
      <c r="Q17" s="35">
        <v>11597.733168000001</v>
      </c>
      <c r="R17" s="35">
        <f t="shared" si="9"/>
        <v>0.25967591888874292</v>
      </c>
      <c r="S17" s="35">
        <f t="shared" si="10"/>
        <v>1063.3240956620109</v>
      </c>
      <c r="T17" s="66">
        <f t="shared" si="11"/>
        <v>2.5226744148788063</v>
      </c>
      <c r="U17" s="39">
        <v>0.23729923076923073</v>
      </c>
      <c r="V17" s="40">
        <v>19927.230769230773</v>
      </c>
      <c r="W17" s="40">
        <f t="shared" si="12"/>
        <v>0.40223099214118224</v>
      </c>
      <c r="X17" s="40">
        <f t="shared" si="13"/>
        <v>2049.2047292429288</v>
      </c>
      <c r="Y17" s="68">
        <f t="shared" si="14"/>
        <v>2.2476214854298751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0.38798475580906883</v>
      </c>
      <c r="AH17" s="43">
        <f t="shared" si="19"/>
        <v>2335.3448912309759</v>
      </c>
      <c r="AI17" s="69">
        <f t="shared" si="20"/>
        <v>1.8041692271814782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0.27822419880936738</v>
      </c>
      <c r="S18" s="35">
        <f t="shared" si="10"/>
        <v>1139.2758167807258</v>
      </c>
      <c r="T18" s="66">
        <f t="shared" si="11"/>
        <v>2.537120613522112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0.29677247872999191</v>
      </c>
      <c r="S19" s="35">
        <f t="shared" si="10"/>
        <v>1215.2275378994407</v>
      </c>
      <c r="T19" s="66">
        <f t="shared" si="11"/>
        <v>2.4508478705819798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0.31532075865061637</v>
      </c>
      <c r="S20" s="35">
        <f t="shared" si="10"/>
        <v>1291.179259018156</v>
      </c>
      <c r="T20" s="66">
        <f t="shared" si="11"/>
        <v>2.4792779333434147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0.33386903857124084</v>
      </c>
      <c r="S21" s="35">
        <f t="shared" si="10"/>
        <v>1367.1309801368709</v>
      </c>
      <c r="T21" s="66">
        <f t="shared" si="11"/>
        <v>2.4550055286567956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0.35241731849186536</v>
      </c>
      <c r="S22" s="35">
        <f t="shared" si="10"/>
        <v>1443.082701255586</v>
      </c>
      <c r="T22" s="66">
        <f t="shared" si="11"/>
        <v>2.3866844378733103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0.37096559841248988</v>
      </c>
      <c r="S23" s="35">
        <f t="shared" si="10"/>
        <v>1519.0344223743011</v>
      </c>
      <c r="T23" s="66">
        <f t="shared" si="11"/>
        <v>2.4066373243871415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104" t="s">
        <v>21</v>
      </c>
      <c r="B35" s="105"/>
      <c r="C35" s="105"/>
      <c r="D35" s="105"/>
      <c r="E35" s="105"/>
      <c r="G35" s="106" t="s">
        <v>23</v>
      </c>
      <c r="H35" s="108"/>
      <c r="I35" s="108"/>
      <c r="J35" s="108"/>
      <c r="K35" s="108"/>
      <c r="L35" s="109"/>
    </row>
    <row r="36" spans="1:40" ht="20.100000000000001" customHeight="1" x14ac:dyDescent="0.2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110" t="s">
        <v>24</v>
      </c>
      <c r="H36" s="112"/>
      <c r="I36" s="112"/>
      <c r="J36" s="113" t="s">
        <v>25</v>
      </c>
      <c r="K36" s="113"/>
      <c r="L36" s="114"/>
    </row>
    <row r="37" spans="1:40" ht="20.100000000000001" customHeight="1" thickBot="1" x14ac:dyDescent="0.3">
      <c r="A37" s="61" t="s">
        <v>16</v>
      </c>
      <c r="B37" s="62">
        <v>2.7960997899999998E-5</v>
      </c>
      <c r="C37" s="62">
        <v>3.1271303000000001E-5</v>
      </c>
      <c r="D37" s="62">
        <v>3.3286467699999998E-5</v>
      </c>
      <c r="E37" s="62">
        <v>3.4579127900000001E-5</v>
      </c>
      <c r="G37" s="100">
        <v>8.5374248628593903E-4</v>
      </c>
      <c r="H37" s="102"/>
      <c r="I37" s="102"/>
      <c r="J37" s="102">
        <v>996.55</v>
      </c>
      <c r="K37" s="102"/>
      <c r="L37" s="103"/>
    </row>
    <row r="38" spans="1:40" ht="20.100000000000001" customHeight="1" x14ac:dyDescent="0.25">
      <c r="A38" s="61" t="s">
        <v>17</v>
      </c>
      <c r="B38" s="62">
        <v>4.4884983099999998E-2</v>
      </c>
      <c r="C38" s="62">
        <v>3.5656949799999997E-2</v>
      </c>
      <c r="D38" s="62">
        <v>3.0506338300000001E-2</v>
      </c>
      <c r="E38" s="62">
        <v>2.6823155099999999E-2</v>
      </c>
    </row>
    <row r="39" spans="1:40" ht="20.100000000000001" customHeight="1" x14ac:dyDescent="0.25">
      <c r="A39" s="61" t="s">
        <v>18</v>
      </c>
      <c r="B39" s="62">
        <v>5.3899999999999998E-4</v>
      </c>
      <c r="C39" s="62">
        <v>5.4100000000000003E-4</v>
      </c>
      <c r="D39" s="62">
        <v>5.9199999999999997E-4</v>
      </c>
      <c r="E39" s="62">
        <v>6.11E-4</v>
      </c>
    </row>
    <row r="40" spans="1:40" ht="20.100000000000001" customHeight="1" x14ac:dyDescent="0.25">
      <c r="A40" s="61" t="s">
        <v>19</v>
      </c>
      <c r="B40" s="62">
        <f>(4*B37)/B38</f>
        <v>2.4917908813916877E-3</v>
      </c>
      <c r="C40" s="62">
        <f>(4*C37)/C38</f>
        <v>3.508017727304314E-3</v>
      </c>
      <c r="D40" s="62">
        <f>(4*D37)/D38</f>
        <v>4.3645313800247205E-3</v>
      </c>
      <c r="E40" s="62">
        <f>(4*E37)/E38</f>
        <v>5.1566085751038292E-3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C44" s="84">
        <f>11.7/1000</f>
        <v>1.1699999999999999E-2</v>
      </c>
    </row>
    <row r="45" spans="1:40" x14ac:dyDescent="0.25">
      <c r="C45" s="84">
        <f>C44/2</f>
        <v>5.8499999999999993E-3</v>
      </c>
    </row>
    <row r="47" spans="1:40" x14ac:dyDescent="0.25">
      <c r="C47" s="84">
        <f>PI()*C45^2</f>
        <v>1.0751315458747668E-4</v>
      </c>
    </row>
    <row r="48" spans="1:40" x14ac:dyDescent="0.25">
      <c r="C48" s="84">
        <f>PI()*(C45)^2</f>
        <v>1.0751315458747668E-4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zoomScaleNormal="100" workbookViewId="0">
      <selection activeCell="I5" sqref="I5"/>
    </sheetView>
  </sheetViews>
  <sheetFormatPr defaultRowHeight="15" x14ac:dyDescent="0.25"/>
  <cols>
    <col min="2" max="5" width="9.42578125" bestFit="1" customWidth="1"/>
    <col min="15" max="15" width="9.42578125" style="70" bestFit="1" customWidth="1"/>
  </cols>
  <sheetData>
    <row r="1" spans="1:40" ht="60" thickBot="1" x14ac:dyDescent="0.3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</row>
    <row r="2" spans="1:40" x14ac:dyDescent="0.25">
      <c r="A2" s="94" t="s">
        <v>13</v>
      </c>
      <c r="B2" s="95"/>
      <c r="C2" s="95"/>
      <c r="D2" s="95"/>
      <c r="E2" s="96"/>
      <c r="F2" s="94" t="s">
        <v>9</v>
      </c>
      <c r="G2" s="95"/>
      <c r="H2" s="95"/>
      <c r="I2" s="95"/>
      <c r="J2" s="96"/>
      <c r="K2" s="97" t="s">
        <v>33</v>
      </c>
      <c r="L2" s="98"/>
      <c r="M2" s="98"/>
      <c r="N2" s="98"/>
      <c r="O2" s="99"/>
      <c r="P2" s="97" t="s">
        <v>10</v>
      </c>
      <c r="Q2" s="98"/>
      <c r="R2" s="98"/>
      <c r="S2" s="98"/>
      <c r="T2" s="99"/>
      <c r="U2" s="86" t="s">
        <v>14</v>
      </c>
      <c r="V2" s="87"/>
      <c r="W2" s="87"/>
      <c r="X2" s="87"/>
      <c r="Y2" s="88"/>
      <c r="Z2" s="86" t="s">
        <v>11</v>
      </c>
      <c r="AA2" s="87"/>
      <c r="AB2" s="87"/>
      <c r="AC2" s="87"/>
      <c r="AD2" s="88"/>
      <c r="AE2" s="89" t="s">
        <v>15</v>
      </c>
      <c r="AF2" s="90"/>
      <c r="AG2" s="90"/>
      <c r="AH2" s="90"/>
      <c r="AI2" s="91"/>
      <c r="AJ2" s="89" t="s">
        <v>12</v>
      </c>
      <c r="AK2" s="90"/>
      <c r="AL2" s="90"/>
      <c r="AM2" s="90"/>
      <c r="AN2" s="91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6.232583333333333E-2</v>
      </c>
      <c r="B4" s="27">
        <v>5392.583333333333</v>
      </c>
      <c r="C4" s="28">
        <f>(A4/($J$37*$B$39))</f>
        <v>0.58171115990149191</v>
      </c>
      <c r="D4" s="29">
        <f>((A4*$B$40)/($G$37*$B$39))</f>
        <v>1684.2328072565979</v>
      </c>
      <c r="E4" s="65">
        <f>((B4*$B$40)/(2*$B$41*$J$37*(C4^2)))</f>
        <v>0.16527009120519742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0.60940798760013493</v>
      </c>
      <c r="N4" s="36">
        <f>((K4*$C$40)/($G$37*$C$39))</f>
        <v>2482.1586068116017</v>
      </c>
      <c r="O4" s="38">
        <f>((L4*$C$40)/(2*$C$41*$J$37*(M4^2)))</f>
        <v>0.10204835054963037</v>
      </c>
      <c r="P4" s="37">
        <v>0.01</v>
      </c>
      <c r="Q4" s="35">
        <v>95.386144000000002</v>
      </c>
      <c r="R4" s="35">
        <f>(P4/($J$37*$C$39))</f>
        <v>9.3333875985317796E-2</v>
      </c>
      <c r="S4" s="35">
        <f>((P4*$C$40)/($G$37*$C$39))</f>
        <v>380.154983685665</v>
      </c>
      <c r="T4" s="66">
        <f>((Q4*$C$40)/(2*$C$41*$J$37*(R4^2)))</f>
        <v>0.15975171966891513</v>
      </c>
      <c r="U4" s="39">
        <v>6.9322500000000009E-2</v>
      </c>
      <c r="V4" s="40">
        <v>1813.25</v>
      </c>
      <c r="W4" s="40">
        <f>(U4/($J$37*$D$39))</f>
        <v>0.64701376179921943</v>
      </c>
      <c r="X4" s="40">
        <f>((U4*$D$40)/($G$37*$D$39))</f>
        <v>3266.3191891591728</v>
      </c>
      <c r="Y4" s="68">
        <f>((V4*$D$40)/(2*$D$41*$J$37*(W4^2)))</f>
        <v>7.8323704463426749E-2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0.62236584071609657</v>
      </c>
      <c r="AH4" s="43">
        <f>((AE4*$E$40)/($G$37*$E$39))</f>
        <v>3744.5032916276937</v>
      </c>
      <c r="AI4" s="69">
        <f>((AF4*$E$40)/(2*$E$41*$J$37*(AG4^2)))</f>
        <v>7.4374598058959046E-2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7.335916666666667E-2</v>
      </c>
      <c r="B5" s="27">
        <v>7447.5833333333339</v>
      </c>
      <c r="C5" s="28">
        <f t="shared" ref="C5:C33" si="0">(A5/($J$37*$B$39))</f>
        <v>0.68468953640529262</v>
      </c>
      <c r="D5" s="29">
        <f t="shared" ref="D5:D33" si="1">((A5*$B$40)/($G$37*$B$39))</f>
        <v>1982.386894888497</v>
      </c>
      <c r="E5" s="65">
        <f t="shared" ref="E5:E33" si="2">((B5*$B$40)/(2*$B$41*$J$37*(C5^2)))</f>
        <v>0.1647555990100629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0.72955201946223525</v>
      </c>
      <c r="N5" s="36">
        <f t="shared" ref="N5:N33" si="7">((K5*$C$40)/($G$37*$C$39))</f>
        <v>2971.513109560974</v>
      </c>
      <c r="O5" s="38">
        <f t="shared" ref="O5:O33" si="8">((L5*$C$40)/(2*$C$41*$J$37*(M5^2)))</f>
        <v>0.10080428788127811</v>
      </c>
      <c r="P5" s="37">
        <v>0.02</v>
      </c>
      <c r="Q5" s="35">
        <v>310.88487500000002</v>
      </c>
      <c r="R5" s="35">
        <f t="shared" ref="R5:R33" si="9">(P5/($J$37*$C$39))</f>
        <v>0.18666775197063559</v>
      </c>
      <c r="S5" s="35">
        <f t="shared" ref="S5:S33" si="10">((P5*$C$40)/($G$37*$C$39))</f>
        <v>760.30996737133</v>
      </c>
      <c r="T5" s="66">
        <f t="shared" ref="T5:T33" si="11">((Q5*$C$40)/(2*$C$41*$J$37*(R5^2)))</f>
        <v>0.13016668699886255</v>
      </c>
      <c r="U5" s="39">
        <v>8.2155833333333331E-2</v>
      </c>
      <c r="V5" s="40">
        <v>2602.1666666666665</v>
      </c>
      <c r="W5" s="40">
        <f t="shared" ref="W5:W33" si="12">(U5/($J$37*$D$39))</f>
        <v>0.76679223598037716</v>
      </c>
      <c r="X5" s="40">
        <f t="shared" ref="X5:X33" si="13">((U5*$D$40)/($G$37*$D$39))</f>
        <v>3870.9967891814258</v>
      </c>
      <c r="Y5" s="68">
        <f t="shared" ref="Y5:Y33" si="14">((V5*$D$40)/(2*$D$41*$J$37*(W5^2)))</f>
        <v>8.0028055691328759E-2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0.74824212812829516</v>
      </c>
      <c r="AH5" s="43">
        <f t="shared" ref="AH5:AH33" si="19">((AE5*$E$40)/($G$37*$E$39))</f>
        <v>4501.84590543587</v>
      </c>
      <c r="AI5" s="69">
        <f t="shared" ref="AI5:AI33" si="20">((AF5*$E$40)/(2*$E$41*$J$37*(AG5^2)))</f>
        <v>7.3646708826798885E-2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8.5369090909090894E-2</v>
      </c>
      <c r="B6" s="27">
        <v>9909.7272727272721</v>
      </c>
      <c r="C6" s="28">
        <f t="shared" si="0"/>
        <v>0.79678281438884113</v>
      </c>
      <c r="D6" s="29">
        <f t="shared" si="1"/>
        <v>2306.9314270662812</v>
      </c>
      <c r="E6" s="65">
        <f t="shared" si="2"/>
        <v>0.16188029182916316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0.85459890811283723</v>
      </c>
      <c r="N6" s="36">
        <f t="shared" si="7"/>
        <v>3480.8372688018344</v>
      </c>
      <c r="O6" s="38">
        <f t="shared" si="8"/>
        <v>9.9572576751508615E-2</v>
      </c>
      <c r="P6" s="37">
        <v>0.03</v>
      </c>
      <c r="Q6" s="35">
        <v>643.98175300000003</v>
      </c>
      <c r="R6" s="35">
        <f t="shared" si="9"/>
        <v>0.2800016279559534</v>
      </c>
      <c r="S6" s="35">
        <f t="shared" si="10"/>
        <v>1140.464951056995</v>
      </c>
      <c r="T6" s="66">
        <f t="shared" si="11"/>
        <v>0.11983710300867242</v>
      </c>
      <c r="U6" s="39">
        <v>8.2138181818181805E-2</v>
      </c>
      <c r="V6" s="40">
        <v>2604.181818181818</v>
      </c>
      <c r="W6" s="40">
        <f t="shared" si="12"/>
        <v>0.76662748754776655</v>
      </c>
      <c r="X6" s="40">
        <f t="shared" si="13"/>
        <v>3870.1650897669911</v>
      </c>
      <c r="Y6" s="68">
        <f t="shared" si="14"/>
        <v>8.0124456885076509E-2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0.87571781877896959</v>
      </c>
      <c r="AH6" s="43">
        <f t="shared" si="19"/>
        <v>5268.8114295956511</v>
      </c>
      <c r="AI6" s="69">
        <f t="shared" si="20"/>
        <v>7.3928754316553852E-2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9.7405454545454559E-2</v>
      </c>
      <c r="B7" s="27">
        <v>12694.636363636364</v>
      </c>
      <c r="C7" s="28">
        <f t="shared" si="0"/>
        <v>0.90912286148389654</v>
      </c>
      <c r="D7" s="29">
        <f t="shared" si="1"/>
        <v>2632.1904317556264</v>
      </c>
      <c r="E7" s="65">
        <f t="shared" si="2"/>
        <v>0.15928955537418865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0.97765538115057016</v>
      </c>
      <c r="N7" s="36">
        <f t="shared" si="7"/>
        <v>3982.0543350193971</v>
      </c>
      <c r="O7" s="38">
        <f t="shared" si="8"/>
        <v>9.8419248590824779E-2</v>
      </c>
      <c r="P7" s="37">
        <v>0.04</v>
      </c>
      <c r="Q7" s="35">
        <v>1096.6559130000001</v>
      </c>
      <c r="R7" s="35">
        <f t="shared" si="9"/>
        <v>0.37333550394127119</v>
      </c>
      <c r="S7" s="35">
        <f t="shared" si="10"/>
        <v>1520.61993474266</v>
      </c>
      <c r="T7" s="66">
        <f t="shared" si="11"/>
        <v>0.11479174322401728</v>
      </c>
      <c r="U7" s="39">
        <v>0.10774727272727275</v>
      </c>
      <c r="V7" s="40">
        <v>4365.454545454545</v>
      </c>
      <c r="W7" s="40">
        <f t="shared" si="12"/>
        <v>1.0056470590483491</v>
      </c>
      <c r="X7" s="40">
        <f t="shared" si="13"/>
        <v>5076.8074505197837</v>
      </c>
      <c r="Y7" s="68">
        <f t="shared" si="14"/>
        <v>7.8055024591711084E-2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1.000191269752116</v>
      </c>
      <c r="AH7" s="43">
        <f t="shared" si="19"/>
        <v>6017.7137895852666</v>
      </c>
      <c r="AI7" s="69">
        <f t="shared" si="20"/>
        <v>7.3627019436698485E-2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0.10933727272727273</v>
      </c>
      <c r="B8" s="27">
        <v>15685.000000000002</v>
      </c>
      <c r="C8" s="28">
        <f t="shared" si="0"/>
        <v>1.0204871453300144</v>
      </c>
      <c r="D8" s="29">
        <f t="shared" si="1"/>
        <v>2954.6243015855089</v>
      </c>
      <c r="E8" s="65">
        <f t="shared" si="2"/>
        <v>0.15620021922480642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1.0911578592465336</v>
      </c>
      <c r="N8" s="36">
        <f t="shared" si="7"/>
        <v>4444.3573547251381</v>
      </c>
      <c r="O8" s="38">
        <f t="shared" si="8"/>
        <v>9.7020659099904011E-2</v>
      </c>
      <c r="P8" s="37">
        <v>0.05</v>
      </c>
      <c r="Q8" s="35">
        <v>1649.410707</v>
      </c>
      <c r="R8" s="35">
        <f t="shared" si="9"/>
        <v>0.46666937992658902</v>
      </c>
      <c r="S8" s="35">
        <f t="shared" si="10"/>
        <v>1900.774918428325</v>
      </c>
      <c r="T8" s="66">
        <f t="shared" si="11"/>
        <v>0.11049663434704775</v>
      </c>
      <c r="U8" s="39">
        <v>0.12038000000000001</v>
      </c>
      <c r="V8" s="40">
        <v>5368.818181818182</v>
      </c>
      <c r="W8" s="40">
        <f t="shared" si="12"/>
        <v>1.1235531991112557</v>
      </c>
      <c r="X8" s="40">
        <f t="shared" si="13"/>
        <v>5672.0329473256324</v>
      </c>
      <c r="Y8" s="68">
        <f t="shared" si="14"/>
        <v>7.690489532074149E-2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1.1216186424090147</v>
      </c>
      <c r="AH8" s="43">
        <f t="shared" si="19"/>
        <v>6748.2892274728865</v>
      </c>
      <c r="AI8" s="69">
        <f t="shared" si="20"/>
        <v>7.3110778057339731E-2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0.12105500000000002</v>
      </c>
      <c r="B9" s="27">
        <v>18925.500000000004</v>
      </c>
      <c r="C9" s="28">
        <f t="shared" si="0"/>
        <v>1.1298532357402649</v>
      </c>
      <c r="D9" s="29">
        <f t="shared" si="1"/>
        <v>3271.272786551016</v>
      </c>
      <c r="E9" s="65">
        <f t="shared" si="2"/>
        <v>0.15375012857833548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1.2097237001147003</v>
      </c>
      <c r="N9" s="36">
        <f t="shared" si="7"/>
        <v>4927.2837822958245</v>
      </c>
      <c r="O9" s="38">
        <f t="shared" si="8"/>
        <v>9.5261212180868859E-2</v>
      </c>
      <c r="P9" s="37">
        <v>0.06</v>
      </c>
      <c r="Q9" s="35">
        <v>2280.677698</v>
      </c>
      <c r="R9" s="35">
        <f t="shared" si="9"/>
        <v>0.56000325591190681</v>
      </c>
      <c r="S9" s="35">
        <f t="shared" si="10"/>
        <v>2280.92990211399</v>
      </c>
      <c r="T9" s="66">
        <f t="shared" si="11"/>
        <v>0.10610153430263725</v>
      </c>
      <c r="U9" s="39">
        <v>0.13291416666666667</v>
      </c>
      <c r="V9" s="40">
        <v>6491.9999999999991</v>
      </c>
      <c r="W9" s="40">
        <f t="shared" si="12"/>
        <v>1.2405394348358527</v>
      </c>
      <c r="X9" s="40">
        <f t="shared" si="13"/>
        <v>6262.6144916071071</v>
      </c>
      <c r="Y9" s="68">
        <f t="shared" si="14"/>
        <v>7.6281624364223491E-2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1.2429194486734787</v>
      </c>
      <c r="AH9" s="43">
        <f t="shared" si="19"/>
        <v>7478.1031706863532</v>
      </c>
      <c r="AI9" s="69">
        <f t="shared" si="20"/>
        <v>7.2566537369048806E-2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0.13287750000000001</v>
      </c>
      <c r="B10" s="27">
        <v>22359.416666666664</v>
      </c>
      <c r="C10" s="28">
        <f t="shared" si="0"/>
        <v>1.2401972106239068</v>
      </c>
      <c r="D10" s="29">
        <f t="shared" si="1"/>
        <v>3590.7525479735041</v>
      </c>
      <c r="E10" s="65">
        <f t="shared" si="2"/>
        <v>0.15076174708358664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1.3195232273884281</v>
      </c>
      <c r="N10" s="36">
        <f t="shared" si="7"/>
        <v>5374.5044410200362</v>
      </c>
      <c r="O10" s="38">
        <f t="shared" si="8"/>
        <v>9.4341894402226387E-2</v>
      </c>
      <c r="P10" s="37">
        <v>7.0000000000000007E-2</v>
      </c>
      <c r="Q10" s="35">
        <v>3017.9140419999999</v>
      </c>
      <c r="R10" s="35">
        <f t="shared" si="9"/>
        <v>0.65333713189722464</v>
      </c>
      <c r="S10" s="35">
        <f t="shared" si="10"/>
        <v>2661.0848857996552</v>
      </c>
      <c r="T10" s="66">
        <f t="shared" si="11"/>
        <v>0.10315042814075004</v>
      </c>
      <c r="U10" s="39">
        <v>0.14616749999999998</v>
      </c>
      <c r="V10" s="40">
        <v>7722.5833333333339</v>
      </c>
      <c r="W10" s="40">
        <f t="shared" si="12"/>
        <v>1.3642379318083937</v>
      </c>
      <c r="X10" s="40">
        <f t="shared" si="13"/>
        <v>6887.0815403573615</v>
      </c>
      <c r="Y10" s="68">
        <f t="shared" si="14"/>
        <v>7.5031725182722886E-2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1.3586456770722737</v>
      </c>
      <c r="AH10" s="43">
        <f t="shared" si="19"/>
        <v>8174.3773149554963</v>
      </c>
      <c r="AI10" s="69">
        <f t="shared" si="20"/>
        <v>7.1777341843698161E-2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0.14477333333333334</v>
      </c>
      <c r="B11" s="27">
        <v>26194.666666666672</v>
      </c>
      <c r="C11" s="28">
        <f t="shared" si="0"/>
        <v>1.351225633931441</v>
      </c>
      <c r="D11" s="29">
        <f t="shared" si="1"/>
        <v>3912.2139981959631</v>
      </c>
      <c r="E11" s="65">
        <f t="shared" si="2"/>
        <v>0.14878848375945702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1.4467373003564159</v>
      </c>
      <c r="N11" s="36">
        <f t="shared" si="7"/>
        <v>5892.655683783596</v>
      </c>
      <c r="O11" s="38">
        <f t="shared" si="8"/>
        <v>9.2329718916704551E-2</v>
      </c>
      <c r="P11" s="37">
        <v>0.08</v>
      </c>
      <c r="Q11" s="35">
        <v>3906.3114089999999</v>
      </c>
      <c r="R11" s="35">
        <f t="shared" si="9"/>
        <v>0.74667100788254237</v>
      </c>
      <c r="S11" s="35">
        <f t="shared" si="10"/>
        <v>3041.23986948532</v>
      </c>
      <c r="T11" s="66">
        <f t="shared" si="11"/>
        <v>0.10222265044564099</v>
      </c>
      <c r="U11" s="39">
        <v>0.15995916666666668</v>
      </c>
      <c r="V11" s="40">
        <v>9115.9166666666661</v>
      </c>
      <c r="W11" s="40">
        <f t="shared" si="12"/>
        <v>1.4929609024381449</v>
      </c>
      <c r="X11" s="40">
        <f t="shared" si="13"/>
        <v>7536.9136364851756</v>
      </c>
      <c r="Y11" s="68">
        <f t="shared" si="14"/>
        <v>7.3954745572230154E-2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1.4844597419004821</v>
      </c>
      <c r="AH11" s="43">
        <f t="shared" si="19"/>
        <v>8931.345562666882</v>
      </c>
      <c r="AI11" s="69">
        <f t="shared" si="20"/>
        <v>7.0540738333348493E-2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0.15668916666666668</v>
      </c>
      <c r="B12" s="27">
        <v>30253.833333333328</v>
      </c>
      <c r="C12" s="28">
        <f t="shared" si="0"/>
        <v>1.4624407249909459</v>
      </c>
      <c r="D12" s="29">
        <f t="shared" si="1"/>
        <v>4234.2159090002324</v>
      </c>
      <c r="E12" s="65">
        <f t="shared" si="2"/>
        <v>0.14670200790247448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1.5627201969141709</v>
      </c>
      <c r="N12" s="36">
        <f t="shared" si="7"/>
        <v>6365.0616101769829</v>
      </c>
      <c r="O12" s="38">
        <f t="shared" si="8"/>
        <v>9.0929110755278361E-2</v>
      </c>
      <c r="P12" s="37">
        <v>0.09</v>
      </c>
      <c r="Q12" s="35">
        <v>4799.837407</v>
      </c>
      <c r="R12" s="35">
        <f t="shared" si="9"/>
        <v>0.84000488386786021</v>
      </c>
      <c r="S12" s="35">
        <f t="shared" si="10"/>
        <v>3421.3948531709848</v>
      </c>
      <c r="T12" s="66">
        <f t="shared" si="11"/>
        <v>9.9243427850412361E-2</v>
      </c>
      <c r="U12" s="39">
        <v>0.17239000000000002</v>
      </c>
      <c r="V12" s="40">
        <v>10484.833333333332</v>
      </c>
      <c r="W12" s="40">
        <f t="shared" si="12"/>
        <v>1.6089826881108937</v>
      </c>
      <c r="X12" s="40">
        <f t="shared" si="13"/>
        <v>8122.6263481430951</v>
      </c>
      <c r="Y12" s="68">
        <f t="shared" si="14"/>
        <v>7.3235450725091564E-2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1.6065326738662791</v>
      </c>
      <c r="AH12" s="43">
        <f t="shared" si="19"/>
        <v>9665.8050488087083</v>
      </c>
      <c r="AI12" s="69">
        <f t="shared" si="20"/>
        <v>7.0339758222165927E-2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0.16912916666666666</v>
      </c>
      <c r="B13" s="27">
        <v>34608.916666666672</v>
      </c>
      <c r="C13" s="28">
        <f t="shared" si="0"/>
        <v>1.5785480667166811</v>
      </c>
      <c r="D13" s="29">
        <f t="shared" si="1"/>
        <v>4570.3823908861077</v>
      </c>
      <c r="E13" s="65">
        <f t="shared" si="2"/>
        <v>0.14404048557180402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1.680305325009674</v>
      </c>
      <c r="N13" s="36">
        <f t="shared" si="7"/>
        <v>6843.9935304569735</v>
      </c>
      <c r="O13" s="38">
        <f t="shared" si="8"/>
        <v>8.970665733388182E-2</v>
      </c>
      <c r="P13" s="37">
        <v>0.1</v>
      </c>
      <c r="Q13" s="35">
        <v>5893.3901249999999</v>
      </c>
      <c r="R13" s="35">
        <f t="shared" si="9"/>
        <v>0.93333875985317805</v>
      </c>
      <c r="S13" s="35">
        <f t="shared" si="10"/>
        <v>3801.54983685665</v>
      </c>
      <c r="T13" s="66">
        <f t="shared" si="11"/>
        <v>9.8701883488292882E-2</v>
      </c>
      <c r="U13" s="39">
        <v>0.18521916666666668</v>
      </c>
      <c r="V13" s="40">
        <v>11954</v>
      </c>
      <c r="W13" s="40">
        <f t="shared" si="12"/>
        <v>1.7287222731770577</v>
      </c>
      <c r="X13" s="40">
        <f t="shared" si="13"/>
        <v>8727.1076242692379</v>
      </c>
      <c r="Y13" s="68">
        <f t="shared" si="14"/>
        <v>7.2331149401595074E-2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1.6065326738662791</v>
      </c>
      <c r="AH13" s="43">
        <f t="shared" si="19"/>
        <v>9665.8050488087083</v>
      </c>
      <c r="AI13" s="69">
        <f t="shared" si="20"/>
        <v>7.0339758222165927E-2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0.18102416666666668</v>
      </c>
      <c r="B14" s="27">
        <v>39228.916666666664</v>
      </c>
      <c r="C14" s="28">
        <f t="shared" si="0"/>
        <v>1.6895687122012168</v>
      </c>
      <c r="D14" s="29">
        <f t="shared" si="1"/>
        <v>4891.8213219176578</v>
      </c>
      <c r="E14" s="65">
        <f t="shared" si="2"/>
        <v>0.14251703902851484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1.680305325009674</v>
      </c>
      <c r="N14" s="36">
        <f t="shared" si="7"/>
        <v>6843.9935304569735</v>
      </c>
      <c r="O14" s="38">
        <f t="shared" si="8"/>
        <v>8.970665733388182E-2</v>
      </c>
      <c r="P14" s="37">
        <v>0.11</v>
      </c>
      <c r="Q14" s="35">
        <v>6991.6780760000001</v>
      </c>
      <c r="R14" s="35">
        <f t="shared" si="9"/>
        <v>1.0266726358384959</v>
      </c>
      <c r="S14" s="35">
        <f t="shared" si="10"/>
        <v>4181.7048205423152</v>
      </c>
      <c r="T14" s="66">
        <f t="shared" si="11"/>
        <v>9.6773467443335953E-2</v>
      </c>
      <c r="U14" s="39">
        <v>0.19822833333333331</v>
      </c>
      <c r="V14" s="40">
        <v>13504.333333333336</v>
      </c>
      <c r="W14" s="40">
        <f t="shared" si="12"/>
        <v>1.8501418680109569</v>
      </c>
      <c r="X14" s="40">
        <f t="shared" si="13"/>
        <v>9340.0700927073794</v>
      </c>
      <c r="Y14" s="68">
        <f t="shared" si="14"/>
        <v>7.1338776556463313E-2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1.8486174147031966</v>
      </c>
      <c r="AH14" s="43">
        <f t="shared" si="19"/>
        <v>11122.323144136157</v>
      </c>
      <c r="AI14" s="69">
        <f t="shared" si="20"/>
        <v>6.8941082588528727E-2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0.19320249999999997</v>
      </c>
      <c r="B15" s="27">
        <v>44049.833333333336</v>
      </c>
      <c r="C15" s="28">
        <f t="shared" si="0"/>
        <v>1.803233817505336</v>
      </c>
      <c r="D15" s="29">
        <f t="shared" si="1"/>
        <v>5220.9167778581832</v>
      </c>
      <c r="E15" s="65">
        <f t="shared" si="2"/>
        <v>0.14049225250737485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1.9110188886223807</v>
      </c>
      <c r="N15" s="36">
        <f t="shared" si="7"/>
        <v>7783.7049705459631</v>
      </c>
      <c r="O15" s="38">
        <f t="shared" si="8"/>
        <v>8.7788862903972628E-2</v>
      </c>
      <c r="P15" s="37">
        <v>0.12</v>
      </c>
      <c r="Q15" s="35">
        <v>8244.7303350000002</v>
      </c>
      <c r="R15" s="35">
        <f t="shared" si="9"/>
        <v>1.1200065118238136</v>
      </c>
      <c r="S15" s="35">
        <f t="shared" si="10"/>
        <v>4561.85980422798</v>
      </c>
      <c r="T15" s="66">
        <f t="shared" si="11"/>
        <v>9.5890197376652345E-2</v>
      </c>
      <c r="U15" s="39">
        <v>0.21075916666666664</v>
      </c>
      <c r="V15" s="40">
        <v>15070.333333333332</v>
      </c>
      <c r="W15" s="40">
        <f t="shared" si="12"/>
        <v>1.9670969924435588</v>
      </c>
      <c r="X15" s="40">
        <f t="shared" si="13"/>
        <v>9930.4945778719666</v>
      </c>
      <c r="Y15" s="68">
        <f t="shared" si="14"/>
        <v>7.0426139022274417E-2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1.9697025631481495</v>
      </c>
      <c r="AH15" s="43">
        <f t="shared" si="19"/>
        <v>11850.839568491429</v>
      </c>
      <c r="AI15" s="69">
        <f t="shared" si="20"/>
        <v>6.810264202329136E-2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0.20477999999999999</v>
      </c>
      <c r="B16" s="27">
        <v>48849.750000000007</v>
      </c>
      <c r="C16" s="28">
        <f t="shared" si="0"/>
        <v>1.9112911124273377</v>
      </c>
      <c r="D16" s="29">
        <f t="shared" si="1"/>
        <v>5533.7758971534995</v>
      </c>
      <c r="E16" s="65">
        <f t="shared" si="2"/>
        <v>0.13868224318464636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1.9110188886223807</v>
      </c>
      <c r="N16" s="36">
        <f t="shared" si="7"/>
        <v>7783.7049705459631</v>
      </c>
      <c r="O16" s="38">
        <f t="shared" si="8"/>
        <v>8.7788862903972628E-2</v>
      </c>
      <c r="P16" s="37">
        <v>0.13</v>
      </c>
      <c r="Q16" s="35">
        <v>9418.0616890000001</v>
      </c>
      <c r="R16" s="35">
        <f t="shared" si="9"/>
        <v>1.2133403878091316</v>
      </c>
      <c r="S16" s="35">
        <f t="shared" si="10"/>
        <v>4942.0147879136448</v>
      </c>
      <c r="T16" s="66">
        <f t="shared" si="11"/>
        <v>9.3332967710926196E-2</v>
      </c>
      <c r="U16" s="39">
        <v>0.22386249999999999</v>
      </c>
      <c r="V16" s="40">
        <v>16712.083333333328</v>
      </c>
      <c r="W16" s="40">
        <f t="shared" si="12"/>
        <v>2.0893954812763207</v>
      </c>
      <c r="X16" s="40">
        <f t="shared" si="13"/>
        <v>10547.893966362222</v>
      </c>
      <c r="Y16" s="68">
        <f t="shared" si="14"/>
        <v>6.9223230077928771E-2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2.0872565799516574</v>
      </c>
      <c r="AH16" s="43">
        <f t="shared" si="19"/>
        <v>12558.110716853811</v>
      </c>
      <c r="AI16" s="69">
        <f t="shared" si="20"/>
        <v>6.7038299757383249E-2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0.2166576923076923</v>
      </c>
      <c r="B17" s="27">
        <v>53976.846153846149</v>
      </c>
      <c r="C17" s="28">
        <f t="shared" si="0"/>
        <v>2.0221502185111295</v>
      </c>
      <c r="D17" s="29">
        <f t="shared" si="1"/>
        <v>5854.7471219123299</v>
      </c>
      <c r="E17" s="65">
        <f t="shared" si="2"/>
        <v>0.1368966652069982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2.1408224469442305</v>
      </c>
      <c r="N17" s="36">
        <f t="shared" si="7"/>
        <v>8719.7098995440174</v>
      </c>
      <c r="O17" s="38">
        <f t="shared" si="8"/>
        <v>8.5586465857438315E-2</v>
      </c>
      <c r="P17" s="37">
        <v>0.14000000000000001</v>
      </c>
      <c r="Q17" s="35">
        <v>10985.235971</v>
      </c>
      <c r="R17" s="35">
        <f t="shared" si="9"/>
        <v>1.3066742637944493</v>
      </c>
      <c r="S17" s="35">
        <f t="shared" si="10"/>
        <v>5322.1697715993105</v>
      </c>
      <c r="T17" s="66">
        <f t="shared" si="11"/>
        <v>9.3867136196238446E-2</v>
      </c>
      <c r="U17" s="39">
        <v>0.23601333333333338</v>
      </c>
      <c r="V17" s="40">
        <v>18372</v>
      </c>
      <c r="W17" s="40">
        <f t="shared" si="12"/>
        <v>2.2028039184214809</v>
      </c>
      <c r="X17" s="40">
        <f t="shared" si="13"/>
        <v>11120.413712201476</v>
      </c>
      <c r="Y17" s="68">
        <f t="shared" si="14"/>
        <v>6.8464797209376746E-2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2.2038928136413096</v>
      </c>
      <c r="AH17" s="43">
        <f t="shared" si="19"/>
        <v>13259.859965288526</v>
      </c>
      <c r="AI17" s="69">
        <f t="shared" si="20"/>
        <v>6.6454489385356641E-2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1.400008139779767</v>
      </c>
      <c r="S18" s="35">
        <f t="shared" si="10"/>
        <v>5702.3247552849743</v>
      </c>
      <c r="T18" s="66">
        <f t="shared" si="11"/>
        <v>9.0318016050927485E-2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1.4933420157650847</v>
      </c>
      <c r="S19" s="35">
        <f t="shared" si="10"/>
        <v>6082.47973897064</v>
      </c>
      <c r="T19" s="66">
        <f t="shared" si="11"/>
        <v>9.2871462272167485E-2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1.5866758917504027</v>
      </c>
      <c r="S20" s="35">
        <f t="shared" si="10"/>
        <v>6462.6347226563048</v>
      </c>
      <c r="T20" s="66">
        <f t="shared" si="11"/>
        <v>8.9908942244335308E-2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1.6800097677357204</v>
      </c>
      <c r="S21" s="35">
        <f t="shared" si="10"/>
        <v>6842.7897063419696</v>
      </c>
      <c r="T21" s="66">
        <f t="shared" si="11"/>
        <v>9.07430542869717E-2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1.7733436437210381</v>
      </c>
      <c r="S22" s="35">
        <f t="shared" si="10"/>
        <v>7222.9446900276344</v>
      </c>
      <c r="T22" s="66">
        <f t="shared" si="11"/>
        <v>8.9212033124606016E-2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1.8666775197063561</v>
      </c>
      <c r="S23" s="35">
        <f t="shared" si="10"/>
        <v>7603.0996737133</v>
      </c>
      <c r="T23" s="66">
        <f t="shared" si="11"/>
        <v>8.70617284274324E-2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104" t="s">
        <v>21</v>
      </c>
      <c r="B35" s="105"/>
      <c r="C35" s="105"/>
      <c r="D35" s="105"/>
      <c r="E35" s="105"/>
      <c r="G35" s="106" t="s">
        <v>23</v>
      </c>
      <c r="H35" s="108"/>
      <c r="I35" s="108"/>
      <c r="J35" s="108"/>
      <c r="K35" s="108"/>
      <c r="L35" s="109"/>
    </row>
    <row r="36" spans="1:40" ht="20.100000000000001" customHeight="1" x14ac:dyDescent="0.2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110" t="s">
        <v>24</v>
      </c>
      <c r="H36" s="112"/>
      <c r="I36" s="112"/>
      <c r="J36" s="113" t="s">
        <v>25</v>
      </c>
      <c r="K36" s="113"/>
      <c r="L36" s="114"/>
    </row>
    <row r="37" spans="1:40" ht="20.100000000000001" customHeight="1" thickBot="1" x14ac:dyDescent="0.3">
      <c r="A37" s="61" t="s">
        <v>16</v>
      </c>
      <c r="B37" s="62">
        <v>2.6387946000000001E-5</v>
      </c>
      <c r="C37" s="62">
        <v>2.957E-5</v>
      </c>
      <c r="D37" s="62">
        <v>3.1395593999999998E-5</v>
      </c>
      <c r="E37" s="62">
        <v>3.2836784600000003E-5</v>
      </c>
      <c r="G37" s="100">
        <v>8.5374248628593903E-4</v>
      </c>
      <c r="H37" s="102"/>
      <c r="I37" s="102"/>
      <c r="J37" s="102">
        <v>996.55</v>
      </c>
      <c r="K37" s="102"/>
      <c r="L37" s="103"/>
    </row>
    <row r="38" spans="1:40" ht="20.100000000000001" customHeight="1" x14ac:dyDescent="0.25">
      <c r="A38" s="61" t="s">
        <v>17</v>
      </c>
      <c r="B38" s="62">
        <v>4.2554260699999999E-2</v>
      </c>
      <c r="C38" s="62">
        <v>3.3897067500000003E-2</v>
      </c>
      <c r="D38" s="62">
        <v>2.90372705E-2</v>
      </c>
      <c r="E38" s="62">
        <v>2.5482635699999999E-2</v>
      </c>
    </row>
    <row r="39" spans="1:40" ht="20.100000000000001" customHeight="1" x14ac:dyDescent="0.25">
      <c r="A39" s="61" t="s">
        <v>18</v>
      </c>
      <c r="B39" s="62">
        <v>1.0751315458747668E-4</v>
      </c>
      <c r="C39" s="62">
        <v>1.0751315458747668E-4</v>
      </c>
      <c r="D39" s="62">
        <v>1.0751315458747668E-4</v>
      </c>
      <c r="E39" s="62">
        <v>1.0751315458747668E-4</v>
      </c>
    </row>
    <row r="40" spans="1:40" ht="20.100000000000001" customHeight="1" x14ac:dyDescent="0.25">
      <c r="A40" s="61" t="s">
        <v>19</v>
      </c>
      <c r="B40" s="62">
        <f>(4*B37)/B38</f>
        <v>2.4804046002378324E-3</v>
      </c>
      <c r="C40" s="62">
        <f>(4*C37)/C38</f>
        <v>3.4893873931719902E-3</v>
      </c>
      <c r="D40" s="62">
        <f>(4*D37)/D38</f>
        <v>4.3248684823871441E-3</v>
      </c>
      <c r="E40" s="62">
        <f>(4*E37)/E38</f>
        <v>5.1543780614499001E-3</v>
      </c>
    </row>
    <row r="41" spans="1:40" ht="20.100000000000001" customHeight="1" thickBot="1" x14ac:dyDescent="0.3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25">
      <c r="D44">
        <v>4.523893421169302E-4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f x Re (V4)</vt:lpstr>
      <vt:lpstr>p x re (v4)</vt:lpstr>
      <vt:lpstr>f x re(V3)</vt:lpstr>
      <vt:lpstr>p x Re (V3)</vt:lpstr>
      <vt:lpstr>f x Re (V2)</vt:lpstr>
      <vt:lpstr>P x Re (V2)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2025-02-01T12:08:32Z</dcterms:modified>
</cp:coreProperties>
</file>