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EDD41626-7895-4826-A6F2-B48B4DE328EF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Parâmetros" sheetId="4" r:id="rId1"/>
    <sheet name="Modelo_1_Ø21,4mm" sheetId="3" r:id="rId2"/>
    <sheet name="Modelo_2_Ø28mm " sheetId="5" r:id="rId3"/>
    <sheet name="Modelo_3_Ø25mm " sheetId="7" r:id="rId4"/>
    <sheet name="Trai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7" l="1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18" i="7"/>
  <c r="K18" i="7"/>
  <c r="S18" i="7"/>
  <c r="Z48" i="7"/>
  <c r="Z46" i="7"/>
  <c r="AA18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Z3" i="7"/>
  <c r="B32" i="4"/>
  <c r="B33" i="4" s="1"/>
  <c r="B31" i="4"/>
  <c r="E30" i="4"/>
  <c r="D30" i="4"/>
  <c r="C30" i="4"/>
  <c r="B30" i="4"/>
  <c r="E29" i="4"/>
  <c r="D29" i="4"/>
  <c r="C29" i="4"/>
  <c r="B29" i="4"/>
  <c r="R48" i="7"/>
  <c r="J48" i="7"/>
  <c r="B48" i="7"/>
  <c r="R46" i="7"/>
  <c r="J46" i="7"/>
  <c r="B46" i="7"/>
  <c r="AE45" i="7"/>
  <c r="Z45" i="7"/>
  <c r="W45" i="7"/>
  <c r="R45" i="7"/>
  <c r="O45" i="7"/>
  <c r="J45" i="7"/>
  <c r="G45" i="7"/>
  <c r="B45" i="7"/>
  <c r="D45" i="7" s="1"/>
  <c r="E45" i="7" s="1"/>
  <c r="AE44" i="7"/>
  <c r="Z44" i="7"/>
  <c r="W44" i="7"/>
  <c r="R44" i="7"/>
  <c r="O44" i="7"/>
  <c r="J44" i="7"/>
  <c r="G44" i="7"/>
  <c r="B44" i="7"/>
  <c r="AE43" i="7"/>
  <c r="Z43" i="7"/>
  <c r="W43" i="7"/>
  <c r="R43" i="7"/>
  <c r="O43" i="7"/>
  <c r="J43" i="7"/>
  <c r="G43" i="7"/>
  <c r="B43" i="7"/>
  <c r="AE42" i="7"/>
  <c r="Z42" i="7"/>
  <c r="W42" i="7"/>
  <c r="R42" i="7"/>
  <c r="T42" i="7" s="1"/>
  <c r="U42" i="7" s="1"/>
  <c r="O42" i="7"/>
  <c r="J42" i="7"/>
  <c r="L42" i="7" s="1"/>
  <c r="M42" i="7" s="1"/>
  <c r="G42" i="7"/>
  <c r="B42" i="7"/>
  <c r="AE41" i="7"/>
  <c r="Z41" i="7"/>
  <c r="W41" i="7"/>
  <c r="R41" i="7"/>
  <c r="O41" i="7"/>
  <c r="J41" i="7"/>
  <c r="G41" i="7"/>
  <c r="B41" i="7"/>
  <c r="D41" i="7" s="1"/>
  <c r="E41" i="7" s="1"/>
  <c r="AE40" i="7"/>
  <c r="Z40" i="7"/>
  <c r="W40" i="7"/>
  <c r="R40" i="7"/>
  <c r="O40" i="7"/>
  <c r="J40" i="7"/>
  <c r="G40" i="7"/>
  <c r="B40" i="7"/>
  <c r="AE39" i="7"/>
  <c r="Z39" i="7"/>
  <c r="W39" i="7"/>
  <c r="R39" i="7"/>
  <c r="T39" i="7" s="1"/>
  <c r="U39" i="7" s="1"/>
  <c r="O39" i="7"/>
  <c r="J39" i="7"/>
  <c r="G39" i="7"/>
  <c r="B39" i="7"/>
  <c r="AE38" i="7"/>
  <c r="Z38" i="7"/>
  <c r="W38" i="7"/>
  <c r="R38" i="7"/>
  <c r="T38" i="7" s="1"/>
  <c r="U38" i="7" s="1"/>
  <c r="O38" i="7"/>
  <c r="J38" i="7"/>
  <c r="L38" i="7" s="1"/>
  <c r="M38" i="7" s="1"/>
  <c r="G38" i="7"/>
  <c r="B38" i="7"/>
  <c r="D38" i="7" s="1"/>
  <c r="E38" i="7" s="1"/>
  <c r="AE37" i="7"/>
  <c r="Z37" i="7"/>
  <c r="W37" i="7"/>
  <c r="R37" i="7"/>
  <c r="O37" i="7"/>
  <c r="J37" i="7"/>
  <c r="G37" i="7"/>
  <c r="B37" i="7"/>
  <c r="D37" i="7" s="1"/>
  <c r="E37" i="7" s="1"/>
  <c r="AE36" i="7"/>
  <c r="Z36" i="7"/>
  <c r="W36" i="7"/>
  <c r="R36" i="7"/>
  <c r="O36" i="7"/>
  <c r="J36" i="7"/>
  <c r="G36" i="7"/>
  <c r="B36" i="7"/>
  <c r="AE35" i="7"/>
  <c r="Z35" i="7"/>
  <c r="W35" i="7"/>
  <c r="R35" i="7"/>
  <c r="T35" i="7" s="1"/>
  <c r="U35" i="7" s="1"/>
  <c r="O35" i="7"/>
  <c r="J35" i="7"/>
  <c r="G35" i="7"/>
  <c r="B35" i="7"/>
  <c r="AE34" i="7"/>
  <c r="Z34" i="7"/>
  <c r="W34" i="7"/>
  <c r="R34" i="7"/>
  <c r="T34" i="7" s="1"/>
  <c r="U34" i="7" s="1"/>
  <c r="O34" i="7"/>
  <c r="J34" i="7"/>
  <c r="L34" i="7" s="1"/>
  <c r="M34" i="7" s="1"/>
  <c r="G34" i="7"/>
  <c r="B34" i="7"/>
  <c r="D34" i="7" s="1"/>
  <c r="E34" i="7" s="1"/>
  <c r="AE33" i="7"/>
  <c r="Z33" i="7"/>
  <c r="W33" i="7"/>
  <c r="R33" i="7"/>
  <c r="O33" i="7"/>
  <c r="J33" i="7"/>
  <c r="G33" i="7"/>
  <c r="B33" i="7"/>
  <c r="D33" i="7" s="1"/>
  <c r="E33" i="7" s="1"/>
  <c r="AE32" i="7"/>
  <c r="Z32" i="7"/>
  <c r="W32" i="7"/>
  <c r="R32" i="7"/>
  <c r="T32" i="7" s="1"/>
  <c r="U32" i="7" s="1"/>
  <c r="O32" i="7"/>
  <c r="J32" i="7"/>
  <c r="G32" i="7"/>
  <c r="B32" i="7"/>
  <c r="AE31" i="7"/>
  <c r="Z31" i="7"/>
  <c r="W31" i="7"/>
  <c r="R31" i="7"/>
  <c r="T31" i="7" s="1"/>
  <c r="U31" i="7" s="1"/>
  <c r="O31" i="7"/>
  <c r="J31" i="7"/>
  <c r="L31" i="7" s="1"/>
  <c r="M31" i="7" s="1"/>
  <c r="G31" i="7"/>
  <c r="B31" i="7"/>
  <c r="AE30" i="7"/>
  <c r="Z30" i="7"/>
  <c r="W30" i="7"/>
  <c r="R30" i="7"/>
  <c r="T30" i="7" s="1"/>
  <c r="U30" i="7" s="1"/>
  <c r="O30" i="7"/>
  <c r="J30" i="7"/>
  <c r="L30" i="7" s="1"/>
  <c r="M30" i="7" s="1"/>
  <c r="G30" i="7"/>
  <c r="B30" i="7"/>
  <c r="D30" i="7" s="1"/>
  <c r="E30" i="7" s="1"/>
  <c r="AE29" i="7"/>
  <c r="Z29" i="7"/>
  <c r="W29" i="7"/>
  <c r="R29" i="7"/>
  <c r="O29" i="7"/>
  <c r="J29" i="7"/>
  <c r="G29" i="7"/>
  <c r="B29" i="7"/>
  <c r="D29" i="7" s="1"/>
  <c r="E29" i="7" s="1"/>
  <c r="AE28" i="7"/>
  <c r="Z28" i="7"/>
  <c r="W28" i="7"/>
  <c r="R28" i="7"/>
  <c r="T28" i="7" s="1"/>
  <c r="U28" i="7" s="1"/>
  <c r="O28" i="7"/>
  <c r="J28" i="7"/>
  <c r="G28" i="7"/>
  <c r="B28" i="7"/>
  <c r="AE27" i="7"/>
  <c r="Z27" i="7"/>
  <c r="W27" i="7"/>
  <c r="R27" i="7"/>
  <c r="T27" i="7" s="1"/>
  <c r="U27" i="7" s="1"/>
  <c r="O27" i="7"/>
  <c r="J27" i="7"/>
  <c r="L27" i="7" s="1"/>
  <c r="M27" i="7" s="1"/>
  <c r="G27" i="7"/>
  <c r="B27" i="7"/>
  <c r="AE26" i="7"/>
  <c r="Z26" i="7"/>
  <c r="W26" i="7"/>
  <c r="R26" i="7"/>
  <c r="T26" i="7" s="1"/>
  <c r="U26" i="7" s="1"/>
  <c r="O26" i="7"/>
  <c r="J26" i="7"/>
  <c r="L26" i="7" s="1"/>
  <c r="M26" i="7" s="1"/>
  <c r="G26" i="7"/>
  <c r="B26" i="7"/>
  <c r="D26" i="7" s="1"/>
  <c r="E26" i="7" s="1"/>
  <c r="AE25" i="7"/>
  <c r="Z25" i="7"/>
  <c r="W25" i="7"/>
  <c r="R25" i="7"/>
  <c r="T25" i="7" s="1"/>
  <c r="U25" i="7" s="1"/>
  <c r="O25" i="7"/>
  <c r="J25" i="7"/>
  <c r="G25" i="7"/>
  <c r="B25" i="7"/>
  <c r="D25" i="7" s="1"/>
  <c r="E25" i="7" s="1"/>
  <c r="AE24" i="7"/>
  <c r="Z24" i="7"/>
  <c r="W24" i="7"/>
  <c r="R24" i="7"/>
  <c r="T24" i="7" s="1"/>
  <c r="U24" i="7" s="1"/>
  <c r="O24" i="7"/>
  <c r="J24" i="7"/>
  <c r="L24" i="7" s="1"/>
  <c r="M24" i="7" s="1"/>
  <c r="G24" i="7"/>
  <c r="B24" i="7"/>
  <c r="AE23" i="7"/>
  <c r="Z23" i="7"/>
  <c r="W23" i="7"/>
  <c r="R23" i="7"/>
  <c r="T23" i="7" s="1"/>
  <c r="U23" i="7" s="1"/>
  <c r="O23" i="7"/>
  <c r="J23" i="7"/>
  <c r="L23" i="7" s="1"/>
  <c r="M23" i="7" s="1"/>
  <c r="G23" i="7"/>
  <c r="B23" i="7"/>
  <c r="D23" i="7" s="1"/>
  <c r="E23" i="7" s="1"/>
  <c r="AE22" i="7"/>
  <c r="Z22" i="7"/>
  <c r="W22" i="7"/>
  <c r="R22" i="7"/>
  <c r="T22" i="7" s="1"/>
  <c r="U22" i="7" s="1"/>
  <c r="O22" i="7"/>
  <c r="J22" i="7"/>
  <c r="L22" i="7" s="1"/>
  <c r="M22" i="7" s="1"/>
  <c r="G22" i="7"/>
  <c r="B22" i="7"/>
  <c r="D22" i="7" s="1"/>
  <c r="E22" i="7" s="1"/>
  <c r="AE21" i="7"/>
  <c r="Z21" i="7"/>
  <c r="W21" i="7"/>
  <c r="R21" i="7"/>
  <c r="T21" i="7" s="1"/>
  <c r="U21" i="7" s="1"/>
  <c r="O21" i="7"/>
  <c r="J21" i="7"/>
  <c r="L21" i="7" s="1"/>
  <c r="M21" i="7" s="1"/>
  <c r="G21" i="7"/>
  <c r="B21" i="7"/>
  <c r="D21" i="7" s="1"/>
  <c r="E21" i="7" s="1"/>
  <c r="AE20" i="7"/>
  <c r="Z20" i="7"/>
  <c r="W20" i="7"/>
  <c r="R20" i="7"/>
  <c r="T20" i="7" s="1"/>
  <c r="U20" i="7" s="1"/>
  <c r="O20" i="7"/>
  <c r="J20" i="7"/>
  <c r="L20" i="7" s="1"/>
  <c r="M20" i="7" s="1"/>
  <c r="G20" i="7"/>
  <c r="B20" i="7"/>
  <c r="D20" i="7" s="1"/>
  <c r="E20" i="7" s="1"/>
  <c r="AE19" i="7"/>
  <c r="Z19" i="7"/>
  <c r="W19" i="7"/>
  <c r="R19" i="7"/>
  <c r="T19" i="7" s="1"/>
  <c r="U19" i="7" s="1"/>
  <c r="O19" i="7"/>
  <c r="J19" i="7"/>
  <c r="L19" i="7" s="1"/>
  <c r="M19" i="7" s="1"/>
  <c r="G19" i="7"/>
  <c r="B19" i="7"/>
  <c r="D19" i="7" s="1"/>
  <c r="E19" i="7" s="1"/>
  <c r="AE18" i="7"/>
  <c r="Z18" i="7"/>
  <c r="W18" i="7"/>
  <c r="R18" i="7"/>
  <c r="T18" i="7" s="1"/>
  <c r="U18" i="7" s="1"/>
  <c r="O18" i="7"/>
  <c r="J18" i="7"/>
  <c r="L18" i="7" s="1"/>
  <c r="M18" i="7" s="1"/>
  <c r="G18" i="7"/>
  <c r="B18" i="7"/>
  <c r="D18" i="7" s="1"/>
  <c r="E18" i="7" s="1"/>
  <c r="AE16" i="7"/>
  <c r="Z16" i="7"/>
  <c r="W16" i="7"/>
  <c r="R16" i="7"/>
  <c r="S16" i="7" s="1"/>
  <c r="T16" i="7" s="1"/>
  <c r="U16" i="7" s="1"/>
  <c r="O16" i="7"/>
  <c r="J16" i="7"/>
  <c r="K16" i="7" s="1"/>
  <c r="L16" i="7" s="1"/>
  <c r="M16" i="7" s="1"/>
  <c r="G16" i="7"/>
  <c r="B16" i="7"/>
  <c r="C16" i="7" s="1"/>
  <c r="D16" i="7" s="1"/>
  <c r="E16" i="7" s="1"/>
  <c r="AE15" i="7"/>
  <c r="Z15" i="7"/>
  <c r="W15" i="7"/>
  <c r="R15" i="7"/>
  <c r="S15" i="7" s="1"/>
  <c r="T15" i="7" s="1"/>
  <c r="U15" i="7" s="1"/>
  <c r="O15" i="7"/>
  <c r="J15" i="7"/>
  <c r="K15" i="7" s="1"/>
  <c r="L15" i="7" s="1"/>
  <c r="M15" i="7" s="1"/>
  <c r="G15" i="7"/>
  <c r="B15" i="7"/>
  <c r="C15" i="7" s="1"/>
  <c r="D15" i="7" s="1"/>
  <c r="E15" i="7" s="1"/>
  <c r="AE14" i="7"/>
  <c r="Z14" i="7"/>
  <c r="AB14" i="7" s="1"/>
  <c r="AC14" i="7" s="1"/>
  <c r="W14" i="7"/>
  <c r="R14" i="7"/>
  <c r="S14" i="7" s="1"/>
  <c r="T14" i="7" s="1"/>
  <c r="U14" i="7" s="1"/>
  <c r="O14" i="7"/>
  <c r="J14" i="7"/>
  <c r="K14" i="7" s="1"/>
  <c r="L14" i="7" s="1"/>
  <c r="M14" i="7" s="1"/>
  <c r="G14" i="7"/>
  <c r="B14" i="7"/>
  <c r="C14" i="7" s="1"/>
  <c r="D14" i="7" s="1"/>
  <c r="E14" i="7" s="1"/>
  <c r="AE13" i="7"/>
  <c r="Z13" i="7"/>
  <c r="AB13" i="7" s="1"/>
  <c r="AC13" i="7" s="1"/>
  <c r="W13" i="7"/>
  <c r="R13" i="7"/>
  <c r="S13" i="7" s="1"/>
  <c r="T13" i="7" s="1"/>
  <c r="U13" i="7" s="1"/>
  <c r="O13" i="7"/>
  <c r="J13" i="7"/>
  <c r="K13" i="7" s="1"/>
  <c r="L13" i="7" s="1"/>
  <c r="M13" i="7" s="1"/>
  <c r="G13" i="7"/>
  <c r="C13" i="7"/>
  <c r="D13" i="7" s="1"/>
  <c r="E13" i="7" s="1"/>
  <c r="B13" i="7"/>
  <c r="AE12" i="7"/>
  <c r="Z12" i="7"/>
  <c r="W12" i="7"/>
  <c r="R12" i="7"/>
  <c r="S12" i="7" s="1"/>
  <c r="T12" i="7" s="1"/>
  <c r="U12" i="7" s="1"/>
  <c r="O12" i="7"/>
  <c r="J12" i="7"/>
  <c r="K12" i="7" s="1"/>
  <c r="L12" i="7" s="1"/>
  <c r="M12" i="7" s="1"/>
  <c r="G12" i="7"/>
  <c r="B12" i="7"/>
  <c r="C12" i="7" s="1"/>
  <c r="D12" i="7" s="1"/>
  <c r="E12" i="7" s="1"/>
  <c r="AE11" i="7"/>
  <c r="Z11" i="7"/>
  <c r="AB11" i="7" s="1"/>
  <c r="AC11" i="7" s="1"/>
  <c r="W11" i="7"/>
  <c r="R11" i="7"/>
  <c r="S11" i="7" s="1"/>
  <c r="T11" i="7" s="1"/>
  <c r="U11" i="7" s="1"/>
  <c r="O11" i="7"/>
  <c r="J11" i="7"/>
  <c r="K11" i="7" s="1"/>
  <c r="L11" i="7" s="1"/>
  <c r="M11" i="7" s="1"/>
  <c r="G11" i="7"/>
  <c r="B11" i="7"/>
  <c r="C11" i="7" s="1"/>
  <c r="D11" i="7" s="1"/>
  <c r="E11" i="7" s="1"/>
  <c r="AE10" i="7"/>
  <c r="Z10" i="7"/>
  <c r="AB10" i="7" s="1"/>
  <c r="AC10" i="7" s="1"/>
  <c r="W10" i="7"/>
  <c r="R10" i="7"/>
  <c r="S10" i="7" s="1"/>
  <c r="T10" i="7" s="1"/>
  <c r="U10" i="7" s="1"/>
  <c r="O10" i="7"/>
  <c r="J10" i="7"/>
  <c r="K10" i="7" s="1"/>
  <c r="L10" i="7" s="1"/>
  <c r="M10" i="7" s="1"/>
  <c r="G10" i="7"/>
  <c r="B10" i="7"/>
  <c r="C10" i="7" s="1"/>
  <c r="D10" i="7" s="1"/>
  <c r="E10" i="7" s="1"/>
  <c r="AE9" i="7"/>
  <c r="Z9" i="7"/>
  <c r="AB9" i="7" s="1"/>
  <c r="AC9" i="7" s="1"/>
  <c r="W9" i="7"/>
  <c r="R9" i="7"/>
  <c r="S9" i="7" s="1"/>
  <c r="T9" i="7" s="1"/>
  <c r="U9" i="7" s="1"/>
  <c r="O9" i="7"/>
  <c r="J9" i="7"/>
  <c r="K9" i="7" s="1"/>
  <c r="L9" i="7" s="1"/>
  <c r="M9" i="7" s="1"/>
  <c r="G9" i="7"/>
  <c r="B9" i="7"/>
  <c r="C9" i="7" s="1"/>
  <c r="D9" i="7" s="1"/>
  <c r="E9" i="7" s="1"/>
  <c r="AE8" i="7"/>
  <c r="Z8" i="7"/>
  <c r="AB8" i="7" s="1"/>
  <c r="AC8" i="7" s="1"/>
  <c r="W8" i="7"/>
  <c r="R8" i="7"/>
  <c r="S8" i="7" s="1"/>
  <c r="T8" i="7" s="1"/>
  <c r="U8" i="7" s="1"/>
  <c r="O8" i="7"/>
  <c r="J8" i="7"/>
  <c r="K8" i="7" s="1"/>
  <c r="L8" i="7" s="1"/>
  <c r="M8" i="7" s="1"/>
  <c r="G8" i="7"/>
  <c r="B8" i="7"/>
  <c r="C8" i="7" s="1"/>
  <c r="D8" i="7" s="1"/>
  <c r="E8" i="7" s="1"/>
  <c r="AE7" i="7"/>
  <c r="Z7" i="7"/>
  <c r="AB7" i="7" s="1"/>
  <c r="AC7" i="7" s="1"/>
  <c r="W7" i="7"/>
  <c r="R7" i="7"/>
  <c r="S7" i="7" s="1"/>
  <c r="T7" i="7" s="1"/>
  <c r="U7" i="7" s="1"/>
  <c r="O7" i="7"/>
  <c r="J7" i="7"/>
  <c r="K7" i="7" s="1"/>
  <c r="L7" i="7" s="1"/>
  <c r="M7" i="7" s="1"/>
  <c r="G7" i="7"/>
  <c r="B7" i="7"/>
  <c r="C7" i="7" s="1"/>
  <c r="D7" i="7" s="1"/>
  <c r="E7" i="7" s="1"/>
  <c r="AE6" i="7"/>
  <c r="Z6" i="7"/>
  <c r="AB6" i="7" s="1"/>
  <c r="AC6" i="7" s="1"/>
  <c r="W6" i="7"/>
  <c r="R6" i="7"/>
  <c r="S6" i="7" s="1"/>
  <c r="T6" i="7" s="1"/>
  <c r="U6" i="7" s="1"/>
  <c r="O6" i="7"/>
  <c r="J6" i="7"/>
  <c r="K6" i="7" s="1"/>
  <c r="L6" i="7" s="1"/>
  <c r="M6" i="7" s="1"/>
  <c r="G6" i="7"/>
  <c r="B6" i="7"/>
  <c r="C6" i="7" s="1"/>
  <c r="D6" i="7" s="1"/>
  <c r="E6" i="7" s="1"/>
  <c r="AE5" i="7"/>
  <c r="Z5" i="7"/>
  <c r="AB5" i="7" s="1"/>
  <c r="AC5" i="7" s="1"/>
  <c r="W5" i="7"/>
  <c r="R5" i="7"/>
  <c r="S5" i="7" s="1"/>
  <c r="T5" i="7" s="1"/>
  <c r="U5" i="7" s="1"/>
  <c r="O5" i="7"/>
  <c r="J5" i="7"/>
  <c r="K5" i="7" s="1"/>
  <c r="L5" i="7" s="1"/>
  <c r="M5" i="7" s="1"/>
  <c r="G5" i="7"/>
  <c r="B5" i="7"/>
  <c r="C5" i="7" s="1"/>
  <c r="D5" i="7" s="1"/>
  <c r="E5" i="7" s="1"/>
  <c r="AE4" i="7"/>
  <c r="Z4" i="7"/>
  <c r="AB4" i="7" s="1"/>
  <c r="AC4" i="7" s="1"/>
  <c r="W4" i="7"/>
  <c r="R4" i="7"/>
  <c r="S4" i="7" s="1"/>
  <c r="T4" i="7" s="1"/>
  <c r="U4" i="7" s="1"/>
  <c r="O4" i="7"/>
  <c r="J4" i="7"/>
  <c r="K4" i="7" s="1"/>
  <c r="L4" i="7" s="1"/>
  <c r="M4" i="7" s="1"/>
  <c r="G4" i="7"/>
  <c r="B4" i="7"/>
  <c r="C4" i="7" s="1"/>
  <c r="D4" i="7" s="1"/>
  <c r="E4" i="7" s="1"/>
  <c r="AE3" i="7"/>
  <c r="AB3" i="7"/>
  <c r="AC3" i="7" s="1"/>
  <c r="W3" i="7"/>
  <c r="R3" i="7"/>
  <c r="S3" i="7" s="1"/>
  <c r="T3" i="7" s="1"/>
  <c r="U3" i="7" s="1"/>
  <c r="O3" i="7"/>
  <c r="J3" i="7"/>
  <c r="K3" i="7" s="1"/>
  <c r="L3" i="7" s="1"/>
  <c r="M3" i="7" s="1"/>
  <c r="G3" i="7"/>
  <c r="B3" i="7"/>
  <c r="C3" i="7" s="1"/>
  <c r="D3" i="7" s="1"/>
  <c r="E3" i="7" s="1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B48" i="5"/>
  <c r="B50" i="3"/>
  <c r="Z50" i="3"/>
  <c r="R50" i="3"/>
  <c r="J50" i="3"/>
  <c r="J48" i="5"/>
  <c r="R48" i="5"/>
  <c r="Z48" i="5"/>
  <c r="O18" i="3"/>
  <c r="M18" i="3"/>
  <c r="L18" i="3"/>
  <c r="K18" i="3"/>
  <c r="J18" i="3"/>
  <c r="B48" i="3"/>
  <c r="Z48" i="3"/>
  <c r="R48" i="3"/>
  <c r="J48" i="3"/>
  <c r="Z46" i="5"/>
  <c r="R46" i="5"/>
  <c r="B46" i="5"/>
  <c r="J46" i="5"/>
  <c r="Z5" i="5"/>
  <c r="AB41" i="7" l="1"/>
  <c r="AC41" i="7" s="1"/>
  <c r="AB45" i="7"/>
  <c r="AC45" i="7" s="1"/>
  <c r="AB42" i="7"/>
  <c r="AC42" i="7" s="1"/>
  <c r="T44" i="7"/>
  <c r="U44" i="7" s="1"/>
  <c r="T43" i="7"/>
  <c r="U43" i="7" s="1"/>
  <c r="T40" i="7"/>
  <c r="U40" i="7" s="1"/>
  <c r="T41" i="7"/>
  <c r="U41" i="7" s="1"/>
  <c r="T45" i="7"/>
  <c r="U45" i="7" s="1"/>
  <c r="L39" i="7"/>
  <c r="M39" i="7" s="1"/>
  <c r="L44" i="7"/>
  <c r="M44" i="7" s="1"/>
  <c r="L40" i="7"/>
  <c r="M40" i="7" s="1"/>
  <c r="L43" i="7"/>
  <c r="M43" i="7" s="1"/>
  <c r="L25" i="7"/>
  <c r="M25" i="7" s="1"/>
  <c r="L29" i="7"/>
  <c r="M29" i="7" s="1"/>
  <c r="L33" i="7"/>
  <c r="M33" i="7" s="1"/>
  <c r="L37" i="7"/>
  <c r="M37" i="7" s="1"/>
  <c r="L41" i="7"/>
  <c r="M41" i="7" s="1"/>
  <c r="L45" i="7"/>
  <c r="M45" i="7" s="1"/>
  <c r="D43" i="7"/>
  <c r="E43" i="7" s="1"/>
  <c r="D31" i="7"/>
  <c r="E31" i="7" s="1"/>
  <c r="D24" i="7"/>
  <c r="E24" i="7" s="1"/>
  <c r="D28" i="7"/>
  <c r="E28" i="7" s="1"/>
  <c r="D32" i="7"/>
  <c r="E32" i="7" s="1"/>
  <c r="D36" i="7"/>
  <c r="E36" i="7" s="1"/>
  <c r="D40" i="7"/>
  <c r="E40" i="7" s="1"/>
  <c r="D44" i="7"/>
  <c r="E44" i="7" s="1"/>
  <c r="D42" i="7"/>
  <c r="E42" i="7" s="1"/>
  <c r="D35" i="7"/>
  <c r="E35" i="7" s="1"/>
  <c r="D39" i="7"/>
  <c r="E39" i="7" s="1"/>
  <c r="D27" i="7"/>
  <c r="E27" i="7" s="1"/>
  <c r="L36" i="7"/>
  <c r="M36" i="7" s="1"/>
  <c r="L35" i="7"/>
  <c r="M35" i="7" s="1"/>
  <c r="L28" i="7"/>
  <c r="M28" i="7" s="1"/>
  <c r="L32" i="7"/>
  <c r="M32" i="7" s="1"/>
  <c r="T36" i="7"/>
  <c r="U36" i="7" s="1"/>
  <c r="T29" i="7"/>
  <c r="U29" i="7" s="1"/>
  <c r="T37" i="7"/>
  <c r="U37" i="7" s="1"/>
  <c r="T33" i="7"/>
  <c r="U33" i="7" s="1"/>
  <c r="AB18" i="7"/>
  <c r="AC18" i="7" s="1"/>
  <c r="AB26" i="7"/>
  <c r="AC26" i="7" s="1"/>
  <c r="AB25" i="7"/>
  <c r="AC25" i="7" s="1"/>
  <c r="AB38" i="7"/>
  <c r="AC38" i="7" s="1"/>
  <c r="AB24" i="7"/>
  <c r="AC24" i="7" s="1"/>
  <c r="AB22" i="7"/>
  <c r="AC22" i="7" s="1"/>
  <c r="AB37" i="7"/>
  <c r="AC37" i="7" s="1"/>
  <c r="AB34" i="7"/>
  <c r="AC34" i="7" s="1"/>
  <c r="AB33" i="7"/>
  <c r="AC33" i="7" s="1"/>
  <c r="AB21" i="7"/>
  <c r="AC21" i="7" s="1"/>
  <c r="AB29" i="7"/>
  <c r="AC29" i="7" s="1"/>
  <c r="AB30" i="7"/>
  <c r="AC30" i="7" s="1"/>
  <c r="AB23" i="7"/>
  <c r="AC23" i="7" s="1"/>
  <c r="AB31" i="7"/>
  <c r="AC31" i="7" s="1"/>
  <c r="AB20" i="7"/>
  <c r="AC20" i="7" s="1"/>
  <c r="AB19" i="7"/>
  <c r="AC19" i="7" s="1"/>
  <c r="AB43" i="7"/>
  <c r="AC43" i="7" s="1"/>
  <c r="AB35" i="7"/>
  <c r="AC35" i="7" s="1"/>
  <c r="AB28" i="7"/>
  <c r="AC28" i="7" s="1"/>
  <c r="AB39" i="7"/>
  <c r="AC39" i="7" s="1"/>
  <c r="AB44" i="7"/>
  <c r="AC44" i="7" s="1"/>
  <c r="AB36" i="7"/>
  <c r="AC36" i="7" s="1"/>
  <c r="AB27" i="7"/>
  <c r="AC27" i="7" s="1"/>
  <c r="AB32" i="7"/>
  <c r="AC32" i="7" s="1"/>
  <c r="AB40" i="7"/>
  <c r="AC40" i="7" s="1"/>
  <c r="AB15" i="7"/>
  <c r="AC15" i="7" s="1"/>
  <c r="AB12" i="7"/>
  <c r="AC12" i="7" s="1"/>
  <c r="AB16" i="7"/>
  <c r="AC16" i="7" s="1"/>
  <c r="B3" i="5"/>
  <c r="C20" i="4"/>
  <c r="D20" i="4"/>
  <c r="E20" i="4"/>
  <c r="B20" i="4"/>
  <c r="AF45" i="5"/>
  <c r="Z45" i="5"/>
  <c r="W45" i="5"/>
  <c r="R45" i="5"/>
  <c r="O45" i="5"/>
  <c r="J45" i="5"/>
  <c r="G45" i="5"/>
  <c r="B45" i="5"/>
  <c r="AF44" i="5"/>
  <c r="Z44" i="5"/>
  <c r="W44" i="5"/>
  <c r="R44" i="5"/>
  <c r="S44" i="5" s="1"/>
  <c r="O44" i="5"/>
  <c r="J44" i="5"/>
  <c r="G44" i="5"/>
  <c r="B44" i="5"/>
  <c r="AF43" i="5"/>
  <c r="Z43" i="5"/>
  <c r="W43" i="5"/>
  <c r="R43" i="5"/>
  <c r="O43" i="5"/>
  <c r="J43" i="5"/>
  <c r="G43" i="5"/>
  <c r="B43" i="5"/>
  <c r="AF42" i="5"/>
  <c r="Z42" i="5"/>
  <c r="AA42" i="5" s="1"/>
  <c r="AB42" i="5" s="1"/>
  <c r="W42" i="5"/>
  <c r="R42" i="5"/>
  <c r="S42" i="5" s="1"/>
  <c r="O42" i="5"/>
  <c r="J42" i="5"/>
  <c r="G42" i="5"/>
  <c r="B42" i="5"/>
  <c r="AF41" i="5"/>
  <c r="Z41" i="5"/>
  <c r="W41" i="5"/>
  <c r="R41" i="5"/>
  <c r="O41" i="5"/>
  <c r="J41" i="5"/>
  <c r="G41" i="5"/>
  <c r="B41" i="5"/>
  <c r="AF40" i="5"/>
  <c r="Z40" i="5"/>
  <c r="W40" i="5"/>
  <c r="R40" i="5"/>
  <c r="S40" i="5" s="1"/>
  <c r="O40" i="5"/>
  <c r="J40" i="5"/>
  <c r="G40" i="5"/>
  <c r="B40" i="5"/>
  <c r="AF39" i="5"/>
  <c r="Z39" i="5"/>
  <c r="W39" i="5"/>
  <c r="R39" i="5"/>
  <c r="O39" i="5"/>
  <c r="J39" i="5"/>
  <c r="G39" i="5"/>
  <c r="B39" i="5"/>
  <c r="AF38" i="5"/>
  <c r="Z38" i="5"/>
  <c r="W38" i="5"/>
  <c r="R38" i="5"/>
  <c r="S38" i="5" s="1"/>
  <c r="T38" i="5" s="1"/>
  <c r="O38" i="5"/>
  <c r="J38" i="5"/>
  <c r="G38" i="5"/>
  <c r="B38" i="5"/>
  <c r="AF37" i="5"/>
  <c r="Z37" i="5"/>
  <c r="W37" i="5"/>
  <c r="R37" i="5"/>
  <c r="O37" i="5"/>
  <c r="J37" i="5"/>
  <c r="G37" i="5"/>
  <c r="B37" i="5"/>
  <c r="AF36" i="5"/>
  <c r="Z36" i="5"/>
  <c r="W36" i="5"/>
  <c r="R36" i="5"/>
  <c r="S36" i="5" s="1"/>
  <c r="O36" i="5"/>
  <c r="J36" i="5"/>
  <c r="G36" i="5"/>
  <c r="B36" i="5"/>
  <c r="AF35" i="5"/>
  <c r="Z35" i="5"/>
  <c r="W35" i="5"/>
  <c r="R35" i="5"/>
  <c r="O35" i="5"/>
  <c r="J35" i="5"/>
  <c r="G35" i="5"/>
  <c r="B35" i="5"/>
  <c r="AF34" i="5"/>
  <c r="Z34" i="5"/>
  <c r="W34" i="5"/>
  <c r="R34" i="5"/>
  <c r="O34" i="5"/>
  <c r="J34" i="5"/>
  <c r="G34" i="5"/>
  <c r="B34" i="5"/>
  <c r="AF33" i="5"/>
  <c r="Z33" i="5"/>
  <c r="AA33" i="5" s="1"/>
  <c r="W33" i="5"/>
  <c r="R33" i="5"/>
  <c r="O33" i="5"/>
  <c r="J33" i="5"/>
  <c r="G33" i="5"/>
  <c r="B33" i="5"/>
  <c r="C33" i="5" s="1"/>
  <c r="D33" i="5" s="1"/>
  <c r="AF32" i="5"/>
  <c r="Z32" i="5"/>
  <c r="W32" i="5"/>
  <c r="R32" i="5"/>
  <c r="O32" i="5"/>
  <c r="J32" i="5"/>
  <c r="G32" i="5"/>
  <c r="B32" i="5"/>
  <c r="AF31" i="5"/>
  <c r="Z31" i="5"/>
  <c r="W31" i="5"/>
  <c r="R31" i="5"/>
  <c r="O31" i="5"/>
  <c r="J31" i="5"/>
  <c r="G31" i="5"/>
  <c r="B31" i="5"/>
  <c r="AF30" i="5"/>
  <c r="Z30" i="5"/>
  <c r="W30" i="5"/>
  <c r="R30" i="5"/>
  <c r="S30" i="5" s="1"/>
  <c r="T30" i="5" s="1"/>
  <c r="O30" i="5"/>
  <c r="J30" i="5"/>
  <c r="G30" i="5"/>
  <c r="B30" i="5"/>
  <c r="AF29" i="5"/>
  <c r="Z29" i="5"/>
  <c r="W29" i="5"/>
  <c r="R29" i="5"/>
  <c r="S29" i="5" s="1"/>
  <c r="O29" i="5"/>
  <c r="J29" i="5"/>
  <c r="G29" i="5"/>
  <c r="B29" i="5"/>
  <c r="AF28" i="5"/>
  <c r="Z28" i="5"/>
  <c r="W28" i="5"/>
  <c r="R28" i="5"/>
  <c r="S28" i="5" s="1"/>
  <c r="O28" i="5"/>
  <c r="J28" i="5"/>
  <c r="G28" i="5"/>
  <c r="B28" i="5"/>
  <c r="AF27" i="5"/>
  <c r="Z27" i="5"/>
  <c r="AA27" i="5" s="1"/>
  <c r="W27" i="5"/>
  <c r="R27" i="5"/>
  <c r="O27" i="5"/>
  <c r="J27" i="5"/>
  <c r="G27" i="5"/>
  <c r="B27" i="5"/>
  <c r="AF26" i="5"/>
  <c r="Z26" i="5"/>
  <c r="W26" i="5"/>
  <c r="R26" i="5"/>
  <c r="S26" i="5" s="1"/>
  <c r="O26" i="5"/>
  <c r="J26" i="5"/>
  <c r="G26" i="5"/>
  <c r="B26" i="5"/>
  <c r="AF25" i="5"/>
  <c r="Z25" i="5"/>
  <c r="W25" i="5"/>
  <c r="R25" i="5"/>
  <c r="O25" i="5"/>
  <c r="J25" i="5"/>
  <c r="G25" i="5"/>
  <c r="B25" i="5"/>
  <c r="AF24" i="5"/>
  <c r="Z24" i="5"/>
  <c r="W24" i="5"/>
  <c r="R24" i="5"/>
  <c r="S24" i="5" s="1"/>
  <c r="O24" i="5"/>
  <c r="J24" i="5"/>
  <c r="G24" i="5"/>
  <c r="B24" i="5"/>
  <c r="AF23" i="5"/>
  <c r="Z23" i="5"/>
  <c r="W23" i="5"/>
  <c r="R23" i="5"/>
  <c r="O23" i="5"/>
  <c r="J23" i="5"/>
  <c r="G23" i="5"/>
  <c r="B23" i="5"/>
  <c r="AF22" i="5"/>
  <c r="Z22" i="5"/>
  <c r="W22" i="5"/>
  <c r="R22" i="5"/>
  <c r="S22" i="5" s="1"/>
  <c r="T22" i="5" s="1"/>
  <c r="O22" i="5"/>
  <c r="J22" i="5"/>
  <c r="G22" i="5"/>
  <c r="B22" i="5"/>
  <c r="AF21" i="5"/>
  <c r="Z21" i="5"/>
  <c r="W21" i="5"/>
  <c r="R21" i="5"/>
  <c r="O21" i="5"/>
  <c r="J21" i="5"/>
  <c r="G21" i="5"/>
  <c r="B21" i="5"/>
  <c r="AF20" i="5"/>
  <c r="Z20" i="5"/>
  <c r="W20" i="5"/>
  <c r="R20" i="5"/>
  <c r="S20" i="5" s="1"/>
  <c r="O20" i="5"/>
  <c r="J20" i="5"/>
  <c r="G20" i="5"/>
  <c r="B20" i="5"/>
  <c r="AF19" i="5"/>
  <c r="Z19" i="5"/>
  <c r="W19" i="5"/>
  <c r="R19" i="5"/>
  <c r="O19" i="5"/>
  <c r="J19" i="5"/>
  <c r="G19" i="5"/>
  <c r="B19" i="5"/>
  <c r="AF18" i="5"/>
  <c r="Z18" i="5"/>
  <c r="W18" i="5"/>
  <c r="R18" i="5"/>
  <c r="S18" i="5" s="1"/>
  <c r="O18" i="5"/>
  <c r="J18" i="5"/>
  <c r="G18" i="5"/>
  <c r="B18" i="5"/>
  <c r="AF16" i="5"/>
  <c r="Z16" i="5"/>
  <c r="AA16" i="5" s="1"/>
  <c r="W16" i="5"/>
  <c r="R16" i="5"/>
  <c r="O16" i="5"/>
  <c r="J16" i="5"/>
  <c r="G16" i="5"/>
  <c r="B16" i="5"/>
  <c r="AF15" i="5"/>
  <c r="Z15" i="5"/>
  <c r="W15" i="5"/>
  <c r="R15" i="5"/>
  <c r="S15" i="5" s="1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S13" i="5" s="1"/>
  <c r="T13" i="5" s="1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S9" i="5" s="1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S7" i="5" s="1"/>
  <c r="O7" i="5"/>
  <c r="J7" i="5"/>
  <c r="G7" i="5"/>
  <c r="B7" i="5"/>
  <c r="AF6" i="5"/>
  <c r="Z6" i="5"/>
  <c r="W6" i="5"/>
  <c r="R6" i="5"/>
  <c r="O6" i="5"/>
  <c r="J6" i="5"/>
  <c r="G6" i="5"/>
  <c r="B6" i="5"/>
  <c r="C6" i="5" s="1"/>
  <c r="D6" i="5" s="1"/>
  <c r="E6" i="5" s="1"/>
  <c r="AF5" i="5"/>
  <c r="W5" i="5"/>
  <c r="R5" i="5"/>
  <c r="S5" i="5" s="1"/>
  <c r="T5" i="5" s="1"/>
  <c r="O5" i="5"/>
  <c r="J5" i="5"/>
  <c r="G5" i="5"/>
  <c r="B5" i="5"/>
  <c r="AF4" i="5"/>
  <c r="Z4" i="5"/>
  <c r="AA4" i="5" s="1"/>
  <c r="W4" i="5"/>
  <c r="R4" i="5"/>
  <c r="O4" i="5"/>
  <c r="J4" i="5"/>
  <c r="G4" i="5"/>
  <c r="B4" i="5"/>
  <c r="AF3" i="5"/>
  <c r="Z3" i="5"/>
  <c r="AA3" i="5" s="1"/>
  <c r="AB3" i="5" s="1"/>
  <c r="W3" i="5"/>
  <c r="R3" i="5"/>
  <c r="S3" i="5" s="1"/>
  <c r="O3" i="5"/>
  <c r="J3" i="5"/>
  <c r="G3" i="5"/>
  <c r="C10" i="4"/>
  <c r="D10" i="4"/>
  <c r="E10" i="4"/>
  <c r="B10" i="4"/>
  <c r="AE46" i="3"/>
  <c r="AE47" i="3"/>
  <c r="W44" i="3"/>
  <c r="W45" i="3"/>
  <c r="W46" i="3"/>
  <c r="W4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3" i="3"/>
  <c r="Z4" i="3"/>
  <c r="Z5" i="3"/>
  <c r="Z6" i="3"/>
  <c r="Z7" i="3"/>
  <c r="Z8" i="3"/>
  <c r="AA8" i="3" s="1"/>
  <c r="AB8" i="3" s="1"/>
  <c r="AC8" i="3" s="1"/>
  <c r="Z9" i="3"/>
  <c r="AA9" i="3" s="1"/>
  <c r="AB9" i="3" s="1"/>
  <c r="AC9" i="3" s="1"/>
  <c r="Z10" i="3"/>
  <c r="Z11" i="3"/>
  <c r="Z12" i="3"/>
  <c r="Z13" i="3"/>
  <c r="Z14" i="3"/>
  <c r="Z15" i="3"/>
  <c r="AA15" i="3" s="1"/>
  <c r="AB15" i="3" s="1"/>
  <c r="AC15" i="3" s="1"/>
  <c r="Z16" i="3"/>
  <c r="Z18" i="3"/>
  <c r="Z19" i="3"/>
  <c r="Z20" i="3"/>
  <c r="Z21" i="3"/>
  <c r="AA21" i="3" s="1"/>
  <c r="AB21" i="3" s="1"/>
  <c r="AC21" i="3" s="1"/>
  <c r="Z22" i="3"/>
  <c r="AA22" i="3" s="1"/>
  <c r="AB22" i="3" s="1"/>
  <c r="AC22" i="3" s="1"/>
  <c r="Z23" i="3"/>
  <c r="AA23" i="3" s="1"/>
  <c r="AB23" i="3" s="1"/>
  <c r="AC23" i="3" s="1"/>
  <c r="Z24" i="3"/>
  <c r="AA24" i="3" s="1"/>
  <c r="AB24" i="3" s="1"/>
  <c r="AC24" i="3" s="1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AA37" i="3" s="1"/>
  <c r="AB37" i="3" s="1"/>
  <c r="AC37" i="3" s="1"/>
  <c r="Z38" i="3"/>
  <c r="Z39" i="3"/>
  <c r="Z40" i="3"/>
  <c r="Z41" i="3"/>
  <c r="Z42" i="3"/>
  <c r="Z43" i="3"/>
  <c r="Z44" i="3"/>
  <c r="Z45" i="3"/>
  <c r="Z46" i="3"/>
  <c r="Z47" i="3"/>
  <c r="R18" i="3"/>
  <c r="R19" i="3"/>
  <c r="R20" i="3"/>
  <c r="R21" i="3"/>
  <c r="R22" i="3"/>
  <c r="R23" i="3"/>
  <c r="R24" i="3"/>
  <c r="R25" i="3"/>
  <c r="S25" i="3" s="1"/>
  <c r="T25" i="3" s="1"/>
  <c r="U25" i="3" s="1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S39" i="3" s="1"/>
  <c r="T39" i="3" s="1"/>
  <c r="U39" i="3" s="1"/>
  <c r="R40" i="3"/>
  <c r="S40" i="3" s="1"/>
  <c r="T40" i="3" s="1"/>
  <c r="U40" i="3" s="1"/>
  <c r="R41" i="3"/>
  <c r="R42" i="3"/>
  <c r="R43" i="3"/>
  <c r="R44" i="3"/>
  <c r="R45" i="3"/>
  <c r="R46" i="3"/>
  <c r="R47" i="3"/>
  <c r="S47" i="3" s="1"/>
  <c r="T47" i="3" s="1"/>
  <c r="U47" i="3" s="1"/>
  <c r="J19" i="3"/>
  <c r="J20" i="3"/>
  <c r="J21" i="3"/>
  <c r="J22" i="3"/>
  <c r="J23" i="3"/>
  <c r="J24" i="3"/>
  <c r="K24" i="3" s="1"/>
  <c r="L24" i="3" s="1"/>
  <c r="M24" i="3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K40" i="3" s="1"/>
  <c r="L40" i="3" s="1"/>
  <c r="M40" i="3" s="1"/>
  <c r="J41" i="3"/>
  <c r="K41" i="3" s="1"/>
  <c r="L41" i="3" s="1"/>
  <c r="M41" i="3" s="1"/>
  <c r="J42" i="3"/>
  <c r="J43" i="3"/>
  <c r="J44" i="3"/>
  <c r="J45" i="3"/>
  <c r="J46" i="3"/>
  <c r="J47" i="3"/>
  <c r="R4" i="3"/>
  <c r="R5" i="3"/>
  <c r="R6" i="3"/>
  <c r="R7" i="3"/>
  <c r="R8" i="3"/>
  <c r="R9" i="3"/>
  <c r="R10" i="3"/>
  <c r="R11" i="3"/>
  <c r="R12" i="3"/>
  <c r="R13" i="3"/>
  <c r="S13" i="3" s="1"/>
  <c r="T13" i="3" s="1"/>
  <c r="U13" i="3" s="1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K14" i="3"/>
  <c r="L14" i="3" s="1"/>
  <c r="M14" i="3" s="1"/>
  <c r="J15" i="3"/>
  <c r="K15" i="3" s="1"/>
  <c r="L15" i="3" s="1"/>
  <c r="M15" i="3" s="1"/>
  <c r="J16" i="3"/>
  <c r="Z3" i="3"/>
  <c r="R3" i="3"/>
  <c r="J3" i="3"/>
  <c r="B19" i="3"/>
  <c r="B20" i="3"/>
  <c r="B21" i="3"/>
  <c r="B22" i="3"/>
  <c r="B23" i="3"/>
  <c r="B24" i="3"/>
  <c r="B25" i="3"/>
  <c r="B26" i="3"/>
  <c r="C26" i="3" s="1"/>
  <c r="D26" i="3" s="1"/>
  <c r="E26" i="3" s="1"/>
  <c r="B27" i="3"/>
  <c r="B28" i="3"/>
  <c r="C28" i="3" s="1"/>
  <c r="D28" i="3" s="1"/>
  <c r="E28" i="3" s="1"/>
  <c r="B29" i="3"/>
  <c r="B30" i="3"/>
  <c r="B31" i="3"/>
  <c r="B32" i="3"/>
  <c r="B33" i="3"/>
  <c r="B34" i="3"/>
  <c r="B35" i="3"/>
  <c r="B36" i="3"/>
  <c r="B37" i="3"/>
  <c r="B38" i="3"/>
  <c r="C38" i="3" s="1"/>
  <c r="D38" i="3" s="1"/>
  <c r="E38" i="3" s="1"/>
  <c r="B39" i="3"/>
  <c r="B40" i="3"/>
  <c r="B41" i="3"/>
  <c r="C41" i="3" s="1"/>
  <c r="D41" i="3" s="1"/>
  <c r="E41" i="3" s="1"/>
  <c r="B42" i="3"/>
  <c r="C42" i="3" s="1"/>
  <c r="D42" i="3" s="1"/>
  <c r="E42" i="3" s="1"/>
  <c r="B43" i="3"/>
  <c r="B44" i="3"/>
  <c r="B45" i="3"/>
  <c r="B46" i="3"/>
  <c r="B47" i="3"/>
  <c r="B18" i="3"/>
  <c r="B3" i="3"/>
  <c r="B22" i="4"/>
  <c r="B23" i="4"/>
  <c r="S41" i="5" s="1"/>
  <c r="B21" i="4"/>
  <c r="C19" i="4" s="1"/>
  <c r="B12" i="4"/>
  <c r="B13" i="4" s="1"/>
  <c r="B11" i="4"/>
  <c r="E9" i="4" s="1"/>
  <c r="B4" i="3"/>
  <c r="B5" i="3"/>
  <c r="B6" i="3"/>
  <c r="C6" i="3" s="1"/>
  <c r="D6" i="3" s="1"/>
  <c r="E6" i="3" s="1"/>
  <c r="B7" i="3"/>
  <c r="B8" i="3"/>
  <c r="B9" i="3"/>
  <c r="B10" i="3"/>
  <c r="B11" i="3"/>
  <c r="B12" i="3"/>
  <c r="B13" i="3"/>
  <c r="B14" i="3"/>
  <c r="B15" i="3"/>
  <c r="B1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A18" i="5" l="1"/>
  <c r="AB18" i="5" s="1"/>
  <c r="AC18" i="5" s="1"/>
  <c r="AA38" i="5"/>
  <c r="AB38" i="5" s="1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C19" i="5"/>
  <c r="D19" i="5" s="1"/>
  <c r="C21" i="5"/>
  <c r="D21" i="5" s="1"/>
  <c r="E21" i="5" s="1"/>
  <c r="C23" i="5"/>
  <c r="D23" i="5" s="1"/>
  <c r="E23" i="5" s="1"/>
  <c r="C27" i="5"/>
  <c r="D27" i="5" s="1"/>
  <c r="E27" i="5" s="1"/>
  <c r="C29" i="5"/>
  <c r="D29" i="5" s="1"/>
  <c r="E29" i="5" s="1"/>
  <c r="C31" i="5"/>
  <c r="D31" i="5" s="1"/>
  <c r="E31" i="5" s="1"/>
  <c r="C35" i="5"/>
  <c r="D35" i="5" s="1"/>
  <c r="C37" i="5"/>
  <c r="D37" i="5" s="1"/>
  <c r="E37" i="5" s="1"/>
  <c r="C39" i="5"/>
  <c r="D39" i="5" s="1"/>
  <c r="E39" i="5" s="1"/>
  <c r="C41" i="5"/>
  <c r="D41" i="5" s="1"/>
  <c r="E41" i="5" s="1"/>
  <c r="C43" i="5"/>
  <c r="D43" i="5" s="1"/>
  <c r="E43" i="5" s="1"/>
  <c r="C45" i="5"/>
  <c r="D45" i="5" s="1"/>
  <c r="E45" i="5" s="1"/>
  <c r="C3" i="5"/>
  <c r="D3" i="5" s="1"/>
  <c r="E3" i="5" s="1"/>
  <c r="C27" i="3"/>
  <c r="D27" i="3" s="1"/>
  <c r="E27" i="3" s="1"/>
  <c r="K13" i="3"/>
  <c r="L13" i="3" s="1"/>
  <c r="M13" i="3" s="1"/>
  <c r="K38" i="3"/>
  <c r="L38" i="3" s="1"/>
  <c r="M38" i="3" s="1"/>
  <c r="AA19" i="3"/>
  <c r="AB19" i="3" s="1"/>
  <c r="AC19" i="3" s="1"/>
  <c r="AC22" i="5"/>
  <c r="AC38" i="5"/>
  <c r="AC32" i="5"/>
  <c r="AC31" i="5"/>
  <c r="AC42" i="5"/>
  <c r="AC3" i="5"/>
  <c r="AA7" i="5"/>
  <c r="AB7" i="5" s="1"/>
  <c r="AC7" i="5" s="1"/>
  <c r="AA13" i="5"/>
  <c r="AB13" i="5" s="1"/>
  <c r="AC13" i="5" s="1"/>
  <c r="AA20" i="5"/>
  <c r="AB20" i="5" s="1"/>
  <c r="AC20" i="5" s="1"/>
  <c r="AA26" i="5"/>
  <c r="AB26" i="5" s="1"/>
  <c r="AC26" i="5" s="1"/>
  <c r="AA30" i="5"/>
  <c r="AB30" i="5" s="1"/>
  <c r="AC30" i="5" s="1"/>
  <c r="AA34" i="5"/>
  <c r="AB34" i="5" s="1"/>
  <c r="AC34" i="5" s="1"/>
  <c r="AA44" i="5"/>
  <c r="AB44" i="5" s="1"/>
  <c r="AC44" i="5" s="1"/>
  <c r="K6" i="5"/>
  <c r="K10" i="5"/>
  <c r="K14" i="5"/>
  <c r="K19" i="5"/>
  <c r="L19" i="5" s="1"/>
  <c r="M19" i="5" s="1"/>
  <c r="K25" i="5"/>
  <c r="L25" i="5" s="1"/>
  <c r="M25" i="5" s="1"/>
  <c r="K29" i="5"/>
  <c r="L29" i="5" s="1"/>
  <c r="M29" i="5" s="1"/>
  <c r="K33" i="5"/>
  <c r="L33" i="5" s="1"/>
  <c r="M33" i="5" s="1"/>
  <c r="K37" i="5"/>
  <c r="L37" i="5" s="1"/>
  <c r="M37" i="5" s="1"/>
  <c r="K43" i="5"/>
  <c r="L43" i="5" s="1"/>
  <c r="M43" i="5" s="1"/>
  <c r="C25" i="5"/>
  <c r="D25" i="5" s="1"/>
  <c r="E25" i="5" s="1"/>
  <c r="C25" i="3"/>
  <c r="D25" i="3" s="1"/>
  <c r="E25" i="3" s="1"/>
  <c r="S34" i="3"/>
  <c r="T34" i="3" s="1"/>
  <c r="U34" i="3" s="1"/>
  <c r="S4" i="5"/>
  <c r="S6" i="5"/>
  <c r="S10" i="5"/>
  <c r="S16" i="5"/>
  <c r="S19" i="5"/>
  <c r="S23" i="5"/>
  <c r="T23" i="5" s="1"/>
  <c r="U23" i="5" s="1"/>
  <c r="S25" i="5"/>
  <c r="T25" i="5" s="1"/>
  <c r="U25" i="5" s="1"/>
  <c r="S33" i="5"/>
  <c r="S35" i="5"/>
  <c r="S37" i="5"/>
  <c r="T37" i="5" s="1"/>
  <c r="U37" i="5" s="1"/>
  <c r="S39" i="5"/>
  <c r="S43" i="5"/>
  <c r="T43" i="5" s="1"/>
  <c r="U43" i="5" s="1"/>
  <c r="AA5" i="5"/>
  <c r="AB5" i="5" s="1"/>
  <c r="AC5" i="5" s="1"/>
  <c r="AA9" i="5"/>
  <c r="AB9" i="5" s="1"/>
  <c r="AC9" i="5" s="1"/>
  <c r="AA15" i="5"/>
  <c r="AB15" i="5" s="1"/>
  <c r="AC15" i="5" s="1"/>
  <c r="AA24" i="5"/>
  <c r="AB24" i="5" s="1"/>
  <c r="AC24" i="5" s="1"/>
  <c r="AA28" i="5"/>
  <c r="AB28" i="5" s="1"/>
  <c r="AC28" i="5" s="1"/>
  <c r="AA32" i="5"/>
  <c r="AB32" i="5" s="1"/>
  <c r="U42" i="5"/>
  <c r="U8" i="5"/>
  <c r="U22" i="5"/>
  <c r="U13" i="5"/>
  <c r="U27" i="5"/>
  <c r="U16" i="5"/>
  <c r="U28" i="5"/>
  <c r="U29" i="5"/>
  <c r="U31" i="5"/>
  <c r="U32" i="5"/>
  <c r="U34" i="5"/>
  <c r="U10" i="5"/>
  <c r="U30" i="5"/>
  <c r="U7" i="5"/>
  <c r="U38" i="5"/>
  <c r="U5" i="5"/>
  <c r="U20" i="5"/>
  <c r="U39" i="5"/>
  <c r="K8" i="5"/>
  <c r="L8" i="5" s="1"/>
  <c r="M8" i="5" s="1"/>
  <c r="K12" i="5"/>
  <c r="L12" i="5" s="1"/>
  <c r="M12" i="5" s="1"/>
  <c r="K16" i="5"/>
  <c r="L16" i="5" s="1"/>
  <c r="M16" i="5" s="1"/>
  <c r="K21" i="5"/>
  <c r="L21" i="5" s="1"/>
  <c r="M21" i="5" s="1"/>
  <c r="K27" i="5"/>
  <c r="L27" i="5" s="1"/>
  <c r="M27" i="5" s="1"/>
  <c r="K35" i="5"/>
  <c r="L35" i="5" s="1"/>
  <c r="M35" i="5" s="1"/>
  <c r="K39" i="5"/>
  <c r="L39" i="5" s="1"/>
  <c r="M39" i="5" s="1"/>
  <c r="K41" i="5"/>
  <c r="L41" i="5" s="1"/>
  <c r="M41" i="5" s="1"/>
  <c r="K45" i="5"/>
  <c r="L45" i="5" s="1"/>
  <c r="M45" i="5" s="1"/>
  <c r="AA16" i="3"/>
  <c r="AB16" i="3" s="1"/>
  <c r="AC16" i="3" s="1"/>
  <c r="C24" i="3"/>
  <c r="D24" i="3" s="1"/>
  <c r="E24" i="3" s="1"/>
  <c r="S8" i="5"/>
  <c r="T8" i="5" s="1"/>
  <c r="S12" i="5"/>
  <c r="T12" i="5" s="1"/>
  <c r="U12" i="5" s="1"/>
  <c r="S14" i="5"/>
  <c r="T14" i="5" s="1"/>
  <c r="U14" i="5" s="1"/>
  <c r="S21" i="5"/>
  <c r="S45" i="5"/>
  <c r="T45" i="5" s="1"/>
  <c r="U45" i="5" s="1"/>
  <c r="K34" i="3"/>
  <c r="L34" i="3" s="1"/>
  <c r="M34" i="3" s="1"/>
  <c r="AA10" i="5"/>
  <c r="AB10" i="5" s="1"/>
  <c r="AC10" i="5" s="1"/>
  <c r="AA21" i="5"/>
  <c r="AB21" i="5" s="1"/>
  <c r="AC21" i="5" s="1"/>
  <c r="AA25" i="5"/>
  <c r="AB25" i="5" s="1"/>
  <c r="AC25" i="5" s="1"/>
  <c r="AA35" i="5"/>
  <c r="AA37" i="5"/>
  <c r="AA39" i="5"/>
  <c r="AA41" i="5"/>
  <c r="AB41" i="5" s="1"/>
  <c r="AC41" i="5" s="1"/>
  <c r="AA22" i="5"/>
  <c r="AB22" i="5" s="1"/>
  <c r="AA40" i="5"/>
  <c r="AB40" i="5" s="1"/>
  <c r="AC40" i="5" s="1"/>
  <c r="K4" i="5"/>
  <c r="L4" i="5" s="1"/>
  <c r="M4" i="5" s="1"/>
  <c r="AA6" i="5"/>
  <c r="AB6" i="5" s="1"/>
  <c r="AC6" i="5" s="1"/>
  <c r="AA12" i="5"/>
  <c r="AB12" i="5" s="1"/>
  <c r="AC12" i="5" s="1"/>
  <c r="AA14" i="3"/>
  <c r="AB14" i="3" s="1"/>
  <c r="AC14" i="3" s="1"/>
  <c r="C36" i="3"/>
  <c r="D36" i="3" s="1"/>
  <c r="E36" i="3" s="1"/>
  <c r="S45" i="3"/>
  <c r="T45" i="3" s="1"/>
  <c r="U45" i="3" s="1"/>
  <c r="AA28" i="3"/>
  <c r="AB28" i="3" s="1"/>
  <c r="AC28" i="3" s="1"/>
  <c r="C5" i="5"/>
  <c r="D5" i="5" s="1"/>
  <c r="E5" i="5" s="1"/>
  <c r="C7" i="5"/>
  <c r="D7" i="5" s="1"/>
  <c r="E7" i="5" s="1"/>
  <c r="C9" i="5"/>
  <c r="D9" i="5" s="1"/>
  <c r="E9" i="5" s="1"/>
  <c r="C11" i="5"/>
  <c r="D11" i="5" s="1"/>
  <c r="C13" i="5"/>
  <c r="D13" i="5" s="1"/>
  <c r="C15" i="5"/>
  <c r="D15" i="5" s="1"/>
  <c r="C18" i="5"/>
  <c r="D18" i="5" s="1"/>
  <c r="C20" i="5"/>
  <c r="D20" i="5" s="1"/>
  <c r="E20" i="5" s="1"/>
  <c r="C22" i="5"/>
  <c r="D22" i="5" s="1"/>
  <c r="E22" i="5" s="1"/>
  <c r="C24" i="5"/>
  <c r="D24" i="5" s="1"/>
  <c r="E24" i="5" s="1"/>
  <c r="C26" i="5"/>
  <c r="D26" i="5" s="1"/>
  <c r="C28" i="5"/>
  <c r="D28" i="5" s="1"/>
  <c r="E28" i="5" s="1"/>
  <c r="C30" i="5"/>
  <c r="D30" i="5" s="1"/>
  <c r="E30" i="5" s="1"/>
  <c r="C32" i="5"/>
  <c r="D32" i="5" s="1"/>
  <c r="E32" i="5" s="1"/>
  <c r="C34" i="5"/>
  <c r="D34" i="5" s="1"/>
  <c r="E34" i="5" s="1"/>
  <c r="C36" i="5"/>
  <c r="D36" i="5" s="1"/>
  <c r="E36" i="5" s="1"/>
  <c r="C38" i="5"/>
  <c r="D38" i="5" s="1"/>
  <c r="E38" i="5" s="1"/>
  <c r="C40" i="5"/>
  <c r="D40" i="5" s="1"/>
  <c r="E40" i="5" s="1"/>
  <c r="C42" i="5"/>
  <c r="D42" i="5" s="1"/>
  <c r="E42" i="5" s="1"/>
  <c r="C44" i="5"/>
  <c r="D44" i="5" s="1"/>
  <c r="B19" i="4"/>
  <c r="S44" i="3"/>
  <c r="T44" i="3" s="1"/>
  <c r="U44" i="3" s="1"/>
  <c r="E19" i="4"/>
  <c r="AA11" i="5"/>
  <c r="AB11" i="5" s="1"/>
  <c r="AC11" i="5" s="1"/>
  <c r="AA36" i="5"/>
  <c r="AB36" i="5" s="1"/>
  <c r="AC36" i="5" s="1"/>
  <c r="AA8" i="5"/>
  <c r="AB8" i="5" s="1"/>
  <c r="AC8" i="5" s="1"/>
  <c r="S46" i="3"/>
  <c r="T46" i="3" s="1"/>
  <c r="U46" i="3" s="1"/>
  <c r="K29" i="3"/>
  <c r="L29" i="3" s="1"/>
  <c r="M29" i="3" s="1"/>
  <c r="AA42" i="3"/>
  <c r="AB42" i="3" s="1"/>
  <c r="AC42" i="3" s="1"/>
  <c r="AA11" i="3"/>
  <c r="AB11" i="3" s="1"/>
  <c r="AC11" i="3" s="1"/>
  <c r="K3" i="5"/>
  <c r="L3" i="5" s="1"/>
  <c r="M3" i="5" s="1"/>
  <c r="K5" i="5"/>
  <c r="L5" i="5" s="1"/>
  <c r="M5" i="5" s="1"/>
  <c r="K7" i="5"/>
  <c r="K9" i="5"/>
  <c r="L9" i="5" s="1"/>
  <c r="M9" i="5" s="1"/>
  <c r="K11" i="5"/>
  <c r="L11" i="5" s="1"/>
  <c r="M11" i="5" s="1"/>
  <c r="K13" i="5"/>
  <c r="K15" i="5"/>
  <c r="K18" i="5"/>
  <c r="L18" i="5" s="1"/>
  <c r="M18" i="5" s="1"/>
  <c r="K20" i="5"/>
  <c r="L20" i="5" s="1"/>
  <c r="M20" i="5" s="1"/>
  <c r="K24" i="5"/>
  <c r="L24" i="5" s="1"/>
  <c r="M24" i="5" s="1"/>
  <c r="K26" i="5"/>
  <c r="L26" i="5" s="1"/>
  <c r="M26" i="5" s="1"/>
  <c r="K28" i="5"/>
  <c r="L28" i="5" s="1"/>
  <c r="M28" i="5" s="1"/>
  <c r="K30" i="5"/>
  <c r="L30" i="5" s="1"/>
  <c r="M30" i="5" s="1"/>
  <c r="K32" i="5"/>
  <c r="L32" i="5" s="1"/>
  <c r="M32" i="5" s="1"/>
  <c r="K34" i="5"/>
  <c r="L34" i="5" s="1"/>
  <c r="M34" i="5" s="1"/>
  <c r="K36" i="5"/>
  <c r="L36" i="5" s="1"/>
  <c r="M36" i="5" s="1"/>
  <c r="K40" i="5"/>
  <c r="L40" i="5" s="1"/>
  <c r="M40" i="5" s="1"/>
  <c r="K42" i="5"/>
  <c r="L42" i="5" s="1"/>
  <c r="M42" i="5" s="1"/>
  <c r="K44" i="5"/>
  <c r="L44" i="5" s="1"/>
  <c r="M44" i="5" s="1"/>
  <c r="D19" i="4"/>
  <c r="AA19" i="5"/>
  <c r="AB19" i="5" s="1"/>
  <c r="AC19" i="5" s="1"/>
  <c r="S16" i="3"/>
  <c r="T16" i="3" s="1"/>
  <c r="U16" i="3" s="1"/>
  <c r="S26" i="3"/>
  <c r="T26" i="3" s="1"/>
  <c r="U26" i="3" s="1"/>
  <c r="AA10" i="3"/>
  <c r="AB10" i="3" s="1"/>
  <c r="AC10" i="3" s="1"/>
  <c r="T29" i="5"/>
  <c r="S27" i="5"/>
  <c r="T27" i="5" s="1"/>
  <c r="K31" i="5"/>
  <c r="L31" i="5" s="1"/>
  <c r="M31" i="5" s="1"/>
  <c r="AA23" i="5"/>
  <c r="AB23" i="5" s="1"/>
  <c r="AC23" i="5" s="1"/>
  <c r="T24" i="5"/>
  <c r="U24" i="5" s="1"/>
  <c r="T44" i="5"/>
  <c r="U44" i="5" s="1"/>
  <c r="T26" i="5"/>
  <c r="U26" i="5" s="1"/>
  <c r="S31" i="5"/>
  <c r="T31" i="5" s="1"/>
  <c r="S32" i="5"/>
  <c r="T32" i="5" s="1"/>
  <c r="AA43" i="5"/>
  <c r="AB43" i="5" s="1"/>
  <c r="AC43" i="5" s="1"/>
  <c r="T28" i="5"/>
  <c r="S34" i="5"/>
  <c r="T34" i="5" s="1"/>
  <c r="AA29" i="5"/>
  <c r="AB29" i="5" s="1"/>
  <c r="AC29" i="5" s="1"/>
  <c r="AA45" i="5"/>
  <c r="AB45" i="5" s="1"/>
  <c r="AC45" i="5" s="1"/>
  <c r="T39" i="5"/>
  <c r="T41" i="5"/>
  <c r="U41" i="5" s="1"/>
  <c r="K22" i="5"/>
  <c r="L22" i="5" s="1"/>
  <c r="M22" i="5" s="1"/>
  <c r="K38" i="5"/>
  <c r="L38" i="5" s="1"/>
  <c r="M38" i="5" s="1"/>
  <c r="K23" i="5"/>
  <c r="L23" i="5" s="1"/>
  <c r="M23" i="5" s="1"/>
  <c r="AA31" i="5"/>
  <c r="AB31" i="5" s="1"/>
  <c r="AA14" i="5"/>
  <c r="AB14" i="5" s="1"/>
  <c r="AC14" i="5" s="1"/>
  <c r="T4" i="5"/>
  <c r="U4" i="5" s="1"/>
  <c r="T16" i="5"/>
  <c r="T15" i="5"/>
  <c r="U15" i="5" s="1"/>
  <c r="S11" i="5"/>
  <c r="T11" i="5" s="1"/>
  <c r="U11" i="5" s="1"/>
  <c r="T9" i="5"/>
  <c r="U9" i="5" s="1"/>
  <c r="L14" i="5"/>
  <c r="M14" i="5" s="1"/>
  <c r="L6" i="5"/>
  <c r="M6" i="5" s="1"/>
  <c r="L15" i="5"/>
  <c r="M15" i="5" s="1"/>
  <c r="L13" i="5"/>
  <c r="M13" i="5" s="1"/>
  <c r="E44" i="5"/>
  <c r="E11" i="5"/>
  <c r="E35" i="5"/>
  <c r="E19" i="5"/>
  <c r="AB33" i="5"/>
  <c r="AC33" i="5" s="1"/>
  <c r="AB35" i="5"/>
  <c r="AC35" i="5" s="1"/>
  <c r="AB16" i="5"/>
  <c r="AC16" i="5" s="1"/>
  <c r="AB4" i="5"/>
  <c r="AC4" i="5" s="1"/>
  <c r="AB37" i="5"/>
  <c r="AC37" i="5" s="1"/>
  <c r="AB39" i="5"/>
  <c r="AC39" i="5" s="1"/>
  <c r="AB27" i="5"/>
  <c r="AC27" i="5" s="1"/>
  <c r="T20" i="5"/>
  <c r="T40" i="5"/>
  <c r="U40" i="5" s="1"/>
  <c r="T19" i="5"/>
  <c r="U19" i="5" s="1"/>
  <c r="T3" i="5"/>
  <c r="U3" i="5" s="1"/>
  <c r="T21" i="5"/>
  <c r="U21" i="5" s="1"/>
  <c r="T33" i="5"/>
  <c r="U33" i="5" s="1"/>
  <c r="T10" i="5"/>
  <c r="T35" i="5"/>
  <c r="U35" i="5" s="1"/>
  <c r="T36" i="5"/>
  <c r="U36" i="5" s="1"/>
  <c r="T6" i="5"/>
  <c r="U6" i="5" s="1"/>
  <c r="T18" i="5"/>
  <c r="U18" i="5" s="1"/>
  <c r="T7" i="5"/>
  <c r="T42" i="5"/>
  <c r="L10" i="5"/>
  <c r="M10" i="5" s="1"/>
  <c r="L7" i="5"/>
  <c r="M7" i="5" s="1"/>
  <c r="E18" i="5"/>
  <c r="E16" i="5"/>
  <c r="E13" i="5"/>
  <c r="E33" i="5"/>
  <c r="E15" i="5"/>
  <c r="E26" i="5"/>
  <c r="S11" i="3"/>
  <c r="T11" i="3" s="1"/>
  <c r="U11" i="3" s="1"/>
  <c r="C23" i="3"/>
  <c r="D23" i="3" s="1"/>
  <c r="E23" i="3" s="1"/>
  <c r="S12" i="3"/>
  <c r="T12" i="3" s="1"/>
  <c r="U12" i="3" s="1"/>
  <c r="K26" i="3"/>
  <c r="L26" i="3" s="1"/>
  <c r="M26" i="3" s="1"/>
  <c r="K44" i="3"/>
  <c r="L44" i="3" s="1"/>
  <c r="M44" i="3" s="1"/>
  <c r="K25" i="3"/>
  <c r="L25" i="3" s="1"/>
  <c r="M25" i="3" s="1"/>
  <c r="AA30" i="3"/>
  <c r="AB30" i="3" s="1"/>
  <c r="AC30" i="3" s="1"/>
  <c r="AA29" i="3"/>
  <c r="AB29" i="3" s="1"/>
  <c r="AC29" i="3" s="1"/>
  <c r="AA13" i="3"/>
  <c r="AB13" i="3" s="1"/>
  <c r="AC13" i="3" s="1"/>
  <c r="S10" i="3"/>
  <c r="T10" i="3" s="1"/>
  <c r="U10" i="3" s="1"/>
  <c r="S23" i="3"/>
  <c r="T23" i="3" s="1"/>
  <c r="U23" i="3" s="1"/>
  <c r="K12" i="3"/>
  <c r="L12" i="3" s="1"/>
  <c r="M12" i="3" s="1"/>
  <c r="K21" i="3"/>
  <c r="L21" i="3" s="1"/>
  <c r="M21" i="3" s="1"/>
  <c r="AA25" i="3"/>
  <c r="AB25" i="3" s="1"/>
  <c r="AC25" i="3" s="1"/>
  <c r="AA12" i="3"/>
  <c r="AB12" i="3" s="1"/>
  <c r="AC12" i="3" s="1"/>
  <c r="AA41" i="3"/>
  <c r="AB41" i="3" s="1"/>
  <c r="AC41" i="3" s="1"/>
  <c r="C21" i="3"/>
  <c r="D21" i="3" s="1"/>
  <c r="E21" i="3" s="1"/>
  <c r="AA40" i="3"/>
  <c r="AB40" i="3" s="1"/>
  <c r="AC40" i="3" s="1"/>
  <c r="AA38" i="3"/>
  <c r="AB38" i="3" s="1"/>
  <c r="AC38" i="3" s="1"/>
  <c r="K23" i="3"/>
  <c r="L23" i="3" s="1"/>
  <c r="M23" i="3" s="1"/>
  <c r="C46" i="3"/>
  <c r="D46" i="3" s="1"/>
  <c r="E46" i="3" s="1"/>
  <c r="K9" i="3"/>
  <c r="L9" i="3" s="1"/>
  <c r="M9" i="3" s="1"/>
  <c r="S6" i="3"/>
  <c r="T6" i="3" s="1"/>
  <c r="U6" i="3" s="1"/>
  <c r="K35" i="3"/>
  <c r="L35" i="3" s="1"/>
  <c r="M35" i="3" s="1"/>
  <c r="K19" i="3"/>
  <c r="L19" i="3" s="1"/>
  <c r="M19" i="3" s="1"/>
  <c r="S35" i="3"/>
  <c r="T35" i="3" s="1"/>
  <c r="U35" i="3" s="1"/>
  <c r="C20" i="3"/>
  <c r="D20" i="3" s="1"/>
  <c r="E20" i="3" s="1"/>
  <c r="S7" i="3"/>
  <c r="T7" i="3" s="1"/>
  <c r="U7" i="3" s="1"/>
  <c r="S19" i="3"/>
  <c r="T19" i="3" s="1"/>
  <c r="U19" i="3" s="1"/>
  <c r="S9" i="3"/>
  <c r="T9" i="3" s="1"/>
  <c r="U9" i="3" s="1"/>
  <c r="S22" i="3"/>
  <c r="T22" i="3" s="1"/>
  <c r="U22" i="3" s="1"/>
  <c r="K10" i="3"/>
  <c r="L10" i="3" s="1"/>
  <c r="M10" i="3" s="1"/>
  <c r="C43" i="3"/>
  <c r="D43" i="3" s="1"/>
  <c r="E43" i="3" s="1"/>
  <c r="S5" i="3"/>
  <c r="T5" i="3" s="1"/>
  <c r="U5" i="3" s="1"/>
  <c r="S18" i="3"/>
  <c r="T18" i="3" s="1"/>
  <c r="U18" i="3" s="1"/>
  <c r="C22" i="3"/>
  <c r="D22" i="3" s="1"/>
  <c r="E22" i="3" s="1"/>
  <c r="C3" i="3"/>
  <c r="D3" i="3" s="1"/>
  <c r="E3" i="3" s="1"/>
  <c r="S21" i="3"/>
  <c r="T21" i="3" s="1"/>
  <c r="U21" i="3" s="1"/>
  <c r="K7" i="3"/>
  <c r="L7" i="3" s="1"/>
  <c r="M7" i="3" s="1"/>
  <c r="AA36" i="3"/>
  <c r="AB36" i="3" s="1"/>
  <c r="AC36" i="3" s="1"/>
  <c r="K6" i="3"/>
  <c r="L6" i="3" s="1"/>
  <c r="M6" i="3" s="1"/>
  <c r="S4" i="3"/>
  <c r="T4" i="3" s="1"/>
  <c r="U4" i="3" s="1"/>
  <c r="AA27" i="3"/>
  <c r="AB27" i="3" s="1"/>
  <c r="AC27" i="3" s="1"/>
  <c r="AA26" i="3"/>
  <c r="AB26" i="3" s="1"/>
  <c r="AC26" i="3" s="1"/>
  <c r="AA39" i="3"/>
  <c r="AB39" i="3" s="1"/>
  <c r="AC39" i="3" s="1"/>
  <c r="K36" i="3"/>
  <c r="L36" i="3" s="1"/>
  <c r="M36" i="3" s="1"/>
  <c r="S20" i="3"/>
  <c r="T20" i="3" s="1"/>
  <c r="U20" i="3" s="1"/>
  <c r="K8" i="3"/>
  <c r="L8" i="3" s="1"/>
  <c r="M8" i="3" s="1"/>
  <c r="C40" i="3"/>
  <c r="D40" i="3" s="1"/>
  <c r="E40" i="3" s="1"/>
  <c r="C39" i="3"/>
  <c r="D39" i="3" s="1"/>
  <c r="E39" i="3" s="1"/>
  <c r="K5" i="3"/>
  <c r="L5" i="3" s="1"/>
  <c r="M5" i="3" s="1"/>
  <c r="K47" i="3"/>
  <c r="L47" i="3" s="1"/>
  <c r="M47" i="3" s="1"/>
  <c r="K32" i="3"/>
  <c r="L32" i="3" s="1"/>
  <c r="M32" i="3" s="1"/>
  <c r="S33" i="3"/>
  <c r="T33" i="3" s="1"/>
  <c r="U33" i="3" s="1"/>
  <c r="AA47" i="3"/>
  <c r="AB47" i="3" s="1"/>
  <c r="AC47" i="3" s="1"/>
  <c r="S24" i="3"/>
  <c r="T24" i="3" s="1"/>
  <c r="U24" i="3" s="1"/>
  <c r="K11" i="3"/>
  <c r="L11" i="3" s="1"/>
  <c r="M11" i="3" s="1"/>
  <c r="K20" i="3"/>
  <c r="L20" i="3" s="1"/>
  <c r="M20" i="3" s="1"/>
  <c r="C45" i="3"/>
  <c r="D45" i="3" s="1"/>
  <c r="E45" i="3" s="1"/>
  <c r="K33" i="3"/>
  <c r="L33" i="3" s="1"/>
  <c r="M33" i="3" s="1"/>
  <c r="AA35" i="3"/>
  <c r="AB35" i="3" s="1"/>
  <c r="AC35" i="3" s="1"/>
  <c r="K3" i="3"/>
  <c r="L3" i="3" s="1"/>
  <c r="M3" i="3" s="1"/>
  <c r="K4" i="3"/>
  <c r="L4" i="3" s="1"/>
  <c r="M4" i="3" s="1"/>
  <c r="K31" i="3"/>
  <c r="L31" i="3" s="1"/>
  <c r="M31" i="3" s="1"/>
  <c r="S32" i="3"/>
  <c r="T32" i="3" s="1"/>
  <c r="U32" i="3" s="1"/>
  <c r="AA46" i="3"/>
  <c r="AB46" i="3" s="1"/>
  <c r="AC46" i="3" s="1"/>
  <c r="AA34" i="3"/>
  <c r="AB34" i="3" s="1"/>
  <c r="AC34" i="3" s="1"/>
  <c r="K39" i="3"/>
  <c r="L39" i="3" s="1"/>
  <c r="M39" i="3" s="1"/>
  <c r="K22" i="3"/>
  <c r="L22" i="3" s="1"/>
  <c r="M22" i="3" s="1"/>
  <c r="AA3" i="3"/>
  <c r="AB3" i="3" s="1"/>
  <c r="AC3" i="3" s="1"/>
  <c r="K46" i="3"/>
  <c r="L46" i="3" s="1"/>
  <c r="M46" i="3" s="1"/>
  <c r="AA7" i="3"/>
  <c r="AB7" i="3" s="1"/>
  <c r="AC7" i="3" s="1"/>
  <c r="C35" i="3"/>
  <c r="D35" i="3" s="1"/>
  <c r="E35" i="3" s="1"/>
  <c r="K30" i="3"/>
  <c r="L30" i="3" s="1"/>
  <c r="M30" i="3" s="1"/>
  <c r="AA20" i="3"/>
  <c r="AB20" i="3" s="1"/>
  <c r="AC20" i="3" s="1"/>
  <c r="S31" i="3"/>
  <c r="T31" i="3" s="1"/>
  <c r="U31" i="3" s="1"/>
  <c r="AA45" i="3"/>
  <c r="AB45" i="3" s="1"/>
  <c r="AC45" i="3" s="1"/>
  <c r="AA33" i="3"/>
  <c r="AB33" i="3" s="1"/>
  <c r="AC33" i="3" s="1"/>
  <c r="AA6" i="3"/>
  <c r="AB6" i="3" s="1"/>
  <c r="AC6" i="3" s="1"/>
  <c r="K45" i="3"/>
  <c r="L45" i="3" s="1"/>
  <c r="M45" i="3" s="1"/>
  <c r="C19" i="3"/>
  <c r="D19" i="3" s="1"/>
  <c r="E19" i="3" s="1"/>
  <c r="K28" i="3"/>
  <c r="L28" i="3" s="1"/>
  <c r="M28" i="3" s="1"/>
  <c r="S30" i="3"/>
  <c r="T30" i="3" s="1"/>
  <c r="U30" i="3" s="1"/>
  <c r="AA5" i="3"/>
  <c r="AB5" i="3" s="1"/>
  <c r="AC5" i="3" s="1"/>
  <c r="AA44" i="3"/>
  <c r="AB44" i="3" s="1"/>
  <c r="AC44" i="3" s="1"/>
  <c r="AA32" i="3"/>
  <c r="AB32" i="3" s="1"/>
  <c r="AC32" i="3" s="1"/>
  <c r="AA18" i="3"/>
  <c r="AB18" i="3" s="1"/>
  <c r="AC18" i="3" s="1"/>
  <c r="AA4" i="3"/>
  <c r="AB4" i="3" s="1"/>
  <c r="AC4" i="3" s="1"/>
  <c r="C18" i="3"/>
  <c r="D18" i="3" s="1"/>
  <c r="E18" i="3" s="1"/>
  <c r="S3" i="3"/>
  <c r="T3" i="3" s="1"/>
  <c r="U3" i="3" s="1"/>
  <c r="S14" i="3"/>
  <c r="T14" i="3" s="1"/>
  <c r="U14" i="3" s="1"/>
  <c r="C37" i="3"/>
  <c r="D37" i="3" s="1"/>
  <c r="E37" i="3" s="1"/>
  <c r="S28" i="3"/>
  <c r="T28" i="3" s="1"/>
  <c r="U28" i="3" s="1"/>
  <c r="C29" i="3"/>
  <c r="D29" i="3" s="1"/>
  <c r="E29" i="3" s="1"/>
  <c r="S42" i="3"/>
  <c r="T42" i="3" s="1"/>
  <c r="U42" i="3" s="1"/>
  <c r="S27" i="3"/>
  <c r="T27" i="3" s="1"/>
  <c r="U27" i="3" s="1"/>
  <c r="S37" i="3"/>
  <c r="T37" i="3" s="1"/>
  <c r="U37" i="3" s="1"/>
  <c r="S8" i="3"/>
  <c r="T8" i="3" s="1"/>
  <c r="U8" i="3" s="1"/>
  <c r="S36" i="3"/>
  <c r="T36" i="3" s="1"/>
  <c r="U36" i="3" s="1"/>
  <c r="C32" i="3"/>
  <c r="D32" i="3" s="1"/>
  <c r="E32" i="3" s="1"/>
  <c r="C31" i="3"/>
  <c r="D31" i="3" s="1"/>
  <c r="E31" i="3" s="1"/>
  <c r="K16" i="3"/>
  <c r="L16" i="3" s="1"/>
  <c r="M16" i="3" s="1"/>
  <c r="K27" i="3"/>
  <c r="L27" i="3" s="1"/>
  <c r="M27" i="3" s="1"/>
  <c r="S43" i="3"/>
  <c r="T43" i="3" s="1"/>
  <c r="U43" i="3" s="1"/>
  <c r="C9" i="3"/>
  <c r="D9" i="3" s="1"/>
  <c r="E9" i="3" s="1"/>
  <c r="K43" i="3"/>
  <c r="L43" i="3" s="1"/>
  <c r="M43" i="3" s="1"/>
  <c r="AA43" i="3"/>
  <c r="AB43" i="3" s="1"/>
  <c r="AC43" i="3" s="1"/>
  <c r="AA31" i="3"/>
  <c r="AB31" i="3" s="1"/>
  <c r="AC31" i="3" s="1"/>
  <c r="S38" i="3"/>
  <c r="T38" i="3" s="1"/>
  <c r="U38" i="3" s="1"/>
  <c r="K37" i="3"/>
  <c r="L37" i="3" s="1"/>
  <c r="M37" i="3" s="1"/>
  <c r="C47" i="3"/>
  <c r="D47" i="3" s="1"/>
  <c r="E47" i="3" s="1"/>
  <c r="C44" i="3"/>
  <c r="D44" i="3" s="1"/>
  <c r="E44" i="3" s="1"/>
  <c r="C34" i="3"/>
  <c r="D34" i="3" s="1"/>
  <c r="E34" i="3" s="1"/>
  <c r="C33" i="3"/>
  <c r="D33" i="3" s="1"/>
  <c r="E33" i="3" s="1"/>
  <c r="S15" i="3"/>
  <c r="T15" i="3" s="1"/>
  <c r="U15" i="3" s="1"/>
  <c r="S29" i="3"/>
  <c r="T29" i="3" s="1"/>
  <c r="U29" i="3" s="1"/>
  <c r="C30" i="3"/>
  <c r="D30" i="3" s="1"/>
  <c r="E30" i="3" s="1"/>
  <c r="K42" i="3"/>
  <c r="L42" i="3" s="1"/>
  <c r="M42" i="3" s="1"/>
  <c r="S41" i="3"/>
  <c r="T41" i="3" s="1"/>
  <c r="U41" i="3" s="1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B9" i="4"/>
  <c r="C9" i="4"/>
  <c r="D9" i="4"/>
  <c r="D7" i="3" l="1"/>
  <c r="E7" i="3" s="1"/>
  <c r="D13" i="3"/>
  <c r="E13" i="3" s="1"/>
  <c r="D8" i="3"/>
  <c r="E8" i="3" s="1"/>
  <c r="D4" i="3"/>
  <c r="E4" i="3" s="1"/>
  <c r="D14" i="3"/>
  <c r="E14" i="3" s="1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<sst xmlns="http://schemas.openxmlformats.org/spreadsheetml/2006/main" count="176" uniqueCount="37">
  <si>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</si>
  <si>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</si>
  <si>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</si>
  <si>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</si>
  <si>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</si>
  <si>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</si>
  <si>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</si>
  <si>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</si>
  <si>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</si>
  <si>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</si>
  <si>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</si>
  <si>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</si>
  <si>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</si>
  <si>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</si>
  <si>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</si>
  <si>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</si>
  <si>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</si>
  <si>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</si>
  <si>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</si>
  <si>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Modelo_2_Ø28mm</t>
  </si>
  <si>
    <t>Modelo_1_Ø21,4mm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</si>
  <si>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</si>
  <si>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</si>
  <si>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</si>
  <si>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</si>
  <si>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</si>
  <si>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</si>
  <si>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</si>
  <si>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</si>
  <si>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</si>
  <si>
    <t>dP/L</t>
  </si>
  <si>
    <t>Q</t>
  </si>
  <si>
    <t>e</t>
  </si>
  <si>
    <t>A</t>
  </si>
  <si>
    <t>k1</t>
  </si>
  <si>
    <t>k2</t>
  </si>
  <si>
    <t>Modelo_3_Ø25mm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</si>
</sst>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11" fontId="2" fillId="4" borderId="12" xfId="0" applyNumberFormat="1" applyFont="1" applyFill="1" applyBorder="1" applyAlignment="1">
      <alignment horizontal="center" vertical="center"/>
    </xf>
    <xf numFmtId="11" fontId="2" fillId="4" borderId="13" xfId="0" applyNumberFormat="1" applyFont="1" applyFill="1" applyBorder="1" applyAlignment="1">
      <alignment horizontal="center" vertical="center"/>
    </xf>
    <xf numFmtId="11" fontId="2" fillId="4" borderId="17" xfId="0" applyNumberFormat="1" applyFont="1" applyFill="1" applyBorder="1" applyAlignment="1">
      <alignment horizontal="center" vertical="center"/>
    </xf>
    <xf numFmtId="11" fontId="2" fillId="4" borderId="12" xfId="0" applyNumberFormat="1" applyFont="1" applyFill="1" applyBorder="1" applyAlignment="1">
      <alignment horizontal="center"/>
    </xf>
    <xf numFmtId="11" fontId="2" fillId="5" borderId="13" xfId="0" applyNumberFormat="1" applyFont="1" applyFill="1" applyBorder="1"/>
    <xf numFmtId="11" fontId="2" fillId="5" borderId="17" xfId="0" applyNumberFormat="1" applyFont="1" applyFill="1" applyBorder="1"/>
    <xf numFmtId="11" fontId="2" fillId="4" borderId="14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29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7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8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6" xfId="0" applyNumberFormat="1" applyFont="1" applyFill="1" applyBorder="1" applyAlignment="1">
      <alignment horizontal="center" vertical="center"/>
    </xf>
    <xf numFmtId="11" fontId="10" fillId="9" borderId="27" xfId="0" applyNumberFormat="1" applyFont="1" applyFill="1" applyBorder="1" applyAlignment="1">
      <alignment horizontal="center" vertical="center"/>
    </xf>
    <xf numFmtId="2" fontId="10" fillId="9" borderId="25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2" fontId="9" fillId="9" borderId="30" xfId="0" applyNumberFormat="1" applyFont="1" applyFill="1" applyBorder="1" applyAlignment="1">
      <alignment horizontal="center" vertical="center"/>
    </xf>
    <xf numFmtId="2" fontId="9" fillId="9" borderId="29" xfId="0" applyNumberFormat="1" applyFont="1" applyFill="1" applyBorder="1" applyAlignment="1">
      <alignment horizontal="center" vertical="center"/>
    </xf>
    <xf numFmtId="2" fontId="9" fillId="9" borderId="23" xfId="0" applyNumberFormat="1" applyFont="1" applyFill="1" applyBorder="1" applyAlignment="1">
      <alignment horizontal="center" vertical="center"/>
    </xf>
    <xf numFmtId="2" fontId="9" fillId="9" borderId="24" xfId="0" applyNumberFormat="1" applyFont="1" applyFill="1" applyBorder="1" applyAlignment="1">
      <alignment horizontal="center" vertical="center"/>
    </xf>
    <xf numFmtId="11" fontId="10" fillId="9" borderId="31" xfId="0" applyNumberFormat="1" applyFont="1" applyFill="1" applyBorder="1" applyAlignment="1">
      <alignment horizontal="center" vertical="center"/>
    </xf>
    <xf numFmtId="11" fontId="10" fillId="9" borderId="20" xfId="0" applyNumberFormat="1" applyFont="1" applyFill="1" applyBorder="1" applyAlignment="1">
      <alignment horizontal="center" vertical="center"/>
    </xf>
    <xf numFmtId="11" fontId="10" fillId="9" borderId="32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2" fontId="8" fillId="9" borderId="22" xfId="0" applyNumberFormat="1" applyFont="1" applyFill="1" applyBorder="1" applyAlignment="1">
      <alignment horizontal="center" vertical="center"/>
    </xf>
    <xf numFmtId="2" fontId="8" fillId="9" borderId="19" xfId="0" applyNumberFormat="1" applyFont="1" applyFill="1" applyBorder="1" applyAlignment="1">
      <alignment horizontal="center" vertical="center"/>
    </xf>
    <xf numFmtId="2" fontId="8" fillId="9" borderId="20" xfId="0" applyNumberFormat="1" applyFont="1" applyFill="1" applyBorder="1" applyAlignment="1">
      <alignment horizontal="center" vertical="center"/>
    </xf>
    <xf numFmtId="2" fontId="8" fillId="9" borderId="21" xfId="0" applyNumberFormat="1" applyFont="1" applyFill="1" applyBorder="1" applyAlignment="1">
      <alignment horizontal="center" vertical="center"/>
    </xf>
    <xf numFmtId="2" fontId="8" fillId="9" borderId="23" xfId="0" applyNumberFormat="1" applyFont="1" applyFill="1" applyBorder="1" applyAlignment="1">
      <alignment horizontal="center" vertical="center"/>
    </xf>
    <xf numFmtId="2" fontId="8" fillId="9" borderId="24" xfId="0" applyNumberFormat="1" applyFont="1" applyFill="1" applyBorder="1" applyAlignment="1">
      <alignment horizontal="center" vertical="center"/>
    </xf>
    <xf numFmtId="11" fontId="8" fillId="9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'Modelo_1_Ø21,4mm'!$D$18:$D$47</c:f>
              <c:numCache>
                <c:formatCode>0.00</c:formatCode>
                <c:ptCount val="30"/>
                <c:pt idx="0">
                  <c:v>8.3758672542065774E-2</c:v>
                </c:pt>
                <c:pt idx="1">
                  <c:v>0.16751734508413155</c:v>
                </c:pt>
                <c:pt idx="2">
                  <c:v>0.25127601762619728</c:v>
                </c:pt>
                <c:pt idx="3">
                  <c:v>0.33503469016826309</c:v>
                </c:pt>
                <c:pt idx="4">
                  <c:v>0.41879336271032885</c:v>
                </c:pt>
                <c:pt idx="5">
                  <c:v>0.50255203525239456</c:v>
                </c:pt>
                <c:pt idx="6">
                  <c:v>0.58631070779446048</c:v>
                </c:pt>
                <c:pt idx="7">
                  <c:v>0.67006938033652619</c:v>
                </c:pt>
                <c:pt idx="8">
                  <c:v>0.75382805287859178</c:v>
                </c:pt>
                <c:pt idx="9">
                  <c:v>0.83758672542065771</c:v>
                </c:pt>
                <c:pt idx="10">
                  <c:v>0.9213453979627233</c:v>
                </c:pt>
                <c:pt idx="11">
                  <c:v>1.0051040705047891</c:v>
                </c:pt>
                <c:pt idx="12">
                  <c:v>1.0888627430468549</c:v>
                </c:pt>
                <c:pt idx="13">
                  <c:v>1.172621415588921</c:v>
                </c:pt>
                <c:pt idx="14">
                  <c:v>1.2563800881309866</c:v>
                </c:pt>
                <c:pt idx="15">
                  <c:v>1.3401387606730524</c:v>
                </c:pt>
                <c:pt idx="16">
                  <c:v>1.423897433215118</c:v>
                </c:pt>
                <c:pt idx="17">
                  <c:v>1.5076561057571836</c:v>
                </c:pt>
                <c:pt idx="18">
                  <c:v>1.5914147782992496</c:v>
                </c:pt>
                <c:pt idx="19">
                  <c:v>1.6751734508413154</c:v>
                </c:pt>
                <c:pt idx="20">
                  <c:v>1.7589321233833808</c:v>
                </c:pt>
                <c:pt idx="21">
                  <c:v>1.8426907959254466</c:v>
                </c:pt>
                <c:pt idx="22">
                  <c:v>1.9264494684675129</c:v>
                </c:pt>
                <c:pt idx="23">
                  <c:v>2.0102081410095782</c:v>
                </c:pt>
                <c:pt idx="24">
                  <c:v>2.0939668135516443</c:v>
                </c:pt>
                <c:pt idx="25">
                  <c:v>2.1777254860937099</c:v>
                </c:pt>
                <c:pt idx="26">
                  <c:v>2.2614841586357759</c:v>
                </c:pt>
                <c:pt idx="27">
                  <c:v>2.3452428311778419</c:v>
                </c:pt>
                <c:pt idx="28">
                  <c:v>2.4290015037199071</c:v>
                </c:pt>
                <c:pt idx="29">
                  <c:v>2.5127601762619731</c:v>
                </c:pt>
              </c:numCache>
            </c:numRef>
          </c:xVal>
          <c:yVal>
            <c:numRef>
              <c:f>'Modelo_1_Ø21,4mm'!$G$18:$G$47</c:f>
              <c:numCache>
                <c:formatCode>0.00</c:formatCode>
                <c:ptCount val="30"/>
                <c:pt idx="0">
                  <c:v>1984.30015</c:v>
                </c:pt>
                <c:pt idx="1">
                  <c:v>6260.6761999999999</c:v>
                </c:pt>
                <c:pt idx="2">
                  <c:v>12544.536041666668</c:v>
                </c:pt>
                <c:pt idx="3">
                  <c:v>20745.363700000002</c:v>
                </c:pt>
                <c:pt idx="4">
                  <c:v>30812.633166666667</c:v>
                </c:pt>
                <c:pt idx="5">
                  <c:v>42709.957158333331</c:v>
                </c:pt>
                <c:pt idx="6">
                  <c:v>56408.862758333344</c:v>
                </c:pt>
                <c:pt idx="7">
                  <c:v>71884.659233333354</c:v>
                </c:pt>
                <c:pt idx="8">
                  <c:v>89116.886725000004</c:v>
                </c:pt>
                <c:pt idx="9">
                  <c:v>108087.39842499999</c:v>
                </c:pt>
                <c:pt idx="10">
                  <c:v>128778.08180000001</c:v>
                </c:pt>
                <c:pt idx="11">
                  <c:v>151171.37594166669</c:v>
                </c:pt>
                <c:pt idx="12">
                  <c:v>175249.33963333338</c:v>
                </c:pt>
                <c:pt idx="13">
                  <c:v>200991.95455833332</c:v>
                </c:pt>
                <c:pt idx="14">
                  <c:v>228381.61929166666</c:v>
                </c:pt>
                <c:pt idx="15">
                  <c:v>257402.63368333335</c:v>
                </c:pt>
                <c:pt idx="16">
                  <c:v>288039.42388333339</c:v>
                </c:pt>
                <c:pt idx="17">
                  <c:v>320276.39294166671</c:v>
                </c:pt>
                <c:pt idx="18">
                  <c:v>354098.83654166671</c:v>
                </c:pt>
                <c:pt idx="19">
                  <c:v>389490.67455</c:v>
                </c:pt>
                <c:pt idx="20">
                  <c:v>426443.1654916667</c:v>
                </c:pt>
                <c:pt idx="21">
                  <c:v>464944.02697499999</c:v>
                </c:pt>
                <c:pt idx="22">
                  <c:v>504979.74255000002</c:v>
                </c:pt>
                <c:pt idx="23">
                  <c:v>546538.74202500016</c:v>
                </c:pt>
                <c:pt idx="24">
                  <c:v>589611.87465000001</c:v>
                </c:pt>
                <c:pt idx="25">
                  <c:v>634185.72375833336</c:v>
                </c:pt>
                <c:pt idx="26">
                  <c:v>680249.53991666669</c:v>
                </c:pt>
                <c:pt idx="27">
                  <c:v>727795.09903333336</c:v>
                </c:pt>
                <c:pt idx="28">
                  <c:v>776808.20810000005</c:v>
                </c:pt>
                <c:pt idx="29">
                  <c:v>827285.66457500006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4999081364829395"/>
                  <c:y val="-5.26009769612131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'Modelo_3_Ø25mm '!$D$18:$D$38</c:f>
              <c:numCache>
                <c:formatCode>0.00</c:formatCode>
                <c:ptCount val="21"/>
                <c:pt idx="0">
                  <c:v>6.1372994683783093E-2</c:v>
                </c:pt>
                <c:pt idx="1">
                  <c:v>0.30686497341891544</c:v>
                </c:pt>
                <c:pt idx="2">
                  <c:v>0.61372994683783089</c:v>
                </c:pt>
                <c:pt idx="3">
                  <c:v>0.92059492025674627</c:v>
                </c:pt>
                <c:pt idx="4">
                  <c:v>1.2274598936756618</c:v>
                </c:pt>
                <c:pt idx="5">
                  <c:v>1.534324867094577</c:v>
                </c:pt>
                <c:pt idx="6">
                  <c:v>1.8411898405134925</c:v>
                </c:pt>
                <c:pt idx="7">
                  <c:v>2.1480548139324083</c:v>
                </c:pt>
                <c:pt idx="8">
                  <c:v>2.4549197873513235</c:v>
                </c:pt>
                <c:pt idx="9">
                  <c:v>2.7617847607702388</c:v>
                </c:pt>
                <c:pt idx="10">
                  <c:v>3.0686497341891541</c:v>
                </c:pt>
                <c:pt idx="11">
                  <c:v>3.3755147076080698</c:v>
                </c:pt>
                <c:pt idx="12">
                  <c:v>3.6823796810269851</c:v>
                </c:pt>
                <c:pt idx="13">
                  <c:v>3.9892446544459004</c:v>
                </c:pt>
                <c:pt idx="14">
                  <c:v>4.2961096278648165</c:v>
                </c:pt>
                <c:pt idx="15">
                  <c:v>4.6029746012837309</c:v>
                </c:pt>
                <c:pt idx="16">
                  <c:v>4.9098395747026471</c:v>
                </c:pt>
                <c:pt idx="17">
                  <c:v>5.2167045481215624</c:v>
                </c:pt>
                <c:pt idx="18">
                  <c:v>5.5235695215404776</c:v>
                </c:pt>
                <c:pt idx="19">
                  <c:v>5.8304344949593929</c:v>
                </c:pt>
                <c:pt idx="20">
                  <c:v>6.1372994683783082</c:v>
                </c:pt>
              </c:numCache>
            </c:numRef>
          </c:xVal>
          <c:yVal>
            <c:numRef>
              <c:f>'Modelo_3_Ø25mm '!$G$18:$G$38</c:f>
              <c:numCache>
                <c:formatCode>0.00</c:formatCode>
                <c:ptCount val="21"/>
                <c:pt idx="0">
                  <c:v>2607.2917583333333</c:v>
                </c:pt>
                <c:pt idx="1">
                  <c:v>27716.287975000003</c:v>
                </c:pt>
                <c:pt idx="2">
                  <c:v>87045.571716666673</c:v>
                </c:pt>
                <c:pt idx="3">
                  <c:v>182895.81174166666</c:v>
                </c:pt>
                <c:pt idx="4">
                  <c:v>306214.0770916667</c:v>
                </c:pt>
                <c:pt idx="5">
                  <c:v>460285.98062500003</c:v>
                </c:pt>
                <c:pt idx="6">
                  <c:v>647313.15636666678</c:v>
                </c:pt>
                <c:pt idx="7">
                  <c:v>868910.89272499993</c:v>
                </c:pt>
                <c:pt idx="8">
                  <c:v>1127744.8719250001</c:v>
                </c:pt>
                <c:pt idx="9">
                  <c:v>1419680.919025</c:v>
                </c:pt>
                <c:pt idx="10">
                  <c:v>1744199.6168333334</c:v>
                </c:pt>
                <c:pt idx="11">
                  <c:v>2101981.6109916666</c:v>
                </c:pt>
                <c:pt idx="12">
                  <c:v>2492970.3644250003</c:v>
                </c:pt>
                <c:pt idx="13">
                  <c:v>2914654.8209250001</c:v>
                </c:pt>
                <c:pt idx="14">
                  <c:v>3369138.4171166667</c:v>
                </c:pt>
                <c:pt idx="15">
                  <c:v>3859110.3707833332</c:v>
                </c:pt>
                <c:pt idx="16">
                  <c:v>4383016.6968083335</c:v>
                </c:pt>
                <c:pt idx="17">
                  <c:v>4940050.2675833339</c:v>
                </c:pt>
                <c:pt idx="18">
                  <c:v>5528479.8589083338</c:v>
                </c:pt>
                <c:pt idx="19">
                  <c:v>6150329.2978916671</c:v>
                </c:pt>
                <c:pt idx="20">
                  <c:v>6804765.4901833339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9-47A8-BBE1-76C33A04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71823"/>
        <c:axId val="1435972783"/>
      </c:scatterChart>
      <c:valAx>
        <c:axId val="14359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972783"/>
        <c:crosses val="autoZero"/>
        <c:crossBetween val="midCat"/>
      </c:valAx>
      <c:valAx>
        <c:axId val="14359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97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'Modelo_3_Ø25mm '!$L$18:$L$38</c:f>
              <c:numCache>
                <c:formatCode>0.00</c:formatCode>
                <c:ptCount val="21"/>
                <c:pt idx="0">
                  <c:v>5.4506429991525385E-2</c:v>
                </c:pt>
                <c:pt idx="1">
                  <c:v>0.27253214995762692</c:v>
                </c:pt>
                <c:pt idx="2">
                  <c:v>0.54506429991525385</c:v>
                </c:pt>
                <c:pt idx="3">
                  <c:v>0.81759644987288072</c:v>
                </c:pt>
                <c:pt idx="4">
                  <c:v>1.0901285998305077</c:v>
                </c:pt>
                <c:pt idx="5">
                  <c:v>1.3626607497881345</c:v>
                </c:pt>
                <c:pt idx="6">
                  <c:v>1.6351928997457614</c:v>
                </c:pt>
                <c:pt idx="7">
                  <c:v>1.9077250497033884</c:v>
                </c:pt>
                <c:pt idx="8">
                  <c:v>2.1802571996610154</c:v>
                </c:pt>
                <c:pt idx="9">
                  <c:v>2.4527893496186421</c:v>
                </c:pt>
                <c:pt idx="10">
                  <c:v>2.7253214995762689</c:v>
                </c:pt>
                <c:pt idx="11">
                  <c:v>2.9978536495338961</c:v>
                </c:pt>
                <c:pt idx="12">
                  <c:v>3.2703857994915229</c:v>
                </c:pt>
                <c:pt idx="13">
                  <c:v>3.5429179494491496</c:v>
                </c:pt>
                <c:pt idx="14">
                  <c:v>3.8154500994067768</c:v>
                </c:pt>
                <c:pt idx="15">
                  <c:v>4.0879822493644031</c:v>
                </c:pt>
                <c:pt idx="16">
                  <c:v>4.3605143993220308</c:v>
                </c:pt>
                <c:pt idx="17">
                  <c:v>4.6330465492796575</c:v>
                </c:pt>
                <c:pt idx="18">
                  <c:v>4.9055786992372843</c:v>
                </c:pt>
                <c:pt idx="19">
                  <c:v>5.1781108491949102</c:v>
                </c:pt>
                <c:pt idx="20">
                  <c:v>5.4506429991525378</c:v>
                </c:pt>
              </c:numCache>
            </c:numRef>
          </c:xVal>
          <c:yVal>
            <c:numRef>
              <c:f>'Modelo_3_Ø25mm '!$O$18:$O$38</c:f>
              <c:numCache>
                <c:formatCode>0.00</c:formatCode>
                <c:ptCount val="21"/>
                <c:pt idx="0">
                  <c:v>1516.2553750000002</c:v>
                </c:pt>
                <c:pt idx="1">
                  <c:v>18152.303449999999</c:v>
                </c:pt>
                <c:pt idx="2">
                  <c:v>60901.070775</c:v>
                </c:pt>
                <c:pt idx="3">
                  <c:v>125040.68559166667</c:v>
                </c:pt>
                <c:pt idx="4">
                  <c:v>207491.239925</c:v>
                </c:pt>
                <c:pt idx="5">
                  <c:v>310811.45899166667</c:v>
                </c:pt>
                <c:pt idx="6">
                  <c:v>432254.35785833339</c:v>
                </c:pt>
                <c:pt idx="7">
                  <c:v>580953.54065833334</c:v>
                </c:pt>
                <c:pt idx="8">
                  <c:v>753701.29297499999</c:v>
                </c:pt>
                <c:pt idx="9">
                  <c:v>949596.23995000008</c:v>
                </c:pt>
                <c:pt idx="10">
                  <c:v>1162993.1667249999</c:v>
                </c:pt>
                <c:pt idx="11">
                  <c:v>1399726.2506666665</c:v>
                </c:pt>
                <c:pt idx="12">
                  <c:v>1658000.5991583334</c:v>
                </c:pt>
                <c:pt idx="13">
                  <c:v>1940134.6300333333</c:v>
                </c:pt>
                <c:pt idx="14">
                  <c:v>2247780.8780833334</c:v>
                </c:pt>
                <c:pt idx="15">
                  <c:v>2579832.1135750003</c:v>
                </c:pt>
                <c:pt idx="16">
                  <c:v>2935977.0276166671</c:v>
                </c:pt>
                <c:pt idx="17">
                  <c:v>3313436.0014916668</c:v>
                </c:pt>
                <c:pt idx="18">
                  <c:v>3714940.3477250002</c:v>
                </c:pt>
                <c:pt idx="19">
                  <c:v>4137524.3704500003</c:v>
                </c:pt>
                <c:pt idx="20">
                  <c:v>4582260.8570000008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7-46F8-910D-289CDB5E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69536"/>
        <c:axId val="1029871456"/>
      </c:scatterChart>
      <c:valAx>
        <c:axId val="10298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871456"/>
        <c:crosses val="autoZero"/>
        <c:crossBetween val="midCat"/>
      </c:valAx>
      <c:valAx>
        <c:axId val="10298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8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'Modelo_3_Ø25mm '!$T$18:$T$38</c:f>
              <c:numCache>
                <c:formatCode>0.00</c:formatCode>
                <c:ptCount val="21"/>
                <c:pt idx="0">
                  <c:v>5.1082727807373017E-2</c:v>
                </c:pt>
                <c:pt idx="1">
                  <c:v>0.25541363903686504</c:v>
                </c:pt>
                <c:pt idx="2">
                  <c:v>0.51082727807373007</c:v>
                </c:pt>
                <c:pt idx="3">
                  <c:v>0.76624091711059517</c:v>
                </c:pt>
                <c:pt idx="4">
                  <c:v>1.0216545561474601</c:v>
                </c:pt>
                <c:pt idx="5">
                  <c:v>1.2770681951843252</c:v>
                </c:pt>
                <c:pt idx="6">
                  <c:v>1.5324818342211903</c:v>
                </c:pt>
                <c:pt idx="7">
                  <c:v>1.7878954732580554</c:v>
                </c:pt>
                <c:pt idx="8">
                  <c:v>2.0433091122949203</c:v>
                </c:pt>
                <c:pt idx="9">
                  <c:v>2.2987227513317854</c:v>
                </c:pt>
                <c:pt idx="10">
                  <c:v>2.5541363903686505</c:v>
                </c:pt>
                <c:pt idx="11">
                  <c:v>2.8095500294055156</c:v>
                </c:pt>
                <c:pt idx="12">
                  <c:v>3.0649636684423807</c:v>
                </c:pt>
                <c:pt idx="13">
                  <c:v>3.3203773074792453</c:v>
                </c:pt>
                <c:pt idx="14">
                  <c:v>3.5757909465161108</c:v>
                </c:pt>
                <c:pt idx="15">
                  <c:v>3.8312045855529755</c:v>
                </c:pt>
                <c:pt idx="16">
                  <c:v>4.0866182245898406</c:v>
                </c:pt>
                <c:pt idx="17">
                  <c:v>4.3420318636267057</c:v>
                </c:pt>
                <c:pt idx="18">
                  <c:v>4.5974455026635708</c:v>
                </c:pt>
                <c:pt idx="19">
                  <c:v>4.852859141700435</c:v>
                </c:pt>
                <c:pt idx="20">
                  <c:v>5.108272780737301</c:v>
                </c:pt>
              </c:numCache>
            </c:numRef>
          </c:xVal>
          <c:yVal>
            <c:numRef>
              <c:f>'Modelo_3_Ø25mm '!$W$18:$W$38</c:f>
              <c:numCache>
                <c:formatCode>0.00</c:formatCode>
                <c:ptCount val="21"/>
                <c:pt idx="0">
                  <c:v>1031.5185916666667</c:v>
                </c:pt>
                <c:pt idx="1">
                  <c:v>13577.924366666668</c:v>
                </c:pt>
                <c:pt idx="2">
                  <c:v>45775.62095833334</c:v>
                </c:pt>
                <c:pt idx="3">
                  <c:v>94503.110658333331</c:v>
                </c:pt>
                <c:pt idx="4">
                  <c:v>157110.33788333336</c:v>
                </c:pt>
                <c:pt idx="5">
                  <c:v>234225.24035833334</c:v>
                </c:pt>
                <c:pt idx="6">
                  <c:v>328639.80914166669</c:v>
                </c:pt>
                <c:pt idx="7">
                  <c:v>441700.56473333336</c:v>
                </c:pt>
                <c:pt idx="8">
                  <c:v>570964.16156666586</c:v>
                </c:pt>
                <c:pt idx="9">
                  <c:v>715994.63472500013</c:v>
                </c:pt>
                <c:pt idx="10">
                  <c:v>881625.17660833336</c:v>
                </c:pt>
                <c:pt idx="11">
                  <c:v>1064638.0792166668</c:v>
                </c:pt>
                <c:pt idx="12">
                  <c:v>1265937.5399416666</c:v>
                </c:pt>
                <c:pt idx="13">
                  <c:v>1480757.9262999999</c:v>
                </c:pt>
                <c:pt idx="14">
                  <c:v>1713279.6958083333</c:v>
                </c:pt>
                <c:pt idx="15">
                  <c:v>1962608.9998333335</c:v>
                </c:pt>
                <c:pt idx="16">
                  <c:v>2230647.1513666669</c:v>
                </c:pt>
                <c:pt idx="17">
                  <c:v>2524432.501916667</c:v>
                </c:pt>
                <c:pt idx="18">
                  <c:v>2838248.7674583332</c:v>
                </c:pt>
                <c:pt idx="19">
                  <c:v>3159762.1549500003</c:v>
                </c:pt>
                <c:pt idx="20">
                  <c:v>3483755.9587583337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C-4DFE-BB20-FB5D9204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93680"/>
        <c:axId val="1040095600"/>
      </c:scatterChart>
      <c:valAx>
        <c:axId val="10400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095600"/>
        <c:crosses val="autoZero"/>
        <c:crossBetween val="midCat"/>
      </c:valAx>
      <c:valAx>
        <c:axId val="10400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0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'Modelo_1_Ø21,4mm'!$L$18:$L$47</c:f>
              <c:numCache>
                <c:formatCode>0.00</c:formatCode>
                <c:ptCount val="30"/>
                <c:pt idx="0">
                  <c:v>7.43875420226731E-2</c:v>
                </c:pt>
                <c:pt idx="1">
                  <c:v>0.1487750840453462</c:v>
                </c:pt>
                <c:pt idx="2">
                  <c:v>0.22316262606801929</c:v>
                </c:pt>
                <c:pt idx="3">
                  <c:v>0.2975501680906924</c:v>
                </c:pt>
                <c:pt idx="4">
                  <c:v>0.37193771011336552</c:v>
                </c:pt>
                <c:pt idx="5">
                  <c:v>0.44632525213603857</c:v>
                </c:pt>
                <c:pt idx="6">
                  <c:v>0.52071279415871174</c:v>
                </c:pt>
                <c:pt idx="7">
                  <c:v>0.5951003361813848</c:v>
                </c:pt>
                <c:pt idx="8">
                  <c:v>0.66948787820405775</c:v>
                </c:pt>
                <c:pt idx="9">
                  <c:v>0.74387542022673103</c:v>
                </c:pt>
                <c:pt idx="10">
                  <c:v>0.81826296224940398</c:v>
                </c:pt>
                <c:pt idx="11">
                  <c:v>0.89265050427207715</c:v>
                </c:pt>
                <c:pt idx="12">
                  <c:v>0.96703804629475021</c:v>
                </c:pt>
                <c:pt idx="13">
                  <c:v>1.0414255883174235</c:v>
                </c:pt>
                <c:pt idx="14">
                  <c:v>1.1158131303400964</c:v>
                </c:pt>
                <c:pt idx="15">
                  <c:v>1.1902006723627696</c:v>
                </c:pt>
                <c:pt idx="16">
                  <c:v>1.2645882143854428</c:v>
                </c:pt>
                <c:pt idx="17">
                  <c:v>1.3389757564081155</c:v>
                </c:pt>
                <c:pt idx="18">
                  <c:v>1.4133632984307889</c:v>
                </c:pt>
                <c:pt idx="19">
                  <c:v>1.4877508404534621</c:v>
                </c:pt>
                <c:pt idx="20">
                  <c:v>1.5621383824761348</c:v>
                </c:pt>
                <c:pt idx="21">
                  <c:v>1.636525924498808</c:v>
                </c:pt>
                <c:pt idx="22">
                  <c:v>1.7109134665214814</c:v>
                </c:pt>
                <c:pt idx="23">
                  <c:v>1.7853010085441543</c:v>
                </c:pt>
                <c:pt idx="24">
                  <c:v>1.8596885505668272</c:v>
                </c:pt>
                <c:pt idx="25">
                  <c:v>1.9340760925895004</c:v>
                </c:pt>
                <c:pt idx="26">
                  <c:v>2.0084636346121738</c:v>
                </c:pt>
                <c:pt idx="27">
                  <c:v>2.082851176634847</c:v>
                </c:pt>
                <c:pt idx="28">
                  <c:v>2.1572387186575193</c:v>
                </c:pt>
                <c:pt idx="29">
                  <c:v>2.2316262606801929</c:v>
                </c:pt>
              </c:numCache>
            </c:numRef>
          </c:xVal>
          <c:yVal>
            <c:numRef>
              <c:f>'Modelo_1_Ø21,4mm'!$O$18:$O$47</c:f>
              <c:numCache>
                <c:formatCode>0.00</c:formatCode>
                <c:ptCount val="30"/>
                <c:pt idx="0">
                  <c:v>951.50070833333336</c:v>
                </c:pt>
                <c:pt idx="1">
                  <c:v>3058.2860500000002</c:v>
                </c:pt>
                <c:pt idx="2">
                  <c:v>6222.6603750000004</c:v>
                </c:pt>
                <c:pt idx="3">
                  <c:v>10406.65445</c:v>
                </c:pt>
                <c:pt idx="4">
                  <c:v>15589.415683333335</c:v>
                </c:pt>
                <c:pt idx="5">
                  <c:v>21754.013775000003</c:v>
                </c:pt>
                <c:pt idx="6">
                  <c:v>28886.681966666667</c:v>
                </c:pt>
                <c:pt idx="7">
                  <c:v>36975.505591666668</c:v>
                </c:pt>
                <c:pt idx="8">
                  <c:v>46008.764925000003</c:v>
                </c:pt>
                <c:pt idx="9">
                  <c:v>55975.981683333332</c:v>
                </c:pt>
                <c:pt idx="10">
                  <c:v>66867.668358333336</c:v>
                </c:pt>
                <c:pt idx="11">
                  <c:v>78674.377075000011</c:v>
                </c:pt>
                <c:pt idx="12">
                  <c:v>91388.315525000013</c:v>
                </c:pt>
                <c:pt idx="13">
                  <c:v>105001.90495833334</c:v>
                </c:pt>
                <c:pt idx="14">
                  <c:v>119505.832175</c:v>
                </c:pt>
                <c:pt idx="15">
                  <c:v>134893.68693333335</c:v>
                </c:pt>
                <c:pt idx="16">
                  <c:v>151157.877175</c:v>
                </c:pt>
                <c:pt idx="17">
                  <c:v>168288.67141666668</c:v>
                </c:pt>
                <c:pt idx="18">
                  <c:v>186278.41414166667</c:v>
                </c:pt>
                <c:pt idx="19">
                  <c:v>205123.83505833332</c:v>
                </c:pt>
                <c:pt idx="20">
                  <c:v>224815.91257500002</c:v>
                </c:pt>
                <c:pt idx="21">
                  <c:v>245352.05888333335</c:v>
                </c:pt>
                <c:pt idx="22">
                  <c:v>266723.94503333338</c:v>
                </c:pt>
                <c:pt idx="23">
                  <c:v>288927.59086666669</c:v>
                </c:pt>
                <c:pt idx="24">
                  <c:v>311956.86201666668</c:v>
                </c:pt>
                <c:pt idx="25">
                  <c:v>335808.13080000004</c:v>
                </c:pt>
                <c:pt idx="26">
                  <c:v>360473.05765000003</c:v>
                </c:pt>
                <c:pt idx="27">
                  <c:v>385948.3895833334</c:v>
                </c:pt>
                <c:pt idx="28">
                  <c:v>412226.80115833331</c:v>
                </c:pt>
                <c:pt idx="29">
                  <c:v>439306.23170833336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'Modelo_1_Ø21,4mm'!$T$18:$T$47</c:f>
              <c:numCache>
                <c:formatCode>0.00</c:formatCode>
                <c:ptCount val="30"/>
                <c:pt idx="0">
                  <c:v>6.9715051269997691E-2</c:v>
                </c:pt>
                <c:pt idx="1">
                  <c:v>0.13943010253999538</c:v>
                </c:pt>
                <c:pt idx="2">
                  <c:v>0.20914515380999305</c:v>
                </c:pt>
                <c:pt idx="3">
                  <c:v>0.27886020507999076</c:v>
                </c:pt>
                <c:pt idx="4">
                  <c:v>0.34857525634998843</c:v>
                </c:pt>
                <c:pt idx="5">
                  <c:v>0.41829030761998609</c:v>
                </c:pt>
                <c:pt idx="6">
                  <c:v>0.48800535888998381</c:v>
                </c:pt>
                <c:pt idx="7">
                  <c:v>0.55772041015998153</c:v>
                </c:pt>
                <c:pt idx="8">
                  <c:v>0.62743546142997908</c:v>
                </c:pt>
                <c:pt idx="9">
                  <c:v>0.69715051269997685</c:v>
                </c:pt>
                <c:pt idx="10">
                  <c:v>0.76686556396997441</c:v>
                </c:pt>
                <c:pt idx="11">
                  <c:v>0.83658061523997218</c:v>
                </c:pt>
                <c:pt idx="12">
                  <c:v>0.90629566650996984</c:v>
                </c:pt>
                <c:pt idx="13">
                  <c:v>0.97601071777996762</c:v>
                </c:pt>
                <c:pt idx="14">
                  <c:v>1.0457257690499653</c:v>
                </c:pt>
                <c:pt idx="15">
                  <c:v>1.1154408203199631</c:v>
                </c:pt>
                <c:pt idx="16">
                  <c:v>1.1851558715899606</c:v>
                </c:pt>
                <c:pt idx="17">
                  <c:v>1.2548709228599582</c:v>
                </c:pt>
                <c:pt idx="18">
                  <c:v>1.3245859741299559</c:v>
                </c:pt>
                <c:pt idx="19">
                  <c:v>1.3943010253999537</c:v>
                </c:pt>
                <c:pt idx="20">
                  <c:v>1.4640160766699513</c:v>
                </c:pt>
                <c:pt idx="21">
                  <c:v>1.5337311279399488</c:v>
                </c:pt>
                <c:pt idx="22">
                  <c:v>1.6034461792099468</c:v>
                </c:pt>
                <c:pt idx="23">
                  <c:v>1.6731612304799444</c:v>
                </c:pt>
                <c:pt idx="24">
                  <c:v>1.7428762817499419</c:v>
                </c:pt>
                <c:pt idx="25">
                  <c:v>1.8125913330199397</c:v>
                </c:pt>
                <c:pt idx="26">
                  <c:v>1.8823063842899377</c:v>
                </c:pt>
                <c:pt idx="27">
                  <c:v>1.9520214355599352</c:v>
                </c:pt>
                <c:pt idx="28">
                  <c:v>2.0217364868299326</c:v>
                </c:pt>
                <c:pt idx="29">
                  <c:v>2.0914515380999306</c:v>
                </c:pt>
              </c:numCache>
            </c:numRef>
          </c:xVal>
          <c:yVal>
            <c:numRef>
              <c:f>'Modelo_1_Ø21,4mm'!$W$18:$W$47</c:f>
              <c:numCache>
                <c:formatCode>0.00</c:formatCode>
                <c:ptCount val="30"/>
                <c:pt idx="0">
                  <c:v>658.33333333333337</c:v>
                </c:pt>
                <c:pt idx="1">
                  <c:v>2070.7188750000005</c:v>
                </c:pt>
                <c:pt idx="2">
                  <c:v>4259.6387333333332</c:v>
                </c:pt>
                <c:pt idx="3">
                  <c:v>7184.7886583333338</c:v>
                </c:pt>
                <c:pt idx="4">
                  <c:v>10831.313966666668</c:v>
                </c:pt>
                <c:pt idx="5">
                  <c:v>15184.644999999999</c:v>
                </c:pt>
                <c:pt idx="6">
                  <c:v>20232.818541666667</c:v>
                </c:pt>
                <c:pt idx="7">
                  <c:v>25966.17091666667</c:v>
                </c:pt>
                <c:pt idx="8">
                  <c:v>32375.484150000004</c:v>
                </c:pt>
                <c:pt idx="9">
                  <c:v>39452.669925000002</c:v>
                </c:pt>
                <c:pt idx="10">
                  <c:v>47190.531133333337</c:v>
                </c:pt>
                <c:pt idx="11">
                  <c:v>55582.001616666661</c:v>
                </c:pt>
                <c:pt idx="12">
                  <c:v>64621.613724999923</c:v>
                </c:pt>
                <c:pt idx="13">
                  <c:v>74304.092600000004</c:v>
                </c:pt>
                <c:pt idx="14">
                  <c:v>84622.464516666674</c:v>
                </c:pt>
                <c:pt idx="15">
                  <c:v>95573.934475000002</c:v>
                </c:pt>
                <c:pt idx="16">
                  <c:v>107150.84085000001</c:v>
                </c:pt>
                <c:pt idx="17">
                  <c:v>119349.97729166667</c:v>
                </c:pt>
                <c:pt idx="18">
                  <c:v>132168.00186666666</c:v>
                </c:pt>
                <c:pt idx="19">
                  <c:v>145601.34756666666</c:v>
                </c:pt>
                <c:pt idx="20">
                  <c:v>159646.20810833335</c:v>
                </c:pt>
                <c:pt idx="21">
                  <c:v>174298.049375</c:v>
                </c:pt>
                <c:pt idx="22">
                  <c:v>189553.61316666668</c:v>
                </c:pt>
                <c:pt idx="23">
                  <c:v>205411.57796666666</c:v>
                </c:pt>
                <c:pt idx="24">
                  <c:v>221863.81237500001</c:v>
                </c:pt>
                <c:pt idx="25">
                  <c:v>238911.22569166668</c:v>
                </c:pt>
                <c:pt idx="26">
                  <c:v>256548.49670833335</c:v>
                </c:pt>
                <c:pt idx="27">
                  <c:v>274774.55405833333</c:v>
                </c:pt>
                <c:pt idx="28">
                  <c:v>293587.03540833335</c:v>
                </c:pt>
                <c:pt idx="29">
                  <c:v>312979.60857499996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'Modelo_1_Ø21,4mm'!$AB$18:$AB$47</c:f>
              <c:numCache>
                <c:formatCode>0.00</c:formatCode>
                <c:ptCount val="30"/>
                <c:pt idx="0">
                  <c:v>6.6934489398104466E-2</c:v>
                </c:pt>
                <c:pt idx="1">
                  <c:v>0.13386897879620893</c:v>
                </c:pt>
                <c:pt idx="2">
                  <c:v>0.20080346819431336</c:v>
                </c:pt>
                <c:pt idx="3">
                  <c:v>0.26773795759241786</c:v>
                </c:pt>
                <c:pt idx="4">
                  <c:v>0.33467244699052229</c:v>
                </c:pt>
                <c:pt idx="5">
                  <c:v>0.40160693638862671</c:v>
                </c:pt>
                <c:pt idx="6">
                  <c:v>0.46854142578673125</c:v>
                </c:pt>
                <c:pt idx="7">
                  <c:v>0.53547591518483573</c:v>
                </c:pt>
                <c:pt idx="8">
                  <c:v>0.60241040458293993</c:v>
                </c:pt>
                <c:pt idx="9">
                  <c:v>0.66934489398104458</c:v>
                </c:pt>
                <c:pt idx="10">
                  <c:v>0.73627938337914889</c:v>
                </c:pt>
                <c:pt idx="11">
                  <c:v>0.80321387277725342</c:v>
                </c:pt>
                <c:pt idx="12">
                  <c:v>0.87014836217535785</c:v>
                </c:pt>
                <c:pt idx="13">
                  <c:v>0.93708285157346249</c:v>
                </c:pt>
                <c:pt idx="14">
                  <c:v>1.0040173409715667</c:v>
                </c:pt>
                <c:pt idx="15">
                  <c:v>1.0709518303696715</c:v>
                </c:pt>
                <c:pt idx="16">
                  <c:v>1.1378863197677758</c:v>
                </c:pt>
                <c:pt idx="17">
                  <c:v>1.2048208091658799</c:v>
                </c:pt>
                <c:pt idx="18">
                  <c:v>1.2717552985639846</c:v>
                </c:pt>
                <c:pt idx="19">
                  <c:v>1.3386897879620892</c:v>
                </c:pt>
                <c:pt idx="20">
                  <c:v>1.4056242773601935</c:v>
                </c:pt>
                <c:pt idx="21">
                  <c:v>1.4725587667582978</c:v>
                </c:pt>
                <c:pt idx="22">
                  <c:v>1.5394932561564025</c:v>
                </c:pt>
                <c:pt idx="23">
                  <c:v>1.6064277455545068</c:v>
                </c:pt>
                <c:pt idx="24">
                  <c:v>1.6733622349526112</c:v>
                </c:pt>
                <c:pt idx="25">
                  <c:v>1.7402967243507157</c:v>
                </c:pt>
                <c:pt idx="26">
                  <c:v>1.8072312137488205</c:v>
                </c:pt>
                <c:pt idx="27">
                  <c:v>1.874165703146925</c:v>
                </c:pt>
                <c:pt idx="28">
                  <c:v>1.9411001925450289</c:v>
                </c:pt>
                <c:pt idx="29">
                  <c:v>2.0080346819431334</c:v>
                </c:pt>
              </c:numCache>
            </c:numRef>
          </c:xVal>
          <c:yVal>
            <c:numRef>
              <c:f>'Modelo_1_Ø21,4mm'!$AE$18:$AE$47</c:f>
              <c:numCache>
                <c:formatCode>0.00</c:formatCode>
                <c:ptCount val="30"/>
                <c:pt idx="0">
                  <c:v>478.19955833333336</c:v>
                </c:pt>
                <c:pt idx="1">
                  <c:v>1586.3299666666669</c:v>
                </c:pt>
                <c:pt idx="2">
                  <c:v>3318.9128333333333</c:v>
                </c:pt>
                <c:pt idx="3">
                  <c:v>5669.6023833333338</c:v>
                </c:pt>
                <c:pt idx="4">
                  <c:v>8629.790766666667</c:v>
                </c:pt>
                <c:pt idx="5">
                  <c:v>12184.738691666667</c:v>
                </c:pt>
                <c:pt idx="6">
                  <c:v>16314.634675000001</c:v>
                </c:pt>
                <c:pt idx="7">
                  <c:v>21008.022183333334</c:v>
                </c:pt>
                <c:pt idx="8">
                  <c:v>26255.445366666667</c:v>
                </c:pt>
                <c:pt idx="9">
                  <c:v>32052.476600000002</c:v>
                </c:pt>
                <c:pt idx="10">
                  <c:v>38391.067608333331</c:v>
                </c:pt>
                <c:pt idx="11">
                  <c:v>45263.883133333336</c:v>
                </c:pt>
                <c:pt idx="12">
                  <c:v>52666.170158333342</c:v>
                </c:pt>
                <c:pt idx="13">
                  <c:v>60592.287825000007</c:v>
                </c:pt>
                <c:pt idx="14">
                  <c:v>69039.380533333329</c:v>
                </c:pt>
                <c:pt idx="15">
                  <c:v>78004.556941666669</c:v>
                </c:pt>
                <c:pt idx="16">
                  <c:v>87486.554358333335</c:v>
                </c:pt>
                <c:pt idx="17">
                  <c:v>97480.668300000019</c:v>
                </c:pt>
                <c:pt idx="18">
                  <c:v>107986.85341666666</c:v>
                </c:pt>
                <c:pt idx="19">
                  <c:v>119000.96756666667</c:v>
                </c:pt>
                <c:pt idx="20">
                  <c:v>130521.46945833333</c:v>
                </c:pt>
                <c:pt idx="21">
                  <c:v>142543.85504166668</c:v>
                </c:pt>
                <c:pt idx="22">
                  <c:v>155070.88480833333</c:v>
                </c:pt>
                <c:pt idx="23">
                  <c:v>168103.15225833331</c:v>
                </c:pt>
                <c:pt idx="24">
                  <c:v>181624.43208333335</c:v>
                </c:pt>
                <c:pt idx="25">
                  <c:v>195633.38156666668</c:v>
                </c:pt>
                <c:pt idx="26">
                  <c:v>210130.66870000001</c:v>
                </c:pt>
                <c:pt idx="27">
                  <c:v>225115.60618333335</c:v>
                </c:pt>
                <c:pt idx="28">
                  <c:v>240589.65677499998</c:v>
                </c:pt>
                <c:pt idx="29">
                  <c:v>256545.83039166665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'!$L$18:$L$45</c:f>
              <c:numCache>
                <c:formatCode>0.00</c:formatCode>
                <c:ptCount val="28"/>
                <c:pt idx="0">
                  <c:v>4.3452192276407349E-2</c:v>
                </c:pt>
                <c:pt idx="1">
                  <c:v>8.6904384552814698E-2</c:v>
                </c:pt>
                <c:pt idx="2">
                  <c:v>0.13035657682922203</c:v>
                </c:pt>
                <c:pt idx="3">
                  <c:v>0.1738087691056294</c:v>
                </c:pt>
                <c:pt idx="4">
                  <c:v>0.21726096138203674</c:v>
                </c:pt>
                <c:pt idx="5">
                  <c:v>0.26071315365844405</c:v>
                </c:pt>
                <c:pt idx="6">
                  <c:v>0.30416534593485145</c:v>
                </c:pt>
                <c:pt idx="7">
                  <c:v>0.34761753821125879</c:v>
                </c:pt>
                <c:pt idx="8">
                  <c:v>0.39106973048766608</c:v>
                </c:pt>
                <c:pt idx="9">
                  <c:v>0.43452192276407348</c:v>
                </c:pt>
                <c:pt idx="10">
                  <c:v>0.65178288414611019</c:v>
                </c:pt>
                <c:pt idx="11">
                  <c:v>0.86904384552814695</c:v>
                </c:pt>
                <c:pt idx="12">
                  <c:v>1.0863048069101835</c:v>
                </c:pt>
                <c:pt idx="13">
                  <c:v>1.3035657682922204</c:v>
                </c:pt>
                <c:pt idx="14">
                  <c:v>1.5208267296742572</c:v>
                </c:pt>
                <c:pt idx="15">
                  <c:v>1.7380876910562939</c:v>
                </c:pt>
                <c:pt idx="16">
                  <c:v>1.9553486524383308</c:v>
                </c:pt>
                <c:pt idx="17">
                  <c:v>2.172609613820367</c:v>
                </c:pt>
                <c:pt idx="18">
                  <c:v>2.3898705752024045</c:v>
                </c:pt>
                <c:pt idx="19">
                  <c:v>2.6071315365844407</c:v>
                </c:pt>
                <c:pt idx="20">
                  <c:v>2.8243924979664778</c:v>
                </c:pt>
                <c:pt idx="21">
                  <c:v>3.0416534593485145</c:v>
                </c:pt>
                <c:pt idx="22">
                  <c:v>3.2589144207305512</c:v>
                </c:pt>
                <c:pt idx="23">
                  <c:v>3.4761753821125878</c:v>
                </c:pt>
                <c:pt idx="24">
                  <c:v>3.6934363434946245</c:v>
                </c:pt>
                <c:pt idx="25">
                  <c:v>3.9106973048766616</c:v>
                </c:pt>
                <c:pt idx="26">
                  <c:v>4.1279582662586973</c:v>
                </c:pt>
                <c:pt idx="27">
                  <c:v>4.345219227640734</c:v>
                </c:pt>
              </c:numCache>
            </c:numRef>
          </c:xVal>
          <c:yVal>
            <c:numRef>
              <c:f>'Modelo_2_Ø28mm '!$O$18:$O$45</c:f>
              <c:numCache>
                <c:formatCode>0.00</c:formatCode>
                <c:ptCount val="28"/>
                <c:pt idx="0">
                  <c:v>1369.5141333333333</c:v>
                </c:pt>
                <c:pt idx="1">
                  <c:v>4465.2653333333328</c:v>
                </c:pt>
                <c:pt idx="2">
                  <c:v>9029.4853416666665</c:v>
                </c:pt>
                <c:pt idx="3">
                  <c:v>14911.587483333335</c:v>
                </c:pt>
                <c:pt idx="4">
                  <c:v>22001.008066666665</c:v>
                </c:pt>
                <c:pt idx="5">
                  <c:v>30215.599125000001</c:v>
                </c:pt>
                <c:pt idx="6">
                  <c:v>39495.497758333331</c:v>
                </c:pt>
                <c:pt idx="7">
                  <c:v>49804.484825</c:v>
                </c:pt>
                <c:pt idx="8">
                  <c:v>61110.139841666671</c:v>
                </c:pt>
                <c:pt idx="9">
                  <c:v>73394.751633333333</c:v>
                </c:pt>
                <c:pt idx="10">
                  <c:v>149323.71220833337</c:v>
                </c:pt>
                <c:pt idx="11">
                  <c:v>250824.48804166669</c:v>
                </c:pt>
                <c:pt idx="12">
                  <c:v>381761.97831666662</c:v>
                </c:pt>
                <c:pt idx="13">
                  <c:v>542324.79762500001</c:v>
                </c:pt>
                <c:pt idx="14">
                  <c:v>730848.9910416659</c:v>
                </c:pt>
                <c:pt idx="15">
                  <c:v>952896.13699166675</c:v>
                </c:pt>
                <c:pt idx="16">
                  <c:v>1209237.1575</c:v>
                </c:pt>
                <c:pt idx="17">
                  <c:v>1487015.5380916668</c:v>
                </c:pt>
                <c:pt idx="18">
                  <c:v>1777630.7487083336</c:v>
                </c:pt>
                <c:pt idx="19">
                  <c:v>2090312.4522500001</c:v>
                </c:pt>
                <c:pt idx="20">
                  <c:v>2421180.8492916664</c:v>
                </c:pt>
                <c:pt idx="21">
                  <c:v>2767297.1956999996</c:v>
                </c:pt>
                <c:pt idx="22">
                  <c:v>3122746.3222583337</c:v>
                </c:pt>
                <c:pt idx="23">
                  <c:v>3487711.4193250001</c:v>
                </c:pt>
                <c:pt idx="24">
                  <c:v>3867503.0264666667</c:v>
                </c:pt>
                <c:pt idx="25">
                  <c:v>4266551.6694250004</c:v>
                </c:pt>
                <c:pt idx="26">
                  <c:v>4694146.3733583335</c:v>
                </c:pt>
                <c:pt idx="27">
                  <c:v>5148406.859908334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'!$D$18:$D$45</c:f>
              <c:numCache>
                <c:formatCode>0.00</c:formatCode>
                <c:ptCount val="28"/>
                <c:pt idx="0">
                  <c:v>4.8926175608883196E-2</c:v>
                </c:pt>
                <c:pt idx="1">
                  <c:v>9.7852351217766392E-2</c:v>
                </c:pt>
                <c:pt idx="2">
                  <c:v>0.14677852682664957</c:v>
                </c:pt>
                <c:pt idx="3">
                  <c:v>0.19570470243553278</c:v>
                </c:pt>
                <c:pt idx="4">
                  <c:v>0.24463087804441599</c:v>
                </c:pt>
                <c:pt idx="5">
                  <c:v>0.29355705365329915</c:v>
                </c:pt>
                <c:pt idx="6">
                  <c:v>0.34248322926218244</c:v>
                </c:pt>
                <c:pt idx="7">
                  <c:v>0.39140940487106557</c:v>
                </c:pt>
                <c:pt idx="8">
                  <c:v>0.4403355804799487</c:v>
                </c:pt>
                <c:pt idx="9">
                  <c:v>0.48926175608883199</c:v>
                </c:pt>
                <c:pt idx="10">
                  <c:v>0.7338926341332479</c:v>
                </c:pt>
                <c:pt idx="11">
                  <c:v>0.97852351217766398</c:v>
                </c:pt>
                <c:pt idx="12">
                  <c:v>1.2231543902220798</c:v>
                </c:pt>
                <c:pt idx="13">
                  <c:v>1.4677852682664958</c:v>
                </c:pt>
                <c:pt idx="14">
                  <c:v>1.712416146310912</c:v>
                </c:pt>
                <c:pt idx="15">
                  <c:v>1.957047024355328</c:v>
                </c:pt>
                <c:pt idx="16">
                  <c:v>2.2016779023997439</c:v>
                </c:pt>
                <c:pt idx="17">
                  <c:v>2.4463087804441597</c:v>
                </c:pt>
                <c:pt idx="18">
                  <c:v>2.6909396584885763</c:v>
                </c:pt>
                <c:pt idx="19">
                  <c:v>2.9355705365329916</c:v>
                </c:pt>
                <c:pt idx="20">
                  <c:v>3.1802014145774078</c:v>
                </c:pt>
                <c:pt idx="21">
                  <c:v>3.424832292621824</c:v>
                </c:pt>
                <c:pt idx="22">
                  <c:v>3.6694631706662397</c:v>
                </c:pt>
                <c:pt idx="23">
                  <c:v>3.9140940487106559</c:v>
                </c:pt>
                <c:pt idx="24">
                  <c:v>4.1587249267550721</c:v>
                </c:pt>
                <c:pt idx="25">
                  <c:v>4.4033558047994878</c:v>
                </c:pt>
                <c:pt idx="26">
                  <c:v>4.6479866828439036</c:v>
                </c:pt>
                <c:pt idx="27">
                  <c:v>4.8926175608883193</c:v>
                </c:pt>
              </c:numCache>
            </c:numRef>
          </c:xVal>
          <c:yVal>
            <c:numRef>
              <c:f>'Modelo_2_Ø28mm '!$G$18:$G$45</c:f>
              <c:numCache>
                <c:formatCode>0.00</c:formatCode>
                <c:ptCount val="28"/>
                <c:pt idx="0">
                  <c:v>2483.3908166666665</c:v>
                </c:pt>
                <c:pt idx="1">
                  <c:v>7970.5475750000005</c:v>
                </c:pt>
                <c:pt idx="2">
                  <c:v>16247.063983333333</c:v>
                </c:pt>
                <c:pt idx="3">
                  <c:v>27169.969674999997</c:v>
                </c:pt>
                <c:pt idx="4">
                  <c:v>40643.990108333332</c:v>
                </c:pt>
                <c:pt idx="5">
                  <c:v>56602.313266666672</c:v>
                </c:pt>
                <c:pt idx="6">
                  <c:v>74991.541116666674</c:v>
                </c:pt>
                <c:pt idx="7">
                  <c:v>95769.792399999991</c:v>
                </c:pt>
                <c:pt idx="8">
                  <c:v>118900.28025000001</c:v>
                </c:pt>
                <c:pt idx="9">
                  <c:v>144351.39174166668</c:v>
                </c:pt>
                <c:pt idx="10">
                  <c:v>305410.92903333332</c:v>
                </c:pt>
                <c:pt idx="11">
                  <c:v>520712.85214166663</c:v>
                </c:pt>
                <c:pt idx="12">
                  <c:v>787708.64500833326</c:v>
                </c:pt>
                <c:pt idx="13">
                  <c:v>1104290.7905166666</c:v>
                </c:pt>
                <c:pt idx="14">
                  <c:v>1468854.482975</c:v>
                </c:pt>
                <c:pt idx="15">
                  <c:v>1879846.5865083335</c:v>
                </c:pt>
                <c:pt idx="16">
                  <c:v>2335883.7977500004</c:v>
                </c:pt>
                <c:pt idx="17">
                  <c:v>2835657.1606083331</c:v>
                </c:pt>
                <c:pt idx="18">
                  <c:v>3379486.7546833334</c:v>
                </c:pt>
                <c:pt idx="19">
                  <c:v>3966026.1230000001</c:v>
                </c:pt>
                <c:pt idx="20">
                  <c:v>4594568.2112583332</c:v>
                </c:pt>
                <c:pt idx="21">
                  <c:v>5264601.5671250001</c:v>
                </c:pt>
                <c:pt idx="22">
                  <c:v>5975605.239108325</c:v>
                </c:pt>
                <c:pt idx="23">
                  <c:v>6726144.8021499999</c:v>
                </c:pt>
                <c:pt idx="24">
                  <c:v>7517374.4223333336</c:v>
                </c:pt>
                <c:pt idx="25">
                  <c:v>8347834.1974083334</c:v>
                </c:pt>
                <c:pt idx="26">
                  <c:v>9218463.2773166653</c:v>
                </c:pt>
                <c:pt idx="27">
                  <c:v>10126271.973850001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'!$T$18:$T$45</c:f>
              <c:numCache>
                <c:formatCode>0.00</c:formatCode>
                <c:ptCount val="28"/>
                <c:pt idx="0">
                  <c:v>4.0722837856643025E-2</c:v>
                </c:pt>
                <c:pt idx="1">
                  <c:v>8.144567571328605E-2</c:v>
                </c:pt>
                <c:pt idx="2">
                  <c:v>0.12216851356992905</c:v>
                </c:pt>
                <c:pt idx="3">
                  <c:v>0.1628913514265721</c:v>
                </c:pt>
                <c:pt idx="4">
                  <c:v>0.20361418928321512</c:v>
                </c:pt>
                <c:pt idx="5">
                  <c:v>0.24433702713985811</c:v>
                </c:pt>
                <c:pt idx="6">
                  <c:v>0.28505986499650121</c:v>
                </c:pt>
                <c:pt idx="7">
                  <c:v>0.3257827028531442</c:v>
                </c:pt>
                <c:pt idx="8">
                  <c:v>0.36650554070978714</c:v>
                </c:pt>
                <c:pt idx="9">
                  <c:v>0.40722837856643024</c:v>
                </c:pt>
                <c:pt idx="10">
                  <c:v>0.6108425678496453</c:v>
                </c:pt>
                <c:pt idx="11">
                  <c:v>0.81445675713286048</c:v>
                </c:pt>
                <c:pt idx="12">
                  <c:v>1.0180709464160753</c:v>
                </c:pt>
                <c:pt idx="13">
                  <c:v>1.2216851356992906</c:v>
                </c:pt>
                <c:pt idx="14">
                  <c:v>1.4252993249825057</c:v>
                </c:pt>
                <c:pt idx="15">
                  <c:v>1.628913514265721</c:v>
                </c:pt>
                <c:pt idx="16">
                  <c:v>1.832527703548936</c:v>
                </c:pt>
                <c:pt idx="17">
                  <c:v>2.0361418928321506</c:v>
                </c:pt>
                <c:pt idx="18">
                  <c:v>2.2397560821153664</c:v>
                </c:pt>
                <c:pt idx="19">
                  <c:v>2.4433702713985812</c:v>
                </c:pt>
                <c:pt idx="20">
                  <c:v>2.6469844606817965</c:v>
                </c:pt>
                <c:pt idx="21">
                  <c:v>2.8505986499650113</c:v>
                </c:pt>
                <c:pt idx="22">
                  <c:v>3.0542128392482266</c:v>
                </c:pt>
                <c:pt idx="23">
                  <c:v>3.2578270285314419</c:v>
                </c:pt>
                <c:pt idx="24">
                  <c:v>3.4614412178146567</c:v>
                </c:pt>
                <c:pt idx="25">
                  <c:v>3.665055407097872</c:v>
                </c:pt>
                <c:pt idx="26">
                  <c:v>3.8686695963810864</c:v>
                </c:pt>
                <c:pt idx="27">
                  <c:v>4.0722837856643013</c:v>
                </c:pt>
              </c:numCache>
            </c:numRef>
          </c:xVal>
          <c:yVal>
            <c:numRef>
              <c:f>'Modelo_2_Ø28mm '!$W$18:$W$45</c:f>
              <c:numCache>
                <c:formatCode>0.00</c:formatCode>
                <c:ptCount val="28"/>
                <c:pt idx="0">
                  <c:v>885.2348833333333</c:v>
                </c:pt>
                <c:pt idx="1">
                  <c:v>2927.1662083333335</c:v>
                </c:pt>
                <c:pt idx="2">
                  <c:v>6003.5740999999998</c:v>
                </c:pt>
                <c:pt idx="3">
                  <c:v>10030.104591666666</c:v>
                </c:pt>
                <c:pt idx="4">
                  <c:v>14937.990291666667</c:v>
                </c:pt>
                <c:pt idx="5">
                  <c:v>20673.045025000003</c:v>
                </c:pt>
                <c:pt idx="6">
                  <c:v>27192.227016666668</c:v>
                </c:pt>
                <c:pt idx="7">
                  <c:v>34461.94896666667</c:v>
                </c:pt>
                <c:pt idx="8">
                  <c:v>42463.264241666671</c:v>
                </c:pt>
                <c:pt idx="9">
                  <c:v>51176.670708333339</c:v>
                </c:pt>
                <c:pt idx="10">
                  <c:v>105251.24630833333</c:v>
                </c:pt>
                <c:pt idx="11">
                  <c:v>177976.0877</c:v>
                </c:pt>
                <c:pt idx="12">
                  <c:v>270188.09240833332</c:v>
                </c:pt>
                <c:pt idx="13">
                  <c:v>381014.03823333333</c:v>
                </c:pt>
                <c:pt idx="14">
                  <c:v>509577.04858333332</c:v>
                </c:pt>
                <c:pt idx="15">
                  <c:v>657691.73343333346</c:v>
                </c:pt>
                <c:pt idx="16">
                  <c:v>829242.27963333344</c:v>
                </c:pt>
                <c:pt idx="17">
                  <c:v>1023883.3626666667</c:v>
                </c:pt>
                <c:pt idx="18">
                  <c:v>1235408.4496416666</c:v>
                </c:pt>
                <c:pt idx="19">
                  <c:v>1457118.0309333336</c:v>
                </c:pt>
                <c:pt idx="20">
                  <c:v>1689320.01095</c:v>
                </c:pt>
                <c:pt idx="21">
                  <c:v>1932812.4605416667</c:v>
                </c:pt>
                <c:pt idx="22">
                  <c:v>2186599.2222833335</c:v>
                </c:pt>
                <c:pt idx="23">
                  <c:v>2449971.370616667</c:v>
                </c:pt>
                <c:pt idx="24">
                  <c:v>2721215.5247583333</c:v>
                </c:pt>
                <c:pt idx="25">
                  <c:v>3003762.3778416668</c:v>
                </c:pt>
                <c:pt idx="26">
                  <c:v>3303174.4525833335</c:v>
                </c:pt>
                <c:pt idx="27">
                  <c:v>3619524.9519416671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'!$AB$18:$AB$45</c:f>
              <c:numCache>
                <c:formatCode>0.00</c:formatCode>
                <c:ptCount val="28"/>
                <c:pt idx="0">
                  <c:v>3.9098620873413148E-2</c:v>
                </c:pt>
                <c:pt idx="1">
                  <c:v>7.8197241746826296E-2</c:v>
                </c:pt>
                <c:pt idx="2">
                  <c:v>0.11729586262023942</c:v>
                </c:pt>
                <c:pt idx="3">
                  <c:v>0.15639448349365259</c:v>
                </c:pt>
                <c:pt idx="4">
                  <c:v>0.19549310436706574</c:v>
                </c:pt>
                <c:pt idx="5">
                  <c:v>0.23459172524047883</c:v>
                </c:pt>
                <c:pt idx="6">
                  <c:v>0.27369034611389204</c:v>
                </c:pt>
                <c:pt idx="7">
                  <c:v>0.31278896698730518</c:v>
                </c:pt>
                <c:pt idx="8">
                  <c:v>0.35188758786071828</c:v>
                </c:pt>
                <c:pt idx="9">
                  <c:v>0.39098620873413148</c:v>
                </c:pt>
                <c:pt idx="10">
                  <c:v>0.58647931310119716</c:v>
                </c:pt>
                <c:pt idx="11">
                  <c:v>0.78197241746826296</c:v>
                </c:pt>
                <c:pt idx="12">
                  <c:v>0.97746552183532853</c:v>
                </c:pt>
                <c:pt idx="13">
                  <c:v>1.1729586262023943</c:v>
                </c:pt>
                <c:pt idx="14">
                  <c:v>1.3684517305694601</c:v>
                </c:pt>
                <c:pt idx="15">
                  <c:v>1.5639448349365259</c:v>
                </c:pt>
                <c:pt idx="16">
                  <c:v>1.7594379393035915</c:v>
                </c:pt>
                <c:pt idx="17">
                  <c:v>1.9549310436706571</c:v>
                </c:pt>
                <c:pt idx="18">
                  <c:v>2.1504241480377235</c:v>
                </c:pt>
                <c:pt idx="19">
                  <c:v>2.3459172524047887</c:v>
                </c:pt>
                <c:pt idx="20">
                  <c:v>2.5414103567718547</c:v>
                </c:pt>
                <c:pt idx="21">
                  <c:v>2.7369034611389202</c:v>
                </c:pt>
                <c:pt idx="22">
                  <c:v>2.9323965655059858</c:v>
                </c:pt>
                <c:pt idx="23">
                  <c:v>3.1278896698730518</c:v>
                </c:pt>
                <c:pt idx="24">
                  <c:v>3.3233827742401174</c:v>
                </c:pt>
                <c:pt idx="25">
                  <c:v>3.518875878607183</c:v>
                </c:pt>
                <c:pt idx="26">
                  <c:v>3.7143689829742486</c:v>
                </c:pt>
                <c:pt idx="27">
                  <c:v>3.9098620873413141</c:v>
                </c:pt>
              </c:numCache>
            </c:numRef>
          </c:xVal>
          <c:yVal>
            <c:numRef>
              <c:f>'Modelo_2_Ø28mm '!$AF$18:$AF$45</c:f>
              <c:numCache>
                <c:formatCode>0.00</c:formatCode>
                <c:ptCount val="28"/>
                <c:pt idx="0">
                  <c:v>617.27066666666667</c:v>
                </c:pt>
                <c:pt idx="1">
                  <c:v>2095.3372749999999</c:v>
                </c:pt>
                <c:pt idx="2">
                  <c:v>4333.4946</c:v>
                </c:pt>
                <c:pt idx="3">
                  <c:v>7282.9921916666672</c:v>
                </c:pt>
                <c:pt idx="4">
                  <c:v>10906.006233333334</c:v>
                </c:pt>
                <c:pt idx="5">
                  <c:v>15185.847949999999</c:v>
                </c:pt>
                <c:pt idx="6">
                  <c:v>20110.888291666666</c:v>
                </c:pt>
                <c:pt idx="7">
                  <c:v>25643.787466666668</c:v>
                </c:pt>
                <c:pt idx="8">
                  <c:v>31767.275858333334</c:v>
                </c:pt>
                <c:pt idx="9">
                  <c:v>38466.07738333333</c:v>
                </c:pt>
                <c:pt idx="10">
                  <c:v>79946.831616666677</c:v>
                </c:pt>
                <c:pt idx="11">
                  <c:v>134129.88954166666</c:v>
                </c:pt>
                <c:pt idx="12">
                  <c:v>201042.43303333333</c:v>
                </c:pt>
                <c:pt idx="13">
                  <c:v>280678.37814166665</c:v>
                </c:pt>
                <c:pt idx="14">
                  <c:v>372788.10943333333</c:v>
                </c:pt>
                <c:pt idx="15">
                  <c:v>477753.74755833333</c:v>
                </c:pt>
                <c:pt idx="16">
                  <c:v>598111.66038333334</c:v>
                </c:pt>
                <c:pt idx="17">
                  <c:v>736194.14462499903</c:v>
                </c:pt>
                <c:pt idx="18">
                  <c:v>890080.48580833338</c:v>
                </c:pt>
                <c:pt idx="19">
                  <c:v>1057804.7412333335</c:v>
                </c:pt>
                <c:pt idx="20">
                  <c:v>1234868.4052166666</c:v>
                </c:pt>
                <c:pt idx="21">
                  <c:v>1423288.267525</c:v>
                </c:pt>
                <c:pt idx="22">
                  <c:v>1617313.7186333335</c:v>
                </c:pt>
                <c:pt idx="23">
                  <c:v>1817803.9828083334</c:v>
                </c:pt>
                <c:pt idx="24">
                  <c:v>2024696.8246666666</c:v>
                </c:pt>
                <c:pt idx="25">
                  <c:v>2237165.9749999996</c:v>
                </c:pt>
                <c:pt idx="26">
                  <c:v>2459465.0829166663</c:v>
                </c:pt>
                <c:pt idx="27">
                  <c:v>2694112.0426250002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9116797900262467"/>
                  <c:y val="1.34919072615923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'Modelo_3_Ø25mm '!$AB$18:$AB$38</c:f>
              <c:numCache>
                <c:formatCode>0.00</c:formatCode>
                <c:ptCount val="21"/>
                <c:pt idx="0">
                  <c:v>4.9045310023609456E-2</c:v>
                </c:pt>
                <c:pt idx="1">
                  <c:v>0.24522655011804728</c:v>
                </c:pt>
                <c:pt idx="2">
                  <c:v>0.49045310023609456</c:v>
                </c:pt>
                <c:pt idx="3">
                  <c:v>0.73567965035414173</c:v>
                </c:pt>
                <c:pt idx="4">
                  <c:v>0.98090620047218913</c:v>
                </c:pt>
                <c:pt idx="5">
                  <c:v>1.2261327505902362</c:v>
                </c:pt>
                <c:pt idx="6">
                  <c:v>1.4713593007082835</c:v>
                </c:pt>
                <c:pt idx="7">
                  <c:v>1.716585850826331</c:v>
                </c:pt>
                <c:pt idx="8">
                  <c:v>1.9618124009443783</c:v>
                </c:pt>
                <c:pt idx="9">
                  <c:v>2.2070389510624251</c:v>
                </c:pt>
                <c:pt idx="10">
                  <c:v>2.4522655011804724</c:v>
                </c:pt>
                <c:pt idx="11">
                  <c:v>2.6974920512985201</c:v>
                </c:pt>
                <c:pt idx="12">
                  <c:v>2.9427186014165669</c:v>
                </c:pt>
                <c:pt idx="13">
                  <c:v>3.1879451515346142</c:v>
                </c:pt>
                <c:pt idx="14">
                  <c:v>3.4331717016526619</c:v>
                </c:pt>
                <c:pt idx="15">
                  <c:v>3.6783982517707088</c:v>
                </c:pt>
                <c:pt idx="16">
                  <c:v>3.9236248018887565</c:v>
                </c:pt>
                <c:pt idx="17">
                  <c:v>4.1688513520068033</c:v>
                </c:pt>
                <c:pt idx="18">
                  <c:v>4.4140779021248502</c:v>
                </c:pt>
                <c:pt idx="19">
                  <c:v>4.6593044522428979</c:v>
                </c:pt>
                <c:pt idx="20">
                  <c:v>4.9045310023609447</c:v>
                </c:pt>
              </c:numCache>
            </c:numRef>
          </c:xVal>
          <c:yVal>
            <c:numRef>
              <c:f>'Modelo_3_Ø25mm '!$AE$18:$AE$38</c:f>
              <c:numCache>
                <c:formatCode>0.00</c:formatCode>
                <c:ptCount val="21"/>
                <c:pt idx="0">
                  <c:v>811.12471666666579</c:v>
                </c:pt>
                <c:pt idx="1">
                  <c:v>11437.486274999999</c:v>
                </c:pt>
                <c:pt idx="2">
                  <c:v>39254.670400000003</c:v>
                </c:pt>
                <c:pt idx="3">
                  <c:v>81531.639308333251</c:v>
                </c:pt>
                <c:pt idx="4">
                  <c:v>134745.13056666666</c:v>
                </c:pt>
                <c:pt idx="5">
                  <c:v>204984.05527499999</c:v>
                </c:pt>
                <c:pt idx="6">
                  <c:v>291322.48683333333</c:v>
                </c:pt>
                <c:pt idx="7">
                  <c:v>392014.48692499998</c:v>
                </c:pt>
                <c:pt idx="8">
                  <c:v>510040.61990833335</c:v>
                </c:pt>
                <c:pt idx="9">
                  <c:v>644424.46604166669</c:v>
                </c:pt>
                <c:pt idx="10">
                  <c:v>793235.18116666586</c:v>
                </c:pt>
                <c:pt idx="11">
                  <c:v>961318.11596666672</c:v>
                </c:pt>
                <c:pt idx="12">
                  <c:v>1145069.2584583336</c:v>
                </c:pt>
                <c:pt idx="13">
                  <c:v>1341701.0161583335</c:v>
                </c:pt>
                <c:pt idx="14">
                  <c:v>1550743.2934416668</c:v>
                </c:pt>
                <c:pt idx="15">
                  <c:v>1771954.8729833334</c:v>
                </c:pt>
                <c:pt idx="16">
                  <c:v>2008504.5037833333</c:v>
                </c:pt>
                <c:pt idx="17">
                  <c:v>2256601.0627000001</c:v>
                </c:pt>
                <c:pt idx="18">
                  <c:v>2526566.6332833334</c:v>
                </c:pt>
                <c:pt idx="19">
                  <c:v>2820226.4566250001</c:v>
                </c:pt>
                <c:pt idx="20">
                  <c:v>3124805.3546500001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1-4983-89DC-99F65338E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41248"/>
        <c:axId val="963139808"/>
      </c:scatterChart>
      <c:valAx>
        <c:axId val="9631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3139808"/>
        <c:crosses val="autoZero"/>
        <c:crossBetween val="midCat"/>
      </c:valAx>
      <c:valAx>
        <c:axId val="9631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31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5</xdr:row>
      <xdr:rowOff>0</xdr:rowOff>
    </xdr:from>
    <xdr:ext cx="1819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/>
                      <m:sub/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〖_〗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51</xdr:row>
      <xdr:rowOff>169209</xdr:rowOff>
    </xdr:from>
    <xdr:to>
      <xdr:col>6</xdr:col>
      <xdr:colOff>560295</xdr:colOff>
      <xdr:row>66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67235</xdr:colOff>
      <xdr:row>51</xdr:row>
      <xdr:rowOff>158003</xdr:rowOff>
    </xdr:from>
    <xdr:to>
      <xdr:col>14</xdr:col>
      <xdr:colOff>336176</xdr:colOff>
      <xdr:row>66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224117</xdr:colOff>
      <xdr:row>51</xdr:row>
      <xdr:rowOff>79562</xdr:rowOff>
    </xdr:from>
    <xdr:to>
      <xdr:col>22</xdr:col>
      <xdr:colOff>493058</xdr:colOff>
      <xdr:row>65</xdr:row>
      <xdr:rowOff>155762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246529</xdr:colOff>
      <xdr:row>51</xdr:row>
      <xdr:rowOff>135591</xdr:rowOff>
    </xdr:from>
    <xdr:to>
      <xdr:col>30</xdr:col>
      <xdr:colOff>515470</xdr:colOff>
      <xdr:row>66</xdr:row>
      <xdr:rowOff>21291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49</xdr:row>
      <xdr:rowOff>68355</xdr:rowOff>
    </xdr:from>
    <xdr:to>
      <xdr:col>15</xdr:col>
      <xdr:colOff>22411</xdr:colOff>
      <xdr:row>66</xdr:row>
      <xdr:rowOff>78440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50</xdr:row>
      <xdr:rowOff>34738</xdr:rowOff>
    </xdr:from>
    <xdr:to>
      <xdr:col>6</xdr:col>
      <xdr:colOff>605117</xdr:colOff>
      <xdr:row>64</xdr:row>
      <xdr:rowOff>110938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51</xdr:row>
      <xdr:rowOff>12326</xdr:rowOff>
    </xdr:from>
    <xdr:to>
      <xdr:col>22</xdr:col>
      <xdr:colOff>336175</xdr:colOff>
      <xdr:row>65</xdr:row>
      <xdr:rowOff>88526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49</xdr:row>
      <xdr:rowOff>180415</xdr:rowOff>
    </xdr:from>
    <xdr:to>
      <xdr:col>31</xdr:col>
      <xdr:colOff>661147</xdr:colOff>
      <xdr:row>66</xdr:row>
      <xdr:rowOff>123265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72838</xdr:colOff>
      <xdr:row>49</xdr:row>
      <xdr:rowOff>124385</xdr:rowOff>
    </xdr:from>
    <xdr:to>
      <xdr:col>30</xdr:col>
      <xdr:colOff>341779</xdr:colOff>
      <xdr:row>64</xdr:row>
      <xdr:rowOff>10085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C44F27-B08E-872C-F199-11B3F8B1C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151279</xdr:colOff>
      <xdr:row>49</xdr:row>
      <xdr:rowOff>68355</xdr:rowOff>
    </xdr:from>
    <xdr:to>
      <xdr:col>6</xdr:col>
      <xdr:colOff>565897</xdr:colOff>
      <xdr:row>63</xdr:row>
      <xdr:rowOff>144555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4D64178-1108-1AA4-5856-EBA98DA10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67235</xdr:colOff>
      <xdr:row>49</xdr:row>
      <xdr:rowOff>135590</xdr:rowOff>
    </xdr:from>
    <xdr:to>
      <xdr:col>14</xdr:col>
      <xdr:colOff>336176</xdr:colOff>
      <xdr:row>64</xdr:row>
      <xdr:rowOff>21290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77ABE19-919C-1193-161B-A48BFE6C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257735</xdr:colOff>
      <xdr:row>49</xdr:row>
      <xdr:rowOff>146796</xdr:rowOff>
    </xdr:from>
    <xdr:to>
      <xdr:col>22</xdr:col>
      <xdr:colOff>526676</xdr:colOff>
      <xdr:row>64</xdr:row>
      <xdr:rowOff>32496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10FBFB2-7CDA-755A-77C6-236BAB323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topLeftCell="A13" workbookViewId="0">
      <selection activeCell="B33" sqref="B33:E33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40" t="s">
        <v>21</v>
      </c>
      <c r="B1" s="40"/>
      <c r="C1" s="40"/>
      <c r="D1" s="40"/>
      <c r="E1" s="40"/>
      <c r="F1" s="10"/>
      <c r="G1" s="34" t="s">
        <v>10</v>
      </c>
      <c r="H1" s="35"/>
      <c r="I1" s="10"/>
    </row>
    <row r="2" spans="1:10" ht="24.95" customHeight="1" x14ac:dyDescent="0.25">
      <c r="A2" s="40"/>
      <c r="B2" s="40"/>
      <c r="C2" s="40"/>
      <c r="D2" s="40"/>
      <c r="E2" s="40"/>
      <c r="F2" s="11"/>
      <c r="G2" s="13" t="s">
        <v>9</v>
      </c>
      <c r="H2" s="14" t="s">
        <v>8</v>
      </c>
      <c r="I2" s="11"/>
      <c r="J2" s="1"/>
    </row>
    <row r="3" spans="1:10" ht="24.75" customHeight="1" thickBot="1" x14ac:dyDescent="0.3">
      <c r="A3" s="40"/>
      <c r="B3" s="40"/>
      <c r="C3" s="40"/>
      <c r="D3" s="40"/>
      <c r="E3" s="40"/>
      <c r="F3" s="12"/>
      <c r="G3" s="15">
        <v>998</v>
      </c>
      <c r="H3" s="16">
        <v>8.5374248628593903E-4</v>
      </c>
      <c r="I3" s="12"/>
    </row>
    <row r="4" spans="1:10" ht="59.25" customHeight="1" thickBot="1" x14ac:dyDescent="0.3">
      <c r="A4" s="9"/>
      <c r="B4" s="9"/>
      <c r="C4" s="9"/>
      <c r="D4" s="9"/>
      <c r="E4" s="9"/>
      <c r="F4" s="12"/>
      <c r="G4" s="10"/>
      <c r="H4" s="10"/>
      <c r="I4" s="12"/>
    </row>
    <row r="5" spans="1:10" ht="18.75" customHeight="1" x14ac:dyDescent="0.25">
      <c r="A5" s="41" t="s">
        <v>20</v>
      </c>
      <c r="B5" s="42"/>
      <c r="C5" s="42"/>
      <c r="D5" s="42"/>
      <c r="E5" s="43"/>
      <c r="F5" s="10"/>
      <c r="G5" s="10"/>
      <c r="H5" s="10"/>
      <c r="I5" s="10"/>
    </row>
    <row r="6" spans="1:10" x14ac:dyDescent="0.25">
      <c r="A6" s="2" t="s">
        <v>18</v>
      </c>
      <c r="B6" s="3">
        <v>0.33260000000000001</v>
      </c>
      <c r="C6" s="3">
        <v>0.3745</v>
      </c>
      <c r="D6" s="3">
        <v>0.39960000000000001</v>
      </c>
      <c r="E6" s="4">
        <v>0.41620000000000001</v>
      </c>
      <c r="F6" s="10"/>
      <c r="G6" s="10"/>
      <c r="H6" s="10"/>
      <c r="I6" s="10"/>
    </row>
    <row r="7" spans="1:10" ht="15.75" x14ac:dyDescent="0.25">
      <c r="A7" s="5" t="s">
        <v>13</v>
      </c>
      <c r="B7" s="6">
        <v>2.4995375999999999E-5</v>
      </c>
      <c r="C7" s="6">
        <v>2.8361069900000002E-5</v>
      </c>
      <c r="D7" s="6">
        <v>2.9838733700000001E-5</v>
      </c>
      <c r="E7" s="7">
        <v>3.0938878999999999E-5</v>
      </c>
      <c r="F7" s="10"/>
      <c r="G7" s="10"/>
      <c r="H7" s="10"/>
      <c r="I7" s="10"/>
    </row>
    <row r="8" spans="1:10" ht="15.75" x14ac:dyDescent="0.25">
      <c r="A8" s="5" t="s">
        <v>14</v>
      </c>
      <c r="B8" s="6">
        <v>4.5666843300000003E-2</v>
      </c>
      <c r="C8" s="6">
        <v>3.6164386700000002E-2</v>
      </c>
      <c r="D8" s="6">
        <v>3.0827842500000001E-2</v>
      </c>
      <c r="E8" s="7">
        <v>2.7004856599999998E-2</v>
      </c>
      <c r="F8" s="10"/>
      <c r="G8" s="10"/>
      <c r="H8" s="10"/>
      <c r="I8" s="10"/>
    </row>
    <row r="9" spans="1:10" ht="15.75" x14ac:dyDescent="0.25">
      <c r="A9" s="5" t="s">
        <v>15</v>
      </c>
      <c r="B9" s="6">
        <f>B7/B11</f>
        <v>2.0829480000000001E-4</v>
      </c>
      <c r="C9" s="6">
        <f>C7/B11</f>
        <v>2.3634224916666669E-4</v>
      </c>
      <c r="D9" s="6">
        <f>D7/B11</f>
        <v>2.4865611416666667E-4</v>
      </c>
      <c r="E9" s="7">
        <f>E7/B11</f>
        <v>2.5782399166666666E-4</v>
      </c>
      <c r="F9" s="10"/>
      <c r="G9" s="10"/>
      <c r="H9" s="10"/>
      <c r="I9" s="10"/>
    </row>
    <row r="10" spans="1:10" ht="15.75" x14ac:dyDescent="0.25">
      <c r="A10" s="5" t="s">
        <v>16</v>
      </c>
      <c r="B10" s="6">
        <f>(4*B7)/B8</f>
        <v>2.1893675317820795E-3</v>
      </c>
      <c r="C10" s="6">
        <f t="shared" ref="C10:E10" si="0">(4*C7)/C8</f>
        <v>3.1369059439904728E-3</v>
      </c>
      <c r="D10" s="6">
        <f t="shared" si="0"/>
        <v>3.8716603278351378E-3</v>
      </c>
      <c r="E10" s="6">
        <f t="shared" si="0"/>
        <v>4.5827133183147508E-3</v>
      </c>
      <c r="F10" s="10"/>
      <c r="G10" s="10"/>
      <c r="H10" s="10"/>
      <c r="I10" s="10"/>
    </row>
    <row r="11" spans="1:10" ht="15.75" x14ac:dyDescent="0.25">
      <c r="A11" s="5" t="s">
        <v>17</v>
      </c>
      <c r="B11" s="36">
        <f t="shared" ref="B11" si="1">120/1000</f>
        <v>0.12</v>
      </c>
      <c r="C11" s="36"/>
      <c r="D11" s="36"/>
      <c r="E11" s="37"/>
      <c r="F11" s="10"/>
      <c r="G11" s="10"/>
      <c r="H11" s="10"/>
      <c r="I11" s="10"/>
    </row>
    <row r="12" spans="1:10" ht="15.75" x14ac:dyDescent="0.25">
      <c r="A12" s="5" t="s">
        <v>11</v>
      </c>
      <c r="B12" s="36">
        <f>10.7/1000</f>
        <v>1.0699999999999999E-2</v>
      </c>
      <c r="C12" s="36"/>
      <c r="D12" s="36"/>
      <c r="E12" s="37"/>
      <c r="F12" s="10"/>
      <c r="G12" s="10"/>
      <c r="H12" s="10"/>
      <c r="I12" s="10"/>
    </row>
    <row r="13" spans="1:10" ht="16.5" thickBot="1" x14ac:dyDescent="0.3">
      <c r="A13" s="8" t="s">
        <v>12</v>
      </c>
      <c r="B13" s="38">
        <f>PI()*B12^2</f>
        <v>3.5968094290949535E-4</v>
      </c>
      <c r="C13" s="38"/>
      <c r="D13" s="38"/>
      <c r="E13" s="39"/>
      <c r="F13" s="10"/>
      <c r="G13" s="10"/>
      <c r="H13" s="10"/>
      <c r="I13" s="10"/>
    </row>
    <row r="14" spans="1:10" ht="15.75" thickBot="1" x14ac:dyDescent="0.3">
      <c r="A14" s="10"/>
      <c r="B14" s="10"/>
      <c r="C14" s="10"/>
      <c r="D14" s="10"/>
      <c r="E14" s="10"/>
      <c r="F14" s="10"/>
      <c r="G14" s="10"/>
      <c r="H14" s="10"/>
      <c r="I14" s="10"/>
    </row>
    <row r="15" spans="1:10" ht="15.75" x14ac:dyDescent="0.25">
      <c r="A15" s="41" t="s">
        <v>19</v>
      </c>
      <c r="B15" s="42"/>
      <c r="C15" s="42"/>
      <c r="D15" s="42"/>
      <c r="E15" s="43"/>
      <c r="F15" s="10"/>
      <c r="G15" s="10"/>
      <c r="H15" s="10"/>
      <c r="I15" s="10"/>
    </row>
    <row r="16" spans="1:10" x14ac:dyDescent="0.25">
      <c r="A16" s="2" t="s">
        <v>18</v>
      </c>
      <c r="B16" s="3">
        <v>0.33260000000000001</v>
      </c>
      <c r="C16" s="3">
        <v>0.3745</v>
      </c>
      <c r="D16" s="3">
        <v>0.39960000000000001</v>
      </c>
      <c r="E16" s="4">
        <v>0.41620000000000001</v>
      </c>
      <c r="F16" s="10"/>
      <c r="G16" s="10"/>
      <c r="H16" s="10"/>
      <c r="I16" s="10"/>
    </row>
    <row r="17" spans="1:9" ht="15.75" x14ac:dyDescent="0.25">
      <c r="A17" s="5" t="s">
        <v>13</v>
      </c>
      <c r="B17" s="6">
        <v>2.5204554999999999E-5</v>
      </c>
      <c r="C17" s="6">
        <v>2.8028E-5</v>
      </c>
      <c r="D17" s="6">
        <v>2.9286999999999999E-5</v>
      </c>
      <c r="E17" s="7">
        <v>3.11002412E-5</v>
      </c>
      <c r="F17" s="10"/>
      <c r="G17" s="10"/>
      <c r="H17" s="10"/>
      <c r="I17" s="10"/>
    </row>
    <row r="18" spans="1:9" ht="15.75" x14ac:dyDescent="0.25">
      <c r="A18" s="5" t="s">
        <v>14</v>
      </c>
      <c r="B18" s="6">
        <v>3.5892E-2</v>
      </c>
      <c r="C18" s="6">
        <v>2.7351E-2</v>
      </c>
      <c r="D18" s="6">
        <v>2.22604312E-2</v>
      </c>
      <c r="E18" s="7">
        <v>1.8821000000000001E-2</v>
      </c>
      <c r="F18" s="10"/>
      <c r="G18" s="10"/>
      <c r="H18" s="10"/>
      <c r="I18" s="10"/>
    </row>
    <row r="19" spans="1:9" ht="15.75" x14ac:dyDescent="0.25">
      <c r="A19" s="5" t="s">
        <v>15</v>
      </c>
      <c r="B19" s="6">
        <f>B17/$B$21</f>
        <v>2.1003795833333334E-4</v>
      </c>
      <c r="C19" s="6">
        <f t="shared" ref="C19:E19" si="2">C17/$B$21</f>
        <v>2.3356666666666669E-4</v>
      </c>
      <c r="D19" s="6">
        <f t="shared" si="2"/>
        <v>2.4405833333333333E-4</v>
      </c>
      <c r="E19" s="6">
        <f t="shared" si="2"/>
        <v>2.5916867666666665E-4</v>
      </c>
      <c r="F19" s="10"/>
      <c r="G19" s="10"/>
      <c r="H19" s="10"/>
      <c r="I19" s="10"/>
    </row>
    <row r="20" spans="1:9" ht="15.75" x14ac:dyDescent="0.25">
      <c r="A20" s="5" t="s">
        <v>16</v>
      </c>
      <c r="B20" s="6">
        <f>(4*B17)/B18</f>
        <v>2.8089329098406331E-3</v>
      </c>
      <c r="C20" s="6">
        <f t="shared" ref="C20:E20" si="3">(4*C17)/C18</f>
        <v>4.0990091769953566E-3</v>
      </c>
      <c r="D20" s="6">
        <f t="shared" si="3"/>
        <v>5.262611444831311E-3</v>
      </c>
      <c r="E20" s="6">
        <f t="shared" si="3"/>
        <v>6.6096894320174272E-3</v>
      </c>
      <c r="F20" s="10"/>
      <c r="G20" s="10"/>
      <c r="H20" s="10"/>
      <c r="I20" s="10"/>
    </row>
    <row r="21" spans="1:9" ht="15.75" x14ac:dyDescent="0.25">
      <c r="A21" s="5" t="s">
        <v>17</v>
      </c>
      <c r="B21" s="36">
        <f t="shared" ref="B21" si="4">120/1000</f>
        <v>0.12</v>
      </c>
      <c r="C21" s="36"/>
      <c r="D21" s="36"/>
      <c r="E21" s="37"/>
      <c r="F21" s="10"/>
      <c r="G21" s="10"/>
      <c r="H21" s="10"/>
      <c r="I21" s="10"/>
    </row>
    <row r="22" spans="1:9" ht="15.75" x14ac:dyDescent="0.25">
      <c r="A22" s="5" t="s">
        <v>11</v>
      </c>
      <c r="B22" s="36">
        <f>14/1000</f>
        <v>1.4E-2</v>
      </c>
      <c r="C22" s="36"/>
      <c r="D22" s="36"/>
      <c r="E22" s="37"/>
      <c r="F22" s="10"/>
      <c r="G22" s="10"/>
      <c r="H22" s="10"/>
      <c r="I22" s="10"/>
    </row>
    <row r="23" spans="1:9" ht="16.5" thickBot="1" x14ac:dyDescent="0.3">
      <c r="A23" s="8" t="s">
        <v>12</v>
      </c>
      <c r="B23" s="38">
        <f>PI()*B22^2</f>
        <v>6.1575216010359955E-4</v>
      </c>
      <c r="C23" s="38"/>
      <c r="D23" s="38"/>
      <c r="E23" s="39"/>
      <c r="F23" s="10"/>
      <c r="G23" s="10"/>
      <c r="H23" s="10"/>
      <c r="I23" s="10"/>
    </row>
    <row r="24" spans="1:9" ht="15.75" thickBot="1" x14ac:dyDescent="0.3">
      <c r="A24" s="10"/>
      <c r="B24" s="10"/>
      <c r="C24" s="10"/>
      <c r="D24" s="10"/>
      <c r="E24" s="10"/>
      <c r="F24" s="10"/>
      <c r="G24" s="10"/>
      <c r="H24" s="10"/>
      <c r="I24" s="10"/>
    </row>
    <row r="25" spans="1:9" ht="15.75" x14ac:dyDescent="0.25">
      <c r="A25" s="41" t="s">
        <v>36</v>
      </c>
      <c r="B25" s="42"/>
      <c r="C25" s="42"/>
      <c r="D25" s="42"/>
      <c r="E25" s="43"/>
      <c r="F25" s="10"/>
      <c r="G25" s="10"/>
      <c r="H25" s="10"/>
      <c r="I25" s="10"/>
    </row>
    <row r="26" spans="1:9" x14ac:dyDescent="0.25">
      <c r="A26" s="2" t="s">
        <v>18</v>
      </c>
      <c r="B26" s="3">
        <v>0.33260000000000001</v>
      </c>
      <c r="C26" s="3">
        <v>0.3745</v>
      </c>
      <c r="D26" s="3">
        <v>0.39960000000000001</v>
      </c>
      <c r="E26" s="4">
        <v>0.41620000000000001</v>
      </c>
      <c r="F26" s="10"/>
      <c r="G26" s="10"/>
      <c r="H26" s="10"/>
      <c r="I26" s="10"/>
    </row>
    <row r="27" spans="1:9" ht="15.75" x14ac:dyDescent="0.25">
      <c r="A27" s="5" t="s">
        <v>13</v>
      </c>
      <c r="B27" s="6"/>
      <c r="C27" s="6"/>
      <c r="D27" s="6"/>
      <c r="E27" s="7"/>
      <c r="F27" s="10"/>
      <c r="G27" s="10"/>
      <c r="H27" s="10"/>
      <c r="I27" s="10"/>
    </row>
    <row r="28" spans="1:9" ht="15.75" x14ac:dyDescent="0.25">
      <c r="A28" s="5" t="s">
        <v>14</v>
      </c>
      <c r="B28" s="6"/>
      <c r="C28" s="6"/>
      <c r="D28" s="6"/>
      <c r="E28" s="7"/>
      <c r="F28" s="10"/>
      <c r="G28" s="10"/>
      <c r="H28" s="10"/>
      <c r="I28" s="10"/>
    </row>
    <row r="29" spans="1:9" ht="15.75" x14ac:dyDescent="0.25">
      <c r="A29" s="5" t="s">
        <v>15</v>
      </c>
      <c r="B29" s="6">
        <f>B27/$B$21</f>
        <v>0</v>
      </c>
      <c r="C29" s="6">
        <f t="shared" ref="C29:E29" si="5">C27/$B$21</f>
        <v>0</v>
      </c>
      <c r="D29" s="6">
        <f t="shared" si="5"/>
        <v>0</v>
      </c>
      <c r="E29" s="6">
        <f t="shared" si="5"/>
        <v>0</v>
      </c>
      <c r="F29" s="10"/>
      <c r="G29" s="10"/>
      <c r="H29" s="10"/>
      <c r="I29" s="10"/>
    </row>
    <row r="30" spans="1:9" ht="15.75" x14ac:dyDescent="0.25">
      <c r="A30" s="5" t="s">
        <v>16</v>
      </c>
      <c r="B30" s="6" t="e">
        <f>(4*B27)/B28</f>
        <v>#DIV/0!</v>
      </c>
      <c r="C30" s="6" t="e">
        <f t="shared" ref="C30:E30" si="6">(4*C27)/C28</f>
        <v>#DIV/0!</v>
      </c>
      <c r="D30" s="6" t="e">
        <f t="shared" si="6"/>
        <v>#DIV/0!</v>
      </c>
      <c r="E30" s="6" t="e">
        <f t="shared" si="6"/>
        <v>#DIV/0!</v>
      </c>
      <c r="F30" s="10"/>
      <c r="G30" s="10"/>
      <c r="H30" s="10"/>
      <c r="I30" s="10"/>
    </row>
    <row r="31" spans="1:9" ht="15.75" x14ac:dyDescent="0.25">
      <c r="A31" s="5" t="s">
        <v>17</v>
      </c>
      <c r="B31" s="36">
        <f t="shared" ref="B31" si="7">120/1000</f>
        <v>0.12</v>
      </c>
      <c r="C31" s="36"/>
      <c r="D31" s="36"/>
      <c r="E31" s="37"/>
      <c r="F31" s="10"/>
      <c r="G31" s="10"/>
      <c r="H31" s="10"/>
      <c r="I31" s="10"/>
    </row>
    <row r="32" spans="1:9" ht="15.75" x14ac:dyDescent="0.25">
      <c r="A32" s="5" t="s">
        <v>11</v>
      </c>
      <c r="B32" s="36">
        <f>12.5/1000</f>
        <v>1.2500000000000001E-2</v>
      </c>
      <c r="C32" s="36"/>
      <c r="D32" s="36"/>
      <c r="E32" s="37"/>
      <c r="F32" s="10"/>
      <c r="G32" s="10"/>
      <c r="H32" s="10"/>
      <c r="I32" s="10"/>
    </row>
    <row r="33" spans="1:9" ht="16.5" thickBot="1" x14ac:dyDescent="0.3">
      <c r="A33" s="8" t="s">
        <v>12</v>
      </c>
      <c r="B33" s="38">
        <f>PI()*B32^2</f>
        <v>4.9087385212340522E-4</v>
      </c>
      <c r="C33" s="38"/>
      <c r="D33" s="38"/>
      <c r="E33" s="39"/>
      <c r="F33" s="10"/>
      <c r="G33" s="10"/>
      <c r="H33" s="10"/>
      <c r="I33" s="10"/>
    </row>
    <row r="34" spans="1:9" x14ac:dyDescent="0.25">
      <c r="A34" s="10"/>
      <c r="B34" s="10"/>
      <c r="C34" s="10"/>
      <c r="D34" s="10"/>
      <c r="E34" s="10"/>
      <c r="F34" s="10"/>
      <c r="G34" s="10"/>
      <c r="H34" s="10"/>
      <c r="I34" s="10"/>
    </row>
    <row r="35" spans="1:9" x14ac:dyDescent="0.25">
      <c r="A35" s="10"/>
      <c r="B35" s="10"/>
      <c r="C35" s="10"/>
      <c r="D35" s="10"/>
      <c r="E35" s="10"/>
      <c r="F35" s="10"/>
      <c r="G35" s="10"/>
      <c r="H35" s="10"/>
      <c r="I35" s="10"/>
    </row>
    <row r="36" spans="1:9" x14ac:dyDescent="0.25">
      <c r="A36" s="10"/>
      <c r="B36" s="10"/>
      <c r="C36" s="10"/>
      <c r="D36" s="10"/>
      <c r="E36" s="10"/>
      <c r="F36" s="10"/>
      <c r="G36" s="10"/>
      <c r="H36" s="10"/>
      <c r="I36" s="10"/>
    </row>
    <row r="37" spans="1:9" x14ac:dyDescent="0.25">
      <c r="A37" s="10"/>
      <c r="B37" s="10"/>
      <c r="C37" s="10"/>
      <c r="D37" s="10"/>
      <c r="E37" s="10"/>
      <c r="F37" s="10"/>
      <c r="G37" s="10"/>
      <c r="H37" s="10"/>
      <c r="I37" s="10"/>
    </row>
    <row r="38" spans="1:9" x14ac:dyDescent="0.25">
      <c r="A38" s="10"/>
      <c r="B38" s="10"/>
      <c r="C38" s="10"/>
      <c r="D38" s="10"/>
      <c r="E38" s="10"/>
      <c r="F38" s="10"/>
      <c r="G38" s="10"/>
      <c r="H38" s="10"/>
      <c r="I38" s="10"/>
    </row>
    <row r="39" spans="1:9" x14ac:dyDescent="0.25">
      <c r="A39" s="10"/>
      <c r="B39" s="10"/>
      <c r="C39" s="10"/>
      <c r="D39" s="10"/>
      <c r="E39" s="10"/>
      <c r="F39" s="10"/>
      <c r="G39" s="10"/>
      <c r="H39" s="10"/>
      <c r="I39" s="10"/>
    </row>
    <row r="40" spans="1:9" x14ac:dyDescent="0.25">
      <c r="A40" s="10"/>
      <c r="B40" s="10"/>
      <c r="C40" s="10"/>
      <c r="D40" s="10"/>
      <c r="E40" s="10"/>
      <c r="F40" s="10"/>
      <c r="G40" s="10"/>
      <c r="H40" s="10"/>
      <c r="I40" s="10"/>
    </row>
    <row r="41" spans="1:9" x14ac:dyDescent="0.25">
      <c r="A41" s="10"/>
      <c r="B41" s="10"/>
      <c r="C41" s="10"/>
      <c r="D41" s="10"/>
      <c r="E41" s="10"/>
      <c r="F41" s="10"/>
      <c r="G41" s="10"/>
      <c r="H41" s="10"/>
      <c r="I41" s="10"/>
    </row>
    <row r="42" spans="1:9" x14ac:dyDescent="0.25">
      <c r="A42" s="10"/>
      <c r="B42" s="10"/>
      <c r="C42" s="10"/>
      <c r="D42" s="10"/>
      <c r="E42" s="10"/>
      <c r="F42" s="10"/>
      <c r="G42" s="10"/>
      <c r="H42" s="10"/>
      <c r="I42" s="10"/>
    </row>
    <row r="43" spans="1:9" x14ac:dyDescent="0.25">
      <c r="A43" s="10"/>
      <c r="B43" s="10"/>
      <c r="C43" s="10"/>
      <c r="D43" s="10"/>
      <c r="E43" s="10"/>
      <c r="F43" s="10"/>
      <c r="G43" s="10"/>
      <c r="H43" s="10"/>
      <c r="I43" s="10"/>
    </row>
    <row r="44" spans="1:9" x14ac:dyDescent="0.25">
      <c r="A44" s="10"/>
      <c r="B44" s="10"/>
      <c r="C44" s="10"/>
      <c r="D44" s="10"/>
      <c r="E44" s="10"/>
      <c r="F44" s="10"/>
      <c r="G44" s="10"/>
      <c r="H44" s="10"/>
      <c r="I44" s="10"/>
    </row>
    <row r="45" spans="1:9" x14ac:dyDescent="0.25">
      <c r="A45" s="10"/>
      <c r="B45" s="10"/>
      <c r="C45" s="10"/>
      <c r="D45" s="10"/>
      <c r="E45" s="10"/>
      <c r="F45" s="10"/>
      <c r="G45" s="10"/>
      <c r="H45" s="10"/>
      <c r="I45" s="10"/>
    </row>
    <row r="46" spans="1:9" x14ac:dyDescent="0.25">
      <c r="A46" s="10"/>
      <c r="B46" s="10"/>
      <c r="C46" s="10"/>
      <c r="D46" s="10"/>
      <c r="E46" s="10"/>
      <c r="F46" s="10"/>
      <c r="G46" s="10"/>
      <c r="H46" s="10"/>
      <c r="I46" s="10"/>
    </row>
  </sheetData>
  <mergeCells count="14">
    <mergeCell ref="A25:E25"/>
    <mergeCell ref="B31:E31"/>
    <mergeCell ref="B32:E32"/>
    <mergeCell ref="B33:E33"/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52"/>
  <sheetViews>
    <sheetView topLeftCell="C12" zoomScale="85" zoomScaleNormal="85" workbookViewId="0">
      <selection activeCell="Z18" sqref="Z18:Z47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1" width="10.7109375" style="17" customWidth="1"/>
    <col min="32" max="32" width="16.5703125" customWidth="1"/>
  </cols>
  <sheetData>
    <row r="1" spans="1:31" ht="15.75" x14ac:dyDescent="0.25">
      <c r="A1" s="44" t="s">
        <v>23</v>
      </c>
      <c r="B1" s="45"/>
      <c r="C1" s="45"/>
      <c r="D1" s="45"/>
      <c r="E1" s="45"/>
      <c r="F1" s="45"/>
      <c r="G1" s="46"/>
      <c r="I1" s="44" t="s">
        <v>24</v>
      </c>
      <c r="J1" s="45"/>
      <c r="K1" s="45"/>
      <c r="L1" s="45"/>
      <c r="M1" s="45"/>
      <c r="N1" s="45"/>
      <c r="O1" s="46"/>
      <c r="Q1" s="44" t="s">
        <v>25</v>
      </c>
      <c r="R1" s="45"/>
      <c r="S1" s="45"/>
      <c r="T1" s="45"/>
      <c r="U1" s="45"/>
      <c r="V1" s="45"/>
      <c r="W1" s="46"/>
      <c r="Y1" s="44" t="s">
        <v>26</v>
      </c>
      <c r="Z1" s="45"/>
      <c r="AA1" s="45"/>
      <c r="AB1" s="45"/>
      <c r="AC1" s="45"/>
      <c r="AD1" s="45"/>
      <c r="AE1" s="46"/>
    </row>
    <row r="2" spans="1:31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3" t="s">
        <v>5</v>
      </c>
    </row>
    <row r="3" spans="1:31" x14ac:dyDescent="0.25">
      <c r="A3" s="18">
        <v>5.223518518518519E-2</v>
      </c>
      <c r="B3" s="19">
        <f>A3/Parâmetros!$G$3</f>
        <v>5.233986491501522E-5</v>
      </c>
      <c r="C3" s="19">
        <f>B3/Parâmetros!$B$13</f>
        <v>0.14551748138678905</v>
      </c>
      <c r="D3" s="19">
        <f>C3/Parâmetros!$B$6</f>
        <v>0.43751497711000914</v>
      </c>
      <c r="E3" s="19">
        <f>(Parâmetros!$G$3*Parâmetros!$B$10*'Modelo_1_Ø21,4mm'!D3)/Parâmetros!$H$3</f>
        <v>1119.7349771600236</v>
      </c>
      <c r="F3" s="19">
        <v>4610.5925925925931</v>
      </c>
      <c r="G3" s="20">
        <f>F3/0.12</f>
        <v>38421.604938271608</v>
      </c>
      <c r="I3" s="18">
        <v>5.4386296296296287E-2</v>
      </c>
      <c r="J3" s="19">
        <f>I3/Parâmetros!$G$3</f>
        <v>5.4495286870036358E-5</v>
      </c>
      <c r="K3" s="19">
        <f>J3/Parâmetros!$B$13</f>
        <v>0.15151007564987595</v>
      </c>
      <c r="L3" s="19">
        <f>K3/Parâmetros!$C$6</f>
        <v>0.40456629011982898</v>
      </c>
      <c r="M3" s="19">
        <f>(Parâmetros!$G$3*Parâmetros!$C$10*'Modelo_1_Ø21,4mm'!L3)/Parâmetros!$H$3</f>
        <v>1483.5248892491429</v>
      </c>
      <c r="N3" s="19">
        <v>2318.0740740740744</v>
      </c>
      <c r="O3" s="20">
        <f>N3/0.12</f>
        <v>19317.283950617286</v>
      </c>
      <c r="Q3" s="18">
        <v>5.5077499999999995E-2</v>
      </c>
      <c r="R3" s="19">
        <f>Q3/Parâmetros!$G$3</f>
        <v>5.5187875751502998E-5</v>
      </c>
      <c r="S3" s="19">
        <f>R3/Parâmetros!$B$13</f>
        <v>0.15343564022347894</v>
      </c>
      <c r="T3" s="19">
        <f>S3/Parâmetros!$D$6</f>
        <v>0.38397307363232969</v>
      </c>
      <c r="U3" s="19">
        <f>(Parâmetros!$G$3*Parâmetros!$D$10*'Modelo_1_Ø21,4mm'!T3)/Parâmetros!$H$3</f>
        <v>1737.8074927033977</v>
      </c>
      <c r="V3" s="19">
        <v>1700.25</v>
      </c>
      <c r="W3" s="20">
        <f>V3/0.12</f>
        <v>14168.75</v>
      </c>
      <c r="Y3" s="18">
        <v>6.3462499999999991E-2</v>
      </c>
      <c r="Z3" s="19">
        <f>Y3/Parâmetros!$G$3</f>
        <v>6.3589679358717424E-5</v>
      </c>
      <c r="AA3" s="19">
        <f>Z3/Parâmetros!$B$13</f>
        <v>0.17679468599124021</v>
      </c>
      <c r="AB3" s="19">
        <f>AA3/Parâmetros!$E$6</f>
        <v>0.42478300334272034</v>
      </c>
      <c r="AC3" s="19">
        <f>(Parâmetros!$G$3*Parâmetros!$E$10*'Modelo_1_Ø21,4mm'!AB3)/Parâmetros!$H$3</f>
        <v>2275.5871244155464</v>
      </c>
      <c r="AD3" s="19">
        <v>1701.6666666666665</v>
      </c>
      <c r="AE3" s="20">
        <f>AD3/0.12</f>
        <v>14180.555555555555</v>
      </c>
    </row>
    <row r="4" spans="1:31" x14ac:dyDescent="0.25">
      <c r="A4" s="18">
        <v>6.6125238095238084E-2</v>
      </c>
      <c r="B4" s="19">
        <f>A4/Parâmetros!$G$3</f>
        <v>6.6257753602442967E-5</v>
      </c>
      <c r="C4" s="19">
        <f>B4/Parâmetros!$B$13</f>
        <v>0.18421257758745105</v>
      </c>
      <c r="D4" s="19">
        <f>C4/Parâmetros!$B$6</f>
        <v>0.5538562164385179</v>
      </c>
      <c r="E4" s="19">
        <f>(Parâmetros!$G$3*Parâmetros!$B$10*'Modelo_1_Ø21,4mm'!D4)/Parâmetros!$H$3</f>
        <v>1417.4878811240883</v>
      </c>
      <c r="F4" s="19">
        <v>7269.1428571428578</v>
      </c>
      <c r="G4" s="20">
        <f t="shared" ref="G4:G16" si="0">F4/0.12</f>
        <v>60576.190476190481</v>
      </c>
      <c r="I4" s="18">
        <v>6.9251666666666656E-2</v>
      </c>
      <c r="J4" s="19">
        <f>I4/Parâmetros!$G$3</f>
        <v>6.9390447561790239E-5</v>
      </c>
      <c r="K4" s="19">
        <f>J4/Parâmetros!$B$13</f>
        <v>0.19292222434829026</v>
      </c>
      <c r="L4" s="19">
        <f>K4/Parâmetros!$C$6</f>
        <v>0.51514612643068158</v>
      </c>
      <c r="M4" s="19">
        <f>(Parâmetros!$G$3*Parâmetros!$C$10*'Modelo_1_Ø21,4mm'!L4)/Parâmetros!$H$3</f>
        <v>1889.0157653368574</v>
      </c>
      <c r="N4" s="19">
        <v>3616.8333333333335</v>
      </c>
      <c r="O4" s="20">
        <f t="shared" ref="O4:O47" si="1">N4/0.12</f>
        <v>30140.277777777781</v>
      </c>
      <c r="Q4" s="18">
        <v>6.9934166666666672E-2</v>
      </c>
      <c r="R4" s="19">
        <f>Q4/Parâmetros!$G$3</f>
        <v>7.0074315297261194E-5</v>
      </c>
      <c r="S4" s="19">
        <f>R4/Parâmetros!$B$13</f>
        <v>0.19482354202706154</v>
      </c>
      <c r="T4" s="19">
        <f>S4/Parâmetros!$D$6</f>
        <v>0.48754640146912293</v>
      </c>
      <c r="U4" s="19">
        <f>(Parâmetros!$G$3*Parâmetros!$D$10*'Modelo_1_Ø21,4mm'!T4)/Parâmetros!$H$3</f>
        <v>2206.5656362271625</v>
      </c>
      <c r="V4" s="19">
        <v>2739.3333333333335</v>
      </c>
      <c r="W4" s="20">
        <f t="shared" ref="W4:W47" si="2">V4/0.12</f>
        <v>22827.777777777781</v>
      </c>
      <c r="Y4" s="18">
        <v>7.6547500000000004E-2</v>
      </c>
      <c r="Z4" s="19">
        <f>Y4/Parâmetros!$G$3</f>
        <v>7.670090180360722E-5</v>
      </c>
      <c r="AA4" s="19">
        <f>Z4/Parâmetros!$B$13</f>
        <v>0.21324705496812232</v>
      </c>
      <c r="AB4" s="19">
        <f>AA4/Parâmetros!$E$6</f>
        <v>0.51236678272014013</v>
      </c>
      <c r="AC4" s="19">
        <f>(Parâmetros!$G$3*Parâmetros!$E$10*'Modelo_1_Ø21,4mm'!AB4)/Parâmetros!$H$3</f>
        <v>2744.778497635597</v>
      </c>
      <c r="AD4" s="19">
        <v>2476.166666666667</v>
      </c>
      <c r="AE4" s="20">
        <f t="shared" ref="AE4:AE16" si="3">AD4/0.12</f>
        <v>20634.722222222226</v>
      </c>
    </row>
    <row r="5" spans="1:31" x14ac:dyDescent="0.25">
      <c r="A5" s="18">
        <v>7.877045454545456E-2</v>
      </c>
      <c r="B5" s="19">
        <f>A5/Parâmetros!$G$3</f>
        <v>7.8928311167790144E-5</v>
      </c>
      <c r="C5" s="19">
        <f>B5/Parâmetros!$B$13</f>
        <v>0.21943979163680757</v>
      </c>
      <c r="D5" s="19">
        <f>C5/Parâmetros!$B$6</f>
        <v>0.65977087082624042</v>
      </c>
      <c r="E5" s="19">
        <f>(Parâmetros!$G$3*Parâmetros!$B$10*'Modelo_1_Ø21,4mm'!D5)/Parâmetros!$H$3</f>
        <v>1688.5559572277512</v>
      </c>
      <c r="F5" s="19">
        <v>10185.818181818184</v>
      </c>
      <c r="G5" s="20">
        <f t="shared" si="0"/>
        <v>84881.818181818206</v>
      </c>
      <c r="I5" s="18">
        <v>8.2537727272727249E-2</v>
      </c>
      <c r="J5" s="19">
        <f>I5/Parâmetros!$G$3</f>
        <v>8.2703133539806868E-5</v>
      </c>
      <c r="K5" s="19">
        <f>J5/Parâmetros!$B$13</f>
        <v>0.22993471066554957</v>
      </c>
      <c r="L5" s="19">
        <f>K5/Parâmetros!$C$6</f>
        <v>0.61397786559559298</v>
      </c>
      <c r="M5" s="19">
        <f>(Parâmetros!$G$3*Parâmetros!$C$10*'Modelo_1_Ø21,4mm'!L5)/Parâmetros!$H$3</f>
        <v>2251.4269411555297</v>
      </c>
      <c r="N5" s="19">
        <v>5045.272727272727</v>
      </c>
      <c r="O5" s="20">
        <f t="shared" si="1"/>
        <v>42043.939393939392</v>
      </c>
      <c r="Q5" s="18">
        <v>8.36861111111111E-2</v>
      </c>
      <c r="R5" s="19">
        <f>Q5/Parâmetros!$G$3</f>
        <v>8.3853818748608311E-5</v>
      </c>
      <c r="S5" s="19">
        <f>R5/Parâmetros!$B$13</f>
        <v>0.2331338938068454</v>
      </c>
      <c r="T5" s="19">
        <f>S5/Parâmetros!$D$6</f>
        <v>0.58341815266978325</v>
      </c>
      <c r="U5" s="19">
        <f>(Parâmetros!$G$3*Parâmetros!$D$10*'Modelo_1_Ø21,4mm'!T5)/Parâmetros!$H$3</f>
        <v>2640.4675398138611</v>
      </c>
      <c r="V5" s="19">
        <v>3868.9999999999995</v>
      </c>
      <c r="W5" s="20">
        <f t="shared" si="2"/>
        <v>32241.666666666664</v>
      </c>
      <c r="Y5" s="18">
        <v>8.9482727272727269E-2</v>
      </c>
      <c r="Z5" s="19">
        <f>Y5/Parâmetros!$G$3</f>
        <v>8.9662051375478222E-5</v>
      </c>
      <c r="AA5" s="19">
        <f>Z5/Parâmetros!$B$13</f>
        <v>0.24928218506711217</v>
      </c>
      <c r="AB5" s="19">
        <f>AA5/Parâmetros!$E$6</f>
        <v>0.59894806599498351</v>
      </c>
      <c r="AC5" s="19">
        <f>(Parâmetros!$G$3*Parâmetros!$E$10*'Modelo_1_Ø21,4mm'!AB5)/Parâmetros!$H$3</f>
        <v>3208.5994412354703</v>
      </c>
      <c r="AD5" s="19">
        <v>3366.636363636364</v>
      </c>
      <c r="AE5" s="20">
        <f t="shared" si="3"/>
        <v>28055.303030303035</v>
      </c>
    </row>
    <row r="6" spans="1:31" x14ac:dyDescent="0.25">
      <c r="A6" s="18">
        <v>9.1548333333333343E-2</v>
      </c>
      <c r="B6" s="19">
        <f>A6/Parâmetros!$G$3</f>
        <v>9.1731796927187713E-5</v>
      </c>
      <c r="C6" s="19">
        <f>B6/Parâmetros!$B$13</f>
        <v>0.25503657821056619</v>
      </c>
      <c r="D6" s="19">
        <f>C6/Parâmetros!$B$6</f>
        <v>0.76679668734385509</v>
      </c>
      <c r="E6" s="19">
        <f>(Parâmetros!$G$3*Parâmetros!$B$10*'Modelo_1_Ø21,4mm'!D6)/Parâmetros!$H$3</f>
        <v>1962.4678379260693</v>
      </c>
      <c r="F6" s="19">
        <v>13427.583333333332</v>
      </c>
      <c r="G6" s="20">
        <f t="shared" si="0"/>
        <v>111896.52777777777</v>
      </c>
      <c r="I6" s="18">
        <v>9.5538333333333322E-2</v>
      </c>
      <c r="J6" s="19">
        <f>I6/Parâmetros!$G$3</f>
        <v>9.5729792919171665E-5</v>
      </c>
      <c r="K6" s="19">
        <f>J6/Parâmetros!$B$13</f>
        <v>0.26615197387107509</v>
      </c>
      <c r="L6" s="19">
        <f>K6/Parâmetros!$C$6</f>
        <v>0.71068617856094818</v>
      </c>
      <c r="M6" s="19">
        <f>(Parâmetros!$G$3*Parâmetros!$C$10*'Modelo_1_Ø21,4mm'!L6)/Parâmetros!$H$3</f>
        <v>2606.0516164810633</v>
      </c>
      <c r="N6" s="19">
        <v>6611.666666666667</v>
      </c>
      <c r="O6" s="20">
        <f t="shared" si="1"/>
        <v>55097.222222222226</v>
      </c>
      <c r="Q6" s="18">
        <v>9.7630833333333319E-2</v>
      </c>
      <c r="R6" s="19">
        <f>Q6/Parâmetros!$G$3</f>
        <v>9.7826486305945215E-5</v>
      </c>
      <c r="S6" s="19">
        <f>R6/Parâmetros!$B$13</f>
        <v>0.27198128851258263</v>
      </c>
      <c r="T6" s="19">
        <f>S6/Parâmetros!$D$6</f>
        <v>0.68063385513659314</v>
      </c>
      <c r="U6" s="19">
        <f>(Parâmetros!$G$3*Parâmetros!$D$10*'Modelo_1_Ø21,4mm'!T6)/Parâmetros!$H$3</f>
        <v>3080.4519755897295</v>
      </c>
      <c r="V6" s="19">
        <v>5087.9166666666661</v>
      </c>
      <c r="W6" s="20">
        <f t="shared" si="2"/>
        <v>42399.305555555555</v>
      </c>
      <c r="Y6" s="18">
        <v>0.10228909090909093</v>
      </c>
      <c r="Z6" s="19">
        <f>Y6/Parâmetros!$G$3</f>
        <v>1.0249407906722538E-4</v>
      </c>
      <c r="AA6" s="19">
        <f>Z6/Parâmetros!$B$13</f>
        <v>0.28495832511486557</v>
      </c>
      <c r="AB6" s="19">
        <f>AA6/Parâmetros!$E$6</f>
        <v>0.6846668070996289</v>
      </c>
      <c r="AC6" s="19">
        <f>(Parâmetros!$G$3*Parâmetros!$E$10*'Modelo_1_Ø21,4mm'!AB6)/Parâmetros!$H$3</f>
        <v>3667.7996965278489</v>
      </c>
      <c r="AD6" s="19">
        <v>4342.272727272727</v>
      </c>
      <c r="AE6" s="20">
        <f t="shared" si="3"/>
        <v>36185.606060606056</v>
      </c>
    </row>
    <row r="7" spans="1:31" x14ac:dyDescent="0.25">
      <c r="A7" s="18">
        <v>0.10299750000000001</v>
      </c>
      <c r="B7" s="19">
        <f>A7/Parâmetros!$G$3</f>
        <v>1.0320390781563127E-4</v>
      </c>
      <c r="C7" s="19">
        <f>B7/Parâmetros!$B$13</f>
        <v>0.2869318206875362</v>
      </c>
      <c r="D7" s="19">
        <f>C7/Parâmetros!$B$6</f>
        <v>0.86269338751514191</v>
      </c>
      <c r="E7" s="19">
        <f>(Parâmetros!$G$3*Parâmetros!$B$10*'Modelo_1_Ø21,4mm'!D7)/Parâmetros!$H$3</f>
        <v>2207.8968974871959</v>
      </c>
      <c r="F7" s="19">
        <v>16876.166666666661</v>
      </c>
      <c r="G7" s="20">
        <f t="shared" si="0"/>
        <v>140634.72222222219</v>
      </c>
      <c r="I7" s="18">
        <v>0.10785</v>
      </c>
      <c r="J7" s="19">
        <f>I7/Parâmetros!$G$3</f>
        <v>1.0806613226452906E-4</v>
      </c>
      <c r="K7" s="19">
        <f>J7/Parâmetros!$B$13</f>
        <v>0.30044998044759125</v>
      </c>
      <c r="L7" s="19">
        <f>K7/Parâmetros!$C$6</f>
        <v>0.80226964071452933</v>
      </c>
      <c r="M7" s="19">
        <f>(Parâmetros!$G$3*Parâmetros!$C$10*'Modelo_1_Ø21,4mm'!L7)/Parâmetros!$H$3</f>
        <v>2941.8837133871157</v>
      </c>
      <c r="N7" s="19">
        <v>8318.0833333333321</v>
      </c>
      <c r="O7" s="20">
        <f t="shared" si="1"/>
        <v>69317.361111111109</v>
      </c>
      <c r="Q7" s="18">
        <v>0.11044</v>
      </c>
      <c r="R7" s="19">
        <f>Q7/Parâmetros!$G$3</f>
        <v>1.1066132264529057E-4</v>
      </c>
      <c r="S7" s="19">
        <f>R7/Parâmetros!$B$13</f>
        <v>0.3076652372798514</v>
      </c>
      <c r="T7" s="19">
        <f>S7/Parâmetros!$D$6</f>
        <v>0.76993302622585436</v>
      </c>
      <c r="U7" s="19">
        <f>(Parâmetros!$G$3*Parâmetros!$D$10*'Modelo_1_Ø21,4mm'!T7)/Parâmetros!$H$3</f>
        <v>3484.6073168564885</v>
      </c>
      <c r="V7" s="19">
        <v>6389.8333333333321</v>
      </c>
      <c r="W7" s="20">
        <f t="shared" si="2"/>
        <v>53248.611111111102</v>
      </c>
      <c r="Y7" s="18">
        <v>0.11519583333333333</v>
      </c>
      <c r="Z7" s="19">
        <f>Y7/Parâmetros!$G$3</f>
        <v>1.1542668670674682E-4</v>
      </c>
      <c r="AA7" s="19">
        <f>Z7/Parâmetros!$B$13</f>
        <v>0.32091410173986068</v>
      </c>
      <c r="AB7" s="19">
        <f>AA7/Parâmetros!$E$6</f>
        <v>0.77105742849558068</v>
      </c>
      <c r="AC7" s="19">
        <f>(Parâmetros!$G$3*Parâmetros!$E$10*'Modelo_1_Ø21,4mm'!AB7)/Parâmetros!$H$3</f>
        <v>4130.5992534118968</v>
      </c>
      <c r="AD7" s="19">
        <v>5429.75</v>
      </c>
      <c r="AE7" s="20">
        <f t="shared" si="3"/>
        <v>45247.916666666672</v>
      </c>
    </row>
    <row r="8" spans="1:31" x14ac:dyDescent="0.25">
      <c r="A8" s="18">
        <v>0.1149957894736842</v>
      </c>
      <c r="B8" s="19">
        <f>A8/Parâmetros!$G$3</f>
        <v>1.1522624195759941E-4</v>
      </c>
      <c r="C8" s="19">
        <f>B8/Parâmetros!$B$13</f>
        <v>0.32035681686531053</v>
      </c>
      <c r="D8" s="19">
        <f>C8/Parâmetros!$B$6</f>
        <v>0.96318946742426492</v>
      </c>
      <c r="E8" s="19">
        <f>(Parâmetros!$G$3*Parâmetros!$B$10*'Modelo_1_Ø21,4mm'!D8)/Parâmetros!$H$3</f>
        <v>2465.0971800581383</v>
      </c>
      <c r="F8" s="19">
        <v>20635.368421052633</v>
      </c>
      <c r="G8" s="20">
        <f t="shared" si="0"/>
        <v>171961.40350877194</v>
      </c>
      <c r="I8" s="18">
        <v>0.12068294117647058</v>
      </c>
      <c r="J8" s="19">
        <f>I8/Parâmetros!$G$3</f>
        <v>1.2092479075798655E-4</v>
      </c>
      <c r="K8" s="19">
        <f>J8/Parâmetros!$B$13</f>
        <v>0.33620016056400914</v>
      </c>
      <c r="L8" s="19">
        <f>K8/Parâmetros!$C$6</f>
        <v>0.89773073581844898</v>
      </c>
      <c r="M8" s="19">
        <f>(Parâmetros!$G$3*Parâmetros!$C$10*'Modelo_1_Ø21,4mm'!L8)/Parâmetros!$H$3</f>
        <v>3291.9349015365242</v>
      </c>
      <c r="N8" s="19">
        <v>10124.588235294119</v>
      </c>
      <c r="O8" s="20">
        <f t="shared" si="1"/>
        <v>84371.568627450994</v>
      </c>
      <c r="Q8" s="18">
        <v>0.12319583333333334</v>
      </c>
      <c r="R8" s="19">
        <f>Q8/Parâmetros!$G$3</f>
        <v>1.234427187708751E-4</v>
      </c>
      <c r="S8" s="19">
        <f>R8/Parâmetros!$B$13</f>
        <v>0.34320060932985363</v>
      </c>
      <c r="T8" s="19">
        <f>S8/Parâmetros!$D$6</f>
        <v>0.85886038370834239</v>
      </c>
      <c r="U8" s="19">
        <f>(Parâmetros!$G$3*Parâmetros!$D$10*'Modelo_1_Ø21,4mm'!T8)/Parâmetros!$H$3</f>
        <v>3887.0798826472828</v>
      </c>
      <c r="V8" s="19">
        <v>7800.6666666666652</v>
      </c>
      <c r="W8" s="20">
        <f t="shared" si="2"/>
        <v>65005.555555555547</v>
      </c>
      <c r="Y8" s="18">
        <v>0.12755666666666665</v>
      </c>
      <c r="Z8" s="19">
        <f>Y8/Parâmetros!$G$3</f>
        <v>1.2781229124916499E-4</v>
      </c>
      <c r="AA8" s="19">
        <f>Z8/Parâmetros!$B$13</f>
        <v>0.35534907747760697</v>
      </c>
      <c r="AB8" s="19">
        <f>AA8/Parâmetros!$E$6</f>
        <v>0.85379403526575437</v>
      </c>
      <c r="AC8" s="19">
        <f>(Parâmetros!$G$3*Parâmetros!$E$10*'Modelo_1_Ø21,4mm'!AB8)/Parâmetros!$H$3</f>
        <v>4573.8240425453205</v>
      </c>
      <c r="AD8" s="19">
        <v>6623.3333333333339</v>
      </c>
      <c r="AE8" s="20">
        <f t="shared" si="3"/>
        <v>55194.444444444453</v>
      </c>
    </row>
    <row r="9" spans="1:31" x14ac:dyDescent="0.25">
      <c r="A9" s="18">
        <v>0.12678692307692307</v>
      </c>
      <c r="B9" s="19">
        <f>A9/Parâmetros!$G$3</f>
        <v>1.2704100508709727E-4</v>
      </c>
      <c r="C9" s="19">
        <f>B9/Parâmetros!$B$13</f>
        <v>0.35320471543321086</v>
      </c>
      <c r="D9" s="19">
        <f>C9/Parâmetros!$B$6</f>
        <v>1.061950437261608</v>
      </c>
      <c r="E9" s="19">
        <f>(Parâmetros!$G$3*Parâmetros!$B$10*'Modelo_1_Ø21,4mm'!D9)/Parâmetros!$H$3</f>
        <v>2717.8567839363691</v>
      </c>
      <c r="F9" s="19">
        <v>24663.461538461539</v>
      </c>
      <c r="G9" s="20">
        <f t="shared" si="0"/>
        <v>205528.84615384616</v>
      </c>
      <c r="I9" s="18">
        <v>0.13321769230769229</v>
      </c>
      <c r="J9" s="19">
        <f>I9/Parâmetros!$G$3</f>
        <v>1.3348466163095419E-4</v>
      </c>
      <c r="K9" s="19">
        <f>J9/Parâmetros!$B$13</f>
        <v>0.37111963884208965</v>
      </c>
      <c r="L9" s="19">
        <f>K9/Parâmetros!$C$6</f>
        <v>0.9909736684701993</v>
      </c>
      <c r="M9" s="19">
        <f>(Parâmetros!$G$3*Parâmetros!$C$10*'Modelo_1_Ø21,4mm'!L9)/Parâmetros!$H$3</f>
        <v>3633.8521959667678</v>
      </c>
      <c r="N9" s="19">
        <v>12085.692307692307</v>
      </c>
      <c r="O9" s="20">
        <f t="shared" si="1"/>
        <v>100714.10256410256</v>
      </c>
      <c r="Q9" s="18">
        <v>0.13629749999999999</v>
      </c>
      <c r="R9" s="19">
        <f>Q9/Parâmetros!$G$3</f>
        <v>1.3657064128256511E-4</v>
      </c>
      <c r="S9" s="19">
        <f>R9/Parâmetros!$B$13</f>
        <v>0.37969940853088141</v>
      </c>
      <c r="T9" s="19">
        <f>S9/Parâmetros!$D$6</f>
        <v>0.9501987200472507</v>
      </c>
      <c r="U9" s="19">
        <f>(Parâmetros!$G$3*Parâmetros!$D$10*'Modelo_1_Ø21,4mm'!T9)/Parâmetros!$H$3</f>
        <v>4300.4641956650412</v>
      </c>
      <c r="V9" s="19">
        <v>9282.0833333333303</v>
      </c>
      <c r="W9" s="20">
        <f t="shared" si="2"/>
        <v>77350.694444444423</v>
      </c>
      <c r="Y9" s="18">
        <v>0.14248333333333335</v>
      </c>
      <c r="Z9" s="19">
        <f>Y9/Parâmetros!$G$3</f>
        <v>1.4276887107548433E-4</v>
      </c>
      <c r="AA9" s="19">
        <f>Z9/Parâmetros!$B$13</f>
        <v>0.39693198622260206</v>
      </c>
      <c r="AB9" s="19">
        <f>AA9/Parâmetros!$E$6</f>
        <v>0.95370491644065847</v>
      </c>
      <c r="AC9" s="19">
        <f>(Parâmetros!$G$3*Parâmetros!$E$10*'Modelo_1_Ø21,4mm'!AB9)/Parâmetros!$H$3</f>
        <v>5109.0524132699129</v>
      </c>
      <c r="AD9" s="19">
        <v>8161.166666666667</v>
      </c>
      <c r="AE9" s="20">
        <f t="shared" si="3"/>
        <v>68009.722222222234</v>
      </c>
    </row>
    <row r="10" spans="1:31" x14ac:dyDescent="0.25">
      <c r="A10" s="18">
        <v>0.13850600000000002</v>
      </c>
      <c r="B10" s="19">
        <f>A10/Parâmetros!$G$3</f>
        <v>1.3878356713426855E-4</v>
      </c>
      <c r="C10" s="19">
        <f>B10/Parâmetros!$B$13</f>
        <v>0.38585187753244388</v>
      </c>
      <c r="D10" s="19">
        <f>C10/Parâmetros!$B$6</f>
        <v>1.160107869911136</v>
      </c>
      <c r="E10" s="19">
        <f>(Parâmetros!$G$3*Parâmetros!$B$10*'Modelo_1_Ø21,4mm'!D10)/Parâmetros!$H$3</f>
        <v>2969.071751094556</v>
      </c>
      <c r="F10" s="19">
        <v>28907.8</v>
      </c>
      <c r="G10" s="20">
        <f t="shared" si="0"/>
        <v>240898.33333333334</v>
      </c>
      <c r="I10" s="18">
        <v>0.14332866666666669</v>
      </c>
      <c r="J10" s="19">
        <f>I10/Parâmetros!$G$3</f>
        <v>1.4361589846359387E-4</v>
      </c>
      <c r="K10" s="19">
        <f>J10/Parâmetros!$B$13</f>
        <v>0.39928692719127795</v>
      </c>
      <c r="L10" s="19">
        <f>K10/Parâmetros!$C$6</f>
        <v>1.0661867214720373</v>
      </c>
      <c r="M10" s="19">
        <f>(Parâmetros!$G$3*Parâmetros!$C$10*'Modelo_1_Ø21,4mm'!L10)/Parâmetros!$H$3</f>
        <v>3909.6547995193096</v>
      </c>
      <c r="N10" s="19">
        <v>13817.666666666668</v>
      </c>
      <c r="O10" s="20">
        <f t="shared" si="1"/>
        <v>115147.22222222223</v>
      </c>
      <c r="Q10" s="18">
        <v>0.14797466666666664</v>
      </c>
      <c r="R10" s="19">
        <f>Q10/Parâmetros!$G$3</f>
        <v>1.4827120908483631E-4</v>
      </c>
      <c r="S10" s="19">
        <f>R10/Parâmetros!$B$13</f>
        <v>0.41222981647416618</v>
      </c>
      <c r="T10" s="19">
        <f>S10/Parâmetros!$D$6</f>
        <v>1.0316061473327482</v>
      </c>
      <c r="U10" s="19">
        <f>(Parâmetros!$G$3*Parâmetros!$D$10*'Modelo_1_Ø21,4mm'!T10)/Parâmetros!$H$3</f>
        <v>4668.902627454424</v>
      </c>
      <c r="V10" s="19">
        <v>10867.666666666666</v>
      </c>
      <c r="W10" s="20">
        <f t="shared" si="2"/>
        <v>90563.888888888891</v>
      </c>
      <c r="Y10" s="18">
        <v>0.15645833333333334</v>
      </c>
      <c r="Z10" s="19">
        <f>Y10/Parâmetros!$G$3</f>
        <v>1.5677187708750836E-4</v>
      </c>
      <c r="AA10" s="19">
        <f>Z10/Parâmetros!$B$13</f>
        <v>0.43586372916887078</v>
      </c>
      <c r="AB10" s="19">
        <f>AA10/Parâmetros!$E$6</f>
        <v>1.0472458653745094</v>
      </c>
      <c r="AC10" s="19">
        <f>(Parâmetros!$G$3*Parâmetros!$E$10*'Modelo_1_Ø21,4mm'!AB10)/Parâmetros!$H$3</f>
        <v>5610.1566884514332</v>
      </c>
      <c r="AD10" s="19">
        <v>9671.6666666666661</v>
      </c>
      <c r="AE10" s="20">
        <f t="shared" si="3"/>
        <v>80597.222222222219</v>
      </c>
    </row>
    <row r="11" spans="1:31" x14ac:dyDescent="0.25">
      <c r="A11" s="18">
        <v>0.152580625</v>
      </c>
      <c r="B11" s="19">
        <f>A11/Parâmetros!$G$3</f>
        <v>1.5288639779559117E-4</v>
      </c>
      <c r="C11" s="19">
        <f>B11/Parâmetros!$B$13</f>
        <v>0.42506115714354425</v>
      </c>
      <c r="D11" s="19">
        <f>C11/Parâmetros!$B$6</f>
        <v>1.2779950605638732</v>
      </c>
      <c r="E11" s="19">
        <f>(Parâmetros!$G$3*Parâmetros!$B$10*'Modelo_1_Ø21,4mm'!D11)/Parâmetros!$H$3</f>
        <v>3270.7812185165394</v>
      </c>
      <c r="F11" s="19">
        <v>34514.000000000007</v>
      </c>
      <c r="G11" s="20">
        <f t="shared" si="0"/>
        <v>287616.66666666674</v>
      </c>
      <c r="I11" s="18">
        <v>0.15611615384615382</v>
      </c>
      <c r="J11" s="19">
        <f>I11/Parâmetros!$G$3</f>
        <v>1.5642901186989361E-4</v>
      </c>
      <c r="K11" s="19">
        <f>J11/Parâmetros!$B$13</f>
        <v>0.43491048095160001</v>
      </c>
      <c r="L11" s="19">
        <f>K11/Parâmetros!$C$6</f>
        <v>1.1613096954648865</v>
      </c>
      <c r="M11" s="19">
        <f>(Parâmetros!$G$3*Parâmetros!$C$10*'Modelo_1_Ø21,4mm'!L11)/Parâmetros!$H$3</f>
        <v>4258.4661140161079</v>
      </c>
      <c r="N11" s="19">
        <v>15984.692307692309</v>
      </c>
      <c r="O11" s="20">
        <f t="shared" si="1"/>
        <v>133205.76923076925</v>
      </c>
      <c r="Q11" s="18">
        <v>0.16510769230769232</v>
      </c>
      <c r="R11" s="19">
        <f>Q11/Parâmetros!$G$3</f>
        <v>1.6543856944658549E-4</v>
      </c>
      <c r="S11" s="19">
        <f>R11/Parâmetros!$B$13</f>
        <v>0.45995922972269881</v>
      </c>
      <c r="T11" s="19">
        <f>S11/Parâmetros!$D$6</f>
        <v>1.1510491234301772</v>
      </c>
      <c r="U11" s="19">
        <f>(Parâmetros!$G$3*Parâmetros!$D$10*'Modelo_1_Ø21,4mm'!T11)/Parâmetros!$H$3</f>
        <v>5209.4845407884322</v>
      </c>
      <c r="V11" s="19">
        <v>13242.23076923077</v>
      </c>
      <c r="W11" s="20">
        <f t="shared" si="2"/>
        <v>110351.92307692308</v>
      </c>
      <c r="Y11" s="18">
        <v>0.1690753846153846</v>
      </c>
      <c r="Z11" s="19">
        <f>Y11/Parâmetros!$G$3</f>
        <v>1.6941421304146753E-4</v>
      </c>
      <c r="AA11" s="19">
        <f>Z11/Parâmetros!$B$13</f>
        <v>0.47101248031396631</v>
      </c>
      <c r="AB11" s="19">
        <f>AA11/Parâmetros!$E$6</f>
        <v>1.1316974539018891</v>
      </c>
      <c r="AC11" s="19">
        <f>(Parâmetros!$G$3*Parâmetros!$E$10*'Modelo_1_Ø21,4mm'!AB11)/Parâmetros!$H$3</f>
        <v>6062.5687340772192</v>
      </c>
      <c r="AD11" s="19">
        <v>11222.615384615385</v>
      </c>
      <c r="AE11" s="20">
        <f t="shared" si="3"/>
        <v>93521.794871794875</v>
      </c>
    </row>
    <row r="12" spans="1:31" x14ac:dyDescent="0.25">
      <c r="A12" s="18">
        <v>0.16547241379310343</v>
      </c>
      <c r="B12" s="19">
        <f>A12/Parâmetros!$G$3</f>
        <v>1.6580402183677699E-4</v>
      </c>
      <c r="C12" s="19">
        <f>B12/Parâmetros!$B$13</f>
        <v>0.46097527574180486</v>
      </c>
      <c r="D12" s="19">
        <f>C12/Parâmetros!$B$6</f>
        <v>1.3859749721641756</v>
      </c>
      <c r="E12" s="19">
        <f>(Parâmetros!$G$3*Parâmetros!$B$10*'Modelo_1_Ø21,4mm'!D12)/Parâmetros!$H$3</f>
        <v>3547.1349210758563</v>
      </c>
      <c r="F12" s="19">
        <v>40051.310344827587</v>
      </c>
      <c r="G12" s="20">
        <f t="shared" si="0"/>
        <v>333760.91954022989</v>
      </c>
      <c r="I12" s="18">
        <v>0.17387399999999997</v>
      </c>
      <c r="J12" s="19">
        <f>I12/Parâmetros!$G$3</f>
        <v>1.7422244488977953E-4</v>
      </c>
      <c r="K12" s="19">
        <f>J12/Parâmetros!$B$13</f>
        <v>0.4843805275878022</v>
      </c>
      <c r="L12" s="19">
        <f>K12/Parâmetros!$C$6</f>
        <v>1.293405948165026</v>
      </c>
      <c r="M12" s="19">
        <f>(Parâmetros!$G$3*Parâmetros!$C$10*'Modelo_1_Ø21,4mm'!L12)/Parâmetros!$H$3</f>
        <v>4742.8566414600955</v>
      </c>
      <c r="N12" s="19">
        <v>19428.699999999997</v>
      </c>
      <c r="O12" s="20">
        <f t="shared" si="1"/>
        <v>161905.83333333331</v>
      </c>
      <c r="Q12" s="18">
        <v>0.17760214285714285</v>
      </c>
      <c r="R12" s="19">
        <f>Q12/Parâmetros!$G$3</f>
        <v>1.7795805897509304E-4</v>
      </c>
      <c r="S12" s="19">
        <f>R12/Parâmetros!$B$13</f>
        <v>0.49476643809808879</v>
      </c>
      <c r="T12" s="19">
        <f>S12/Parâmetros!$D$6</f>
        <v>1.2381542494947166</v>
      </c>
      <c r="U12" s="19">
        <f>(Parâmetros!$G$3*Parâmetros!$D$10*'Modelo_1_Ø21,4mm'!T12)/Parâmetros!$H$3</f>
        <v>5603.70994648127</v>
      </c>
      <c r="V12" s="19">
        <v>15091.357142857139</v>
      </c>
      <c r="W12" s="20">
        <f t="shared" si="2"/>
        <v>125761.3095238095</v>
      </c>
      <c r="Y12" s="18">
        <v>0.18208071428571429</v>
      </c>
      <c r="Z12" s="19">
        <f>Y12/Parâmetros!$G$3</f>
        <v>1.824456054967077E-4</v>
      </c>
      <c r="AA12" s="19">
        <f>Z12/Parâmetros!$B$13</f>
        <v>0.50724290261498661</v>
      </c>
      <c r="AB12" s="19">
        <f>AA12/Parâmetros!$E$6</f>
        <v>1.2187479639956429</v>
      </c>
      <c r="AC12" s="19">
        <f>(Parâmetros!$G$3*Parâmetros!$E$10*'Modelo_1_Ø21,4mm'!AB12)/Parâmetros!$H$3</f>
        <v>6528.9033528927675</v>
      </c>
      <c r="AD12" s="19">
        <v>12816.571428571428</v>
      </c>
      <c r="AE12" s="20">
        <f t="shared" si="3"/>
        <v>106804.76190476189</v>
      </c>
    </row>
    <row r="13" spans="1:31" x14ac:dyDescent="0.25">
      <c r="A13" s="18">
        <v>0.17682533333333333</v>
      </c>
      <c r="B13" s="19">
        <f>A13/Parâmetros!$G$3</f>
        <v>1.7717969271877087E-4</v>
      </c>
      <c r="C13" s="19">
        <f>B13/Parâmetros!$B$13</f>
        <v>0.49260239167954384</v>
      </c>
      <c r="D13" s="19">
        <f>C13/Parâmetros!$B$6</f>
        <v>1.4810655191808293</v>
      </c>
      <c r="E13" s="19">
        <f>(Parâmetros!$G$3*Parâmetros!$B$10*'Modelo_1_Ø21,4mm'!D13)/Parâmetros!$H$3</f>
        <v>3790.5007875317938</v>
      </c>
      <c r="F13" s="19">
        <v>45269.4</v>
      </c>
      <c r="G13" s="20">
        <f t="shared" si="0"/>
        <v>377245</v>
      </c>
      <c r="I13" s="18">
        <v>0.18664142857142857</v>
      </c>
      <c r="J13" s="19">
        <f>I13/Parâmetros!$G$3</f>
        <v>1.8701545949040938E-4</v>
      </c>
      <c r="K13" s="19">
        <f>J13/Parâmetros!$B$13</f>
        <v>0.51994820180803158</v>
      </c>
      <c r="L13" s="19">
        <f>K13/Parâmetros!$C$6</f>
        <v>1.3883797111028882</v>
      </c>
      <c r="M13" s="19">
        <f>(Parâmetros!$G$3*Parâmetros!$C$10*'Modelo_1_Ø21,4mm'!L13)/Parâmetros!$H$3</f>
        <v>5091.1208062827118</v>
      </c>
      <c r="N13" s="19">
        <v>21923.642857142859</v>
      </c>
      <c r="O13" s="20">
        <f t="shared" si="1"/>
        <v>182697.02380952382</v>
      </c>
      <c r="Q13" s="18">
        <v>0.19096428571428573</v>
      </c>
      <c r="R13" s="19">
        <f>Q13/Parâmetros!$G$3</f>
        <v>1.91346979673633E-4</v>
      </c>
      <c r="S13" s="19">
        <f>R13/Parâmetros!$B$13</f>
        <v>0.53199087537362422</v>
      </c>
      <c r="T13" s="19">
        <f>S13/Parâmetros!$D$6</f>
        <v>1.3313084969309914</v>
      </c>
      <c r="U13" s="19">
        <f>(Parâmetros!$G$3*Parâmetros!$D$10*'Modelo_1_Ø21,4mm'!T13)/Parâmetros!$H$3</f>
        <v>6025.3128147253983</v>
      </c>
      <c r="V13" s="19">
        <v>17242.142857142851</v>
      </c>
      <c r="W13" s="20">
        <f t="shared" si="2"/>
        <v>143684.52380952376</v>
      </c>
      <c r="Y13" s="18">
        <v>0.19526333333333332</v>
      </c>
      <c r="Z13" s="19">
        <f>Y13/Parâmetros!$G$3</f>
        <v>1.9565464261857047E-4</v>
      </c>
      <c r="AA13" s="19">
        <f>Z13/Parâmetros!$B$13</f>
        <v>0.5439672200475798</v>
      </c>
      <c r="AB13" s="19">
        <f>AA13/Parâmetros!$E$6</f>
        <v>1.3069851514838533</v>
      </c>
      <c r="AC13" s="19">
        <f>(Parâmetros!$G$3*Parâmetros!$E$10*'Modelo_1_Ø21,4mm'!AB13)/Parâmetros!$H$3</f>
        <v>7001.5950711647702</v>
      </c>
      <c r="AD13" s="19">
        <v>14559.916666666666</v>
      </c>
      <c r="AE13" s="20">
        <f t="shared" si="3"/>
        <v>121332.63888888889</v>
      </c>
    </row>
    <row r="14" spans="1:31" x14ac:dyDescent="0.25">
      <c r="A14" s="18">
        <v>0.18852307692307693</v>
      </c>
      <c r="B14" s="19">
        <f>A14/Parâmetros!$G$3</f>
        <v>1.889008786804378E-4</v>
      </c>
      <c r="C14" s="19">
        <f>B14/Parâmetros!$B$13</f>
        <v>0.52519012309187019</v>
      </c>
      <c r="D14" s="19">
        <f>C14/Parâmetros!$B$6</f>
        <v>1.5790442666622675</v>
      </c>
      <c r="E14" s="19">
        <f>(Parâmetros!$G$3*Parâmetros!$B$10*'Modelo_1_Ø21,4mm'!D14)/Parâmetros!$H$3</f>
        <v>4041.2584445564357</v>
      </c>
      <c r="F14" s="19">
        <v>50808.41025641025</v>
      </c>
      <c r="G14" s="20">
        <f t="shared" si="0"/>
        <v>423403.41880341875</v>
      </c>
      <c r="I14" s="18">
        <v>0.19916333333333333</v>
      </c>
      <c r="J14" s="19">
        <f>I14/Parâmetros!$G$3</f>
        <v>1.9956245824983299E-4</v>
      </c>
      <c r="K14" s="19">
        <f>J14/Parâmetros!$B$13</f>
        <v>0.55483189249770137</v>
      </c>
      <c r="L14" s="19">
        <f>K14/Parâmetros!$C$6</f>
        <v>1.4815270827708982</v>
      </c>
      <c r="M14" s="19">
        <f>(Parâmetros!$G$3*Parâmetros!$C$10*'Modelo_1_Ø21,4mm'!L14)/Parâmetros!$H$3</f>
        <v>5432.6876832380394</v>
      </c>
      <c r="N14" s="19">
        <v>24612</v>
      </c>
      <c r="O14" s="20">
        <f t="shared" si="1"/>
        <v>205100</v>
      </c>
      <c r="Q14" s="18">
        <v>0.20378749999999998</v>
      </c>
      <c r="R14" s="19">
        <f>Q14/Parâmetros!$G$3</f>
        <v>2.0419589178356711E-4</v>
      </c>
      <c r="S14" s="19">
        <f>R14/Parâmetros!$B$13</f>
        <v>0.56771395818695869</v>
      </c>
      <c r="T14" s="19">
        <f>S14/Parâmetros!$D$6</f>
        <v>1.4207056010684651</v>
      </c>
      <c r="U14" s="19">
        <f>(Parâmetros!$G$3*Parâmetros!$D$10*'Modelo_1_Ø21,4mm'!T14)/Parâmetros!$H$3</f>
        <v>6429.9113870327019</v>
      </c>
      <c r="V14" s="19">
        <v>19610.083333333336</v>
      </c>
      <c r="W14" s="20">
        <f t="shared" si="2"/>
        <v>163417.36111111112</v>
      </c>
      <c r="Y14" s="18">
        <v>0.20782</v>
      </c>
      <c r="Z14" s="19">
        <f>Y14/Parâmetros!$G$3</f>
        <v>2.0823647294589178E-4</v>
      </c>
      <c r="AA14" s="19">
        <f>Z14/Parâmetros!$B$13</f>
        <v>0.57894775091903949</v>
      </c>
      <c r="AB14" s="19">
        <f>AA14/Parâmetros!$E$6</f>
        <v>1.3910325586714067</v>
      </c>
      <c r="AC14" s="19">
        <f>(Parâmetros!$G$3*Parâmetros!$E$10*'Modelo_1_Ø21,4mm'!AB14)/Parâmetros!$H$3</f>
        <v>7451.8418939694911</v>
      </c>
      <c r="AD14" s="19">
        <v>16310.083333333334</v>
      </c>
      <c r="AE14" s="20">
        <f t="shared" si="3"/>
        <v>135917.36111111112</v>
      </c>
    </row>
    <row r="15" spans="1:31" x14ac:dyDescent="0.25">
      <c r="A15" s="18">
        <v>0.19990294117647056</v>
      </c>
      <c r="B15" s="19">
        <f>A15/Parâmetros!$G$3</f>
        <v>2.003035482730166E-4</v>
      </c>
      <c r="C15" s="19">
        <f>B15/Parâmetros!$B$13</f>
        <v>0.55689230197391337</v>
      </c>
      <c r="D15" s="19">
        <f>C15/Parâmetros!$B$6</f>
        <v>1.6743604990195831</v>
      </c>
      <c r="E15" s="19">
        <f>(Parâmetros!$G$3*Parâmetros!$B$10*'Modelo_1_Ø21,4mm'!D15)/Parâmetros!$H$3</f>
        <v>4285.2019089987107</v>
      </c>
      <c r="F15" s="19">
        <v>56338.705882352944</v>
      </c>
      <c r="G15" s="20">
        <f t="shared" si="0"/>
        <v>469489.21568627458</v>
      </c>
      <c r="I15" s="18">
        <v>0.21175583333333328</v>
      </c>
      <c r="J15" s="19">
        <f>I15/Parâmetros!$G$3</f>
        <v>2.1218019372077482E-4</v>
      </c>
      <c r="K15" s="19">
        <f>J15/Parâmetros!$B$13</f>
        <v>0.58991224835107436</v>
      </c>
      <c r="L15" s="19">
        <f>K15/Parâmetros!$C$6</f>
        <v>1.5751995950629489</v>
      </c>
      <c r="M15" s="19">
        <f>(Parâmetros!$G$3*Parâmetros!$C$10*'Modelo_1_Ø21,4mm'!L15)/Parâmetros!$H$3</f>
        <v>5776.1802252948519</v>
      </c>
      <c r="N15" s="19">
        <v>27426.583333333332</v>
      </c>
      <c r="O15" s="20">
        <f t="shared" si="1"/>
        <v>228554.86111111109</v>
      </c>
      <c r="Q15" s="18">
        <v>0.21636083333333334</v>
      </c>
      <c r="R15" s="19">
        <f>Q15/Parâmetros!$G$3</f>
        <v>2.1679442217768872E-4</v>
      </c>
      <c r="S15" s="19">
        <f>R15/Parâmetros!$B$13</f>
        <v>0.60274091928256424</v>
      </c>
      <c r="T15" s="19">
        <f>S15/Parâmetros!$D$6</f>
        <v>1.5083606588652758</v>
      </c>
      <c r="U15" s="19">
        <f>(Parâmetros!$G$3*Parâmetros!$D$10*'Modelo_1_Ø21,4mm'!T15)/Parâmetros!$H$3</f>
        <v>6826.6257054916759</v>
      </c>
      <c r="V15" s="19">
        <v>21914.083333333336</v>
      </c>
      <c r="W15" s="20">
        <f t="shared" si="2"/>
        <v>182617.36111111112</v>
      </c>
      <c r="Y15" s="18">
        <v>0.22033666666666665</v>
      </c>
      <c r="Z15" s="19">
        <f>Y15/Parâmetros!$G$3</f>
        <v>2.2077822311289243E-4</v>
      </c>
      <c r="AA15" s="19">
        <f>Z15/Parâmetros!$B$13</f>
        <v>0.61381684925254909</v>
      </c>
      <c r="AB15" s="19">
        <f>AA15/Parâmetros!$E$6</f>
        <v>1.4748122279013673</v>
      </c>
      <c r="AC15" s="19">
        <f>(Parâmetros!$G$3*Parâmetros!$E$10*'Modelo_1_Ø21,4mm'!AB15)/Parâmetros!$H$3</f>
        <v>7900.654429045605</v>
      </c>
      <c r="AD15" s="19">
        <v>18105</v>
      </c>
      <c r="AE15" s="20">
        <f t="shared" si="3"/>
        <v>150875</v>
      </c>
    </row>
    <row r="16" spans="1:31" x14ac:dyDescent="0.25">
      <c r="A16" s="18">
        <v>0.21117487179487177</v>
      </c>
      <c r="B16" s="19">
        <f>A16/Parâmetros!$G$3</f>
        <v>2.1159806793073324E-4</v>
      </c>
      <c r="C16" s="19">
        <f>B16/Parâmetros!$B$13</f>
        <v>0.58829379788402236</v>
      </c>
      <c r="D16" s="19">
        <f>C16/Parâmetros!$B$6</f>
        <v>1.7687726935779384</v>
      </c>
      <c r="E16" s="19">
        <f>(Parâmetros!$G$3*Parâmetros!$B$10*'Modelo_1_Ø21,4mm'!D16)/Parâmetros!$H$3</f>
        <v>4526.8316635175979</v>
      </c>
      <c r="F16" s="19">
        <v>62457.846153846163</v>
      </c>
      <c r="G16" s="20">
        <f t="shared" si="0"/>
        <v>520482.05128205137</v>
      </c>
      <c r="I16" s="18">
        <v>0.22401307692307695</v>
      </c>
      <c r="J16" s="19">
        <f>I16/Parâmetros!$G$3</f>
        <v>2.2446200092492681E-4</v>
      </c>
      <c r="K16" s="19">
        <f>J16/Parâmetros!$B$13</f>
        <v>0.62405864238797615</v>
      </c>
      <c r="L16" s="19">
        <f>K16/Parâmetros!$C$6</f>
        <v>1.6663782173243689</v>
      </c>
      <c r="M16" s="19">
        <f>(Parâmetros!$G$3*Parâmetros!$C$10*'Modelo_1_Ø21,4mm'!L16)/Parâmetros!$H$3</f>
        <v>6110.5277940262886</v>
      </c>
      <c r="N16" s="19">
        <v>30282.076923076929</v>
      </c>
      <c r="O16" s="20">
        <f t="shared" si="1"/>
        <v>252350.64102564109</v>
      </c>
      <c r="Q16" s="18">
        <v>0.22875076923076923</v>
      </c>
      <c r="R16" s="19">
        <f>Q16/Parâmetros!$G$3</f>
        <v>2.292091876059812E-4</v>
      </c>
      <c r="S16" s="19">
        <f>R16/Parâmetros!$B$13</f>
        <v>0.63725696933478049</v>
      </c>
      <c r="T16" s="19">
        <f>S16/Parâmetros!$D$6</f>
        <v>1.5947371604974485</v>
      </c>
      <c r="U16" s="19">
        <f>(Parâmetros!$G$3*Parâmetros!$D$10*'Modelo_1_Ø21,4mm'!T16)/Parâmetros!$H$3</f>
        <v>7217.5534606853371</v>
      </c>
      <c r="V16" s="19">
        <v>24356.846153846156</v>
      </c>
      <c r="W16" s="20">
        <f t="shared" si="2"/>
        <v>202973.71794871797</v>
      </c>
      <c r="Y16" s="18">
        <v>0.2333253846153846</v>
      </c>
      <c r="Z16" s="19">
        <f>Y16/Parâmetros!$G$3</f>
        <v>2.3379297055649758E-4</v>
      </c>
      <c r="AA16" s="19">
        <f>Z16/Parâmetros!$B$13</f>
        <v>0.65000099439609649</v>
      </c>
      <c r="AB16" s="19">
        <f>AA16/Parâmetros!$E$6</f>
        <v>1.5617515482847104</v>
      </c>
      <c r="AC16" s="19">
        <f>(Parâmetros!$G$3*Parâmetros!$E$10*'Modelo_1_Ø21,4mm'!AB16)/Parâmetros!$H$3</f>
        <v>8366.3933981496848</v>
      </c>
      <c r="AD16" s="19">
        <v>19965.076923076926</v>
      </c>
      <c r="AE16" s="20">
        <f t="shared" si="3"/>
        <v>166375.64102564106</v>
      </c>
    </row>
    <row r="17" spans="1:31" ht="15.75" x14ac:dyDescent="0.25">
      <c r="A17" s="47" t="s">
        <v>6</v>
      </c>
      <c r="B17" s="48"/>
      <c r="C17" s="48"/>
      <c r="D17" s="48"/>
      <c r="E17" s="48"/>
      <c r="F17" s="48"/>
      <c r="G17" s="49"/>
      <c r="I17" s="47" t="s">
        <v>6</v>
      </c>
      <c r="J17" s="48"/>
      <c r="K17" s="48"/>
      <c r="L17" s="48"/>
      <c r="M17" s="48"/>
      <c r="N17" s="48"/>
      <c r="O17" s="49"/>
      <c r="Q17" s="47" t="s">
        <v>6</v>
      </c>
      <c r="R17" s="48"/>
      <c r="S17" s="48"/>
      <c r="T17" s="48"/>
      <c r="U17" s="48"/>
      <c r="V17" s="48"/>
      <c r="W17" s="49"/>
      <c r="Y17" s="47" t="s">
        <v>6</v>
      </c>
      <c r="Z17" s="48"/>
      <c r="AA17" s="48"/>
      <c r="AB17" s="48"/>
      <c r="AC17" s="48"/>
      <c r="AD17" s="48"/>
      <c r="AE17" s="49"/>
    </row>
    <row r="18" spans="1:31" x14ac:dyDescent="0.25">
      <c r="A18" s="24">
        <v>0.01</v>
      </c>
      <c r="B18" s="25">
        <f>A18/Parâmetros!$G$3</f>
        <v>1.0020040080160322E-5</v>
      </c>
      <c r="C18" s="25">
        <f>B18/Parâmetros!$B$13</f>
        <v>2.7858134487491078E-2</v>
      </c>
      <c r="D18" s="25">
        <f>C18/Parâmetros!$B$6</f>
        <v>8.3758672542065774E-2</v>
      </c>
      <c r="E18" s="25">
        <f>(Parâmetros!$G$3*Parâmetros!$B$10*'Modelo_1_Ø21,4mm'!D18)/Parâmetros!$H$3</f>
        <v>214.36412509888066</v>
      </c>
      <c r="F18" s="25">
        <v>238.116018</v>
      </c>
      <c r="G18" s="26">
        <f t="shared" ref="G18:G47" si="4">F18/0.12</f>
        <v>1984.30015</v>
      </c>
      <c r="I18" s="24">
        <v>0.01</v>
      </c>
      <c r="J18" s="25">
        <f>I18/Parâmetros!$G$3</f>
        <v>1.0020040080160322E-5</v>
      </c>
      <c r="K18" s="25">
        <f>J18/Parâmetros!$B$13</f>
        <v>2.7858134487491078E-2</v>
      </c>
      <c r="L18" s="25">
        <f>K18/Parâmetros!$C$6</f>
        <v>7.43875420226731E-2</v>
      </c>
      <c r="M18" s="25">
        <f>(Parâmetros!$G$3*Parâmetros!$C$10*'Modelo_1_Ø21,4mm'!L18)/Parâmetros!$H$3</f>
        <v>272.77549498257912</v>
      </c>
      <c r="N18" s="25">
        <v>114.18008500000001</v>
      </c>
      <c r="O18" s="26">
        <f t="shared" si="1"/>
        <v>951.50070833333336</v>
      </c>
      <c r="Q18" s="24">
        <v>0.01</v>
      </c>
      <c r="R18" s="25">
        <f>Q18/Parâmetros!$G$3</f>
        <v>1.0020040080160322E-5</v>
      </c>
      <c r="S18" s="25">
        <f>R18/Parâmetros!$B$13</f>
        <v>2.7858134487491078E-2</v>
      </c>
      <c r="T18" s="25">
        <f>S18/Parâmetros!$D$6</f>
        <v>6.9715051269997691E-2</v>
      </c>
      <c r="U18" s="25">
        <f>(Parâmetros!$G$3*Parâmetros!$D$10*'Modelo_1_Ø21,4mm'!T18)/Parâmetros!$H$3</f>
        <v>315.52040174361548</v>
      </c>
      <c r="V18" s="25">
        <v>79</v>
      </c>
      <c r="W18" s="26">
        <f t="shared" si="2"/>
        <v>658.33333333333337</v>
      </c>
      <c r="Y18" s="24">
        <v>0.01</v>
      </c>
      <c r="Z18" s="25">
        <f>Y18/Parâmetros!$G$3</f>
        <v>1.0020040080160322E-5</v>
      </c>
      <c r="AA18" s="25">
        <f>Z18/Parâmetros!$B$13</f>
        <v>2.7858134487491078E-2</v>
      </c>
      <c r="AB18" s="25">
        <f>AA18/Parâmetros!$E$6</f>
        <v>6.6934489398104466E-2</v>
      </c>
      <c r="AC18" s="25">
        <f>(Parâmetros!$G$3*Parâmetros!$E$10*'Modelo_1_Ø21,4mm'!AB18)/Parâmetros!$H$3</f>
        <v>358.57193215135663</v>
      </c>
      <c r="AD18" s="25">
        <v>57.383946999999999</v>
      </c>
      <c r="AE18" s="26">
        <f t="shared" ref="AE18:AE47" si="5">AD18/0.12</f>
        <v>478.19955833333336</v>
      </c>
    </row>
    <row r="19" spans="1:31" x14ac:dyDescent="0.25">
      <c r="A19" s="24">
        <v>0.02</v>
      </c>
      <c r="B19" s="25">
        <f>A19/Parâmetros!$G$3</f>
        <v>2.0040080160320643E-5</v>
      </c>
      <c r="C19" s="25">
        <f>B19/Parâmetros!$B$13</f>
        <v>5.5716268974982157E-2</v>
      </c>
      <c r="D19" s="25">
        <f>C19/Parâmetros!$B$6</f>
        <v>0.16751734508413155</v>
      </c>
      <c r="E19" s="25">
        <f>(Parâmetros!$G$3*Parâmetros!$B$10*'Modelo_1_Ø21,4mm'!D19)/Parâmetros!$H$3</f>
        <v>428.72825019776133</v>
      </c>
      <c r="F19" s="25">
        <v>751.28114399999993</v>
      </c>
      <c r="G19" s="26">
        <f t="shared" si="4"/>
        <v>6260.6761999999999</v>
      </c>
      <c r="I19" s="24">
        <v>0.02</v>
      </c>
      <c r="J19" s="25">
        <f>I19/Parâmetros!$G$3</f>
        <v>2.0040080160320643E-5</v>
      </c>
      <c r="K19" s="25">
        <f>J19/Parâmetros!$B$13</f>
        <v>5.5716268974982157E-2</v>
      </c>
      <c r="L19" s="25">
        <f>K19/Parâmetros!$C$6</f>
        <v>0.1487750840453462</v>
      </c>
      <c r="M19" s="25">
        <f>(Parâmetros!$G$3*Parâmetros!$C$10*'Modelo_1_Ø21,4mm'!L19)/Parâmetros!$H$3</f>
        <v>545.55098996515824</v>
      </c>
      <c r="N19" s="25">
        <v>366.994326</v>
      </c>
      <c r="O19" s="26">
        <f t="shared" si="1"/>
        <v>3058.2860500000002</v>
      </c>
      <c r="Q19" s="24">
        <v>0.02</v>
      </c>
      <c r="R19" s="25">
        <f>Q19/Parâmetros!$G$3</f>
        <v>2.0040080160320643E-5</v>
      </c>
      <c r="S19" s="25">
        <f>R19/Parâmetros!$B$13</f>
        <v>5.5716268974982157E-2</v>
      </c>
      <c r="T19" s="25">
        <f>S19/Parâmetros!$D$6</f>
        <v>0.13943010253999538</v>
      </c>
      <c r="U19" s="25">
        <f>(Parâmetros!$G$3*Parâmetros!$D$10*'Modelo_1_Ø21,4mm'!T19)/Parâmetros!$H$3</f>
        <v>631.04080348723096</v>
      </c>
      <c r="V19" s="25">
        <v>248.48626500000003</v>
      </c>
      <c r="W19" s="26">
        <f t="shared" si="2"/>
        <v>2070.7188750000005</v>
      </c>
      <c r="Y19" s="24">
        <v>0.02</v>
      </c>
      <c r="Z19" s="25">
        <f>Y19/Parâmetros!$G$3</f>
        <v>2.0040080160320643E-5</v>
      </c>
      <c r="AA19" s="25">
        <f>Z19/Parâmetros!$B$13</f>
        <v>5.5716268974982157E-2</v>
      </c>
      <c r="AB19" s="25">
        <f>AA19/Parâmetros!$E$6</f>
        <v>0.13386897879620893</v>
      </c>
      <c r="AC19" s="25">
        <f>(Parâmetros!$G$3*Parâmetros!$E$10*'Modelo_1_Ø21,4mm'!AB19)/Parâmetros!$H$3</f>
        <v>717.14386430271327</v>
      </c>
      <c r="AD19" s="25">
        <v>190.35959600000001</v>
      </c>
      <c r="AE19" s="26">
        <f t="shared" si="5"/>
        <v>1586.3299666666669</v>
      </c>
    </row>
    <row r="20" spans="1:31" x14ac:dyDescent="0.25">
      <c r="A20" s="24">
        <v>0.03</v>
      </c>
      <c r="B20" s="25">
        <f>A20/Parâmetros!$G$3</f>
        <v>3.006012024048096E-5</v>
      </c>
      <c r="C20" s="25">
        <f>B20/Parâmetros!$B$13</f>
        <v>8.3574403462473218E-2</v>
      </c>
      <c r="D20" s="25">
        <f>C20/Parâmetros!$B$6</f>
        <v>0.25127601762619728</v>
      </c>
      <c r="E20" s="25">
        <f>(Parâmetros!$G$3*Parâmetros!$B$10*'Modelo_1_Ø21,4mm'!D20)/Parâmetros!$H$3</f>
        <v>643.09237529664188</v>
      </c>
      <c r="F20" s="25">
        <v>1505.344325</v>
      </c>
      <c r="G20" s="26">
        <f t="shared" si="4"/>
        <v>12544.536041666668</v>
      </c>
      <c r="I20" s="24">
        <v>0.03</v>
      </c>
      <c r="J20" s="25">
        <f>I20/Parâmetros!$G$3</f>
        <v>3.006012024048096E-5</v>
      </c>
      <c r="K20" s="25">
        <f>J20/Parâmetros!$B$13</f>
        <v>8.3574403462473218E-2</v>
      </c>
      <c r="L20" s="25">
        <f>K20/Parâmetros!$C$6</f>
        <v>0.22316262606801929</v>
      </c>
      <c r="M20" s="25">
        <f>(Parâmetros!$G$3*Parâmetros!$C$10*'Modelo_1_Ø21,4mm'!L20)/Parâmetros!$H$3</f>
        <v>818.3264849477373</v>
      </c>
      <c r="N20" s="25">
        <v>746.719245</v>
      </c>
      <c r="O20" s="26">
        <f t="shared" si="1"/>
        <v>6222.6603750000004</v>
      </c>
      <c r="Q20" s="24">
        <v>0.03</v>
      </c>
      <c r="R20" s="25">
        <f>Q20/Parâmetros!$G$3</f>
        <v>3.006012024048096E-5</v>
      </c>
      <c r="S20" s="25">
        <f>R20/Parâmetros!$B$13</f>
        <v>8.3574403462473218E-2</v>
      </c>
      <c r="T20" s="25">
        <f>S20/Parâmetros!$D$6</f>
        <v>0.20914515380999305</v>
      </c>
      <c r="U20" s="25">
        <f>(Parâmetros!$G$3*Parâmetros!$D$10*'Modelo_1_Ø21,4mm'!T20)/Parâmetros!$H$3</f>
        <v>946.56120523084621</v>
      </c>
      <c r="V20" s="25">
        <v>511.15664800000002</v>
      </c>
      <c r="W20" s="26">
        <f t="shared" si="2"/>
        <v>4259.6387333333332</v>
      </c>
      <c r="Y20" s="24">
        <v>0.03</v>
      </c>
      <c r="Z20" s="25">
        <f>Y20/Parâmetros!$G$3</f>
        <v>3.006012024048096E-5</v>
      </c>
      <c r="AA20" s="25">
        <f>Z20/Parâmetros!$B$13</f>
        <v>8.3574403462473218E-2</v>
      </c>
      <c r="AB20" s="25">
        <f>AA20/Parâmetros!$E$6</f>
        <v>0.20080346819431336</v>
      </c>
      <c r="AC20" s="25">
        <f>(Parâmetros!$G$3*Parâmetros!$E$10*'Modelo_1_Ø21,4mm'!AB20)/Parâmetros!$H$3</f>
        <v>1075.7157964540697</v>
      </c>
      <c r="AD20" s="25">
        <v>398.26954000000001</v>
      </c>
      <c r="AE20" s="26">
        <f t="shared" si="5"/>
        <v>3318.9128333333333</v>
      </c>
    </row>
    <row r="21" spans="1:31" x14ac:dyDescent="0.25">
      <c r="A21" s="24">
        <v>0.04</v>
      </c>
      <c r="B21" s="25">
        <f>A21/Parâmetros!$G$3</f>
        <v>4.0080160320641287E-5</v>
      </c>
      <c r="C21" s="25">
        <f>B21/Parâmetros!$B$13</f>
        <v>0.11143253794996431</v>
      </c>
      <c r="D21" s="25">
        <f>C21/Parâmetros!$B$6</f>
        <v>0.33503469016826309</v>
      </c>
      <c r="E21" s="25">
        <f>(Parâmetros!$G$3*Parâmetros!$B$10*'Modelo_1_Ø21,4mm'!D21)/Parâmetros!$H$3</f>
        <v>857.45650039552265</v>
      </c>
      <c r="F21" s="25">
        <v>2489.4436439999999</v>
      </c>
      <c r="G21" s="26">
        <f t="shared" si="4"/>
        <v>20745.363700000002</v>
      </c>
      <c r="I21" s="24">
        <v>0.04</v>
      </c>
      <c r="J21" s="25">
        <f>I21/Parâmetros!$G$3</f>
        <v>4.0080160320641287E-5</v>
      </c>
      <c r="K21" s="25">
        <f>J21/Parâmetros!$B$13</f>
        <v>0.11143253794996431</v>
      </c>
      <c r="L21" s="25">
        <f>K21/Parâmetros!$C$6</f>
        <v>0.2975501680906924</v>
      </c>
      <c r="M21" s="25">
        <f>(Parâmetros!$G$3*Parâmetros!$C$10*'Modelo_1_Ø21,4mm'!L21)/Parâmetros!$H$3</f>
        <v>1091.1019799303165</v>
      </c>
      <c r="N21" s="25">
        <v>1248.798534</v>
      </c>
      <c r="O21" s="26">
        <f t="shared" si="1"/>
        <v>10406.65445</v>
      </c>
      <c r="Q21" s="24">
        <v>0.04</v>
      </c>
      <c r="R21" s="25">
        <f>Q21/Parâmetros!$G$3</f>
        <v>4.0080160320641287E-5</v>
      </c>
      <c r="S21" s="25">
        <f>R21/Parâmetros!$B$13</f>
        <v>0.11143253794996431</v>
      </c>
      <c r="T21" s="25">
        <f>S21/Parâmetros!$D$6</f>
        <v>0.27886020507999076</v>
      </c>
      <c r="U21" s="25">
        <f>(Parâmetros!$G$3*Parâmetros!$D$10*'Modelo_1_Ø21,4mm'!T21)/Parâmetros!$H$3</f>
        <v>1262.0816069744619</v>
      </c>
      <c r="V21" s="25">
        <v>862.17463900000007</v>
      </c>
      <c r="W21" s="26">
        <f t="shared" si="2"/>
        <v>7184.7886583333338</v>
      </c>
      <c r="Y21" s="24">
        <v>0.04</v>
      </c>
      <c r="Z21" s="25">
        <f>Y21/Parâmetros!$G$3</f>
        <v>4.0080160320641287E-5</v>
      </c>
      <c r="AA21" s="25">
        <f>Z21/Parâmetros!$B$13</f>
        <v>0.11143253794996431</v>
      </c>
      <c r="AB21" s="25">
        <f>AA21/Parâmetros!$E$6</f>
        <v>0.26773795759241786</v>
      </c>
      <c r="AC21" s="25">
        <f>(Parâmetros!$G$3*Parâmetros!$E$10*'Modelo_1_Ø21,4mm'!AB21)/Parâmetros!$H$3</f>
        <v>1434.2877286054265</v>
      </c>
      <c r="AD21" s="25">
        <v>680.35228600000005</v>
      </c>
      <c r="AE21" s="26">
        <f t="shared" si="5"/>
        <v>5669.6023833333338</v>
      </c>
    </row>
    <row r="22" spans="1:31" x14ac:dyDescent="0.25">
      <c r="A22" s="24">
        <v>0.05</v>
      </c>
      <c r="B22" s="25">
        <f>A22/Parâmetros!$G$3</f>
        <v>5.0100200400801603E-5</v>
      </c>
      <c r="C22" s="25">
        <f>B22/Parâmetros!$B$13</f>
        <v>0.13929067243745538</v>
      </c>
      <c r="D22" s="25">
        <f>C22/Parâmetros!$B$6</f>
        <v>0.41879336271032885</v>
      </c>
      <c r="E22" s="25">
        <f>(Parâmetros!$G$3*Parâmetros!$B$10*'Modelo_1_Ø21,4mm'!D22)/Parâmetros!$H$3</f>
        <v>1071.8206254944032</v>
      </c>
      <c r="F22" s="25">
        <v>3697.5159799999997</v>
      </c>
      <c r="G22" s="26">
        <f t="shared" si="4"/>
        <v>30812.633166666667</v>
      </c>
      <c r="I22" s="24">
        <v>0.05</v>
      </c>
      <c r="J22" s="25">
        <f>I22/Parâmetros!$G$3</f>
        <v>5.0100200400801603E-5</v>
      </c>
      <c r="K22" s="25">
        <f>J22/Parâmetros!$B$13</f>
        <v>0.13929067243745538</v>
      </c>
      <c r="L22" s="25">
        <f>K22/Parâmetros!$C$6</f>
        <v>0.37193771011336552</v>
      </c>
      <c r="M22" s="25">
        <f>(Parâmetros!$G$3*Parâmetros!$C$10*'Modelo_1_Ø21,4mm'!L22)/Parâmetros!$H$3</f>
        <v>1363.8774749128959</v>
      </c>
      <c r="N22" s="25">
        <v>1870.7298820000001</v>
      </c>
      <c r="O22" s="26">
        <f t="shared" si="1"/>
        <v>15589.415683333335</v>
      </c>
      <c r="Q22" s="24">
        <v>0.05</v>
      </c>
      <c r="R22" s="25">
        <f>Q22/Parâmetros!$G$3</f>
        <v>5.0100200400801603E-5</v>
      </c>
      <c r="S22" s="25">
        <f>R22/Parâmetros!$B$13</f>
        <v>0.13929067243745538</v>
      </c>
      <c r="T22" s="25">
        <f>S22/Parâmetros!$D$6</f>
        <v>0.34857525634998843</v>
      </c>
      <c r="U22" s="25">
        <f>(Parâmetros!$G$3*Parâmetros!$D$10*'Modelo_1_Ø21,4mm'!T22)/Parâmetros!$H$3</f>
        <v>1577.6020087180773</v>
      </c>
      <c r="V22" s="25">
        <v>1299.7576760000002</v>
      </c>
      <c r="W22" s="26">
        <f t="shared" si="2"/>
        <v>10831.313966666668</v>
      </c>
      <c r="Y22" s="24">
        <v>0.05</v>
      </c>
      <c r="Z22" s="25">
        <f>Y22/Parâmetros!$G$3</f>
        <v>5.0100200400801603E-5</v>
      </c>
      <c r="AA22" s="25">
        <f>Z22/Parâmetros!$B$13</f>
        <v>0.13929067243745538</v>
      </c>
      <c r="AB22" s="25">
        <f>AA22/Parâmetros!$E$6</f>
        <v>0.33467244699052229</v>
      </c>
      <c r="AC22" s="25">
        <f>(Parâmetros!$G$3*Parâmetros!$E$10*'Modelo_1_Ø21,4mm'!AB22)/Parâmetros!$H$3</f>
        <v>1792.8596607567829</v>
      </c>
      <c r="AD22" s="25">
        <v>1035.5748920000001</v>
      </c>
      <c r="AE22" s="26">
        <f t="shared" si="5"/>
        <v>8629.790766666667</v>
      </c>
    </row>
    <row r="23" spans="1:31" x14ac:dyDescent="0.25">
      <c r="A23" s="24">
        <v>0.06</v>
      </c>
      <c r="B23" s="25">
        <f>A23/Parâmetros!$G$3</f>
        <v>6.012024048096192E-5</v>
      </c>
      <c r="C23" s="25">
        <f>B23/Parâmetros!$B$13</f>
        <v>0.16714880692494644</v>
      </c>
      <c r="D23" s="25">
        <f>C23/Parâmetros!$B$6</f>
        <v>0.50255203525239456</v>
      </c>
      <c r="E23" s="25">
        <f>(Parâmetros!$G$3*Parâmetros!$B$10*'Modelo_1_Ø21,4mm'!D23)/Parâmetros!$H$3</f>
        <v>1286.1847505932838</v>
      </c>
      <c r="F23" s="25">
        <v>5125.1948589999993</v>
      </c>
      <c r="G23" s="26">
        <f t="shared" si="4"/>
        <v>42709.957158333331</v>
      </c>
      <c r="I23" s="24">
        <v>0.06</v>
      </c>
      <c r="J23" s="25">
        <f>I23/Parâmetros!$G$3</f>
        <v>6.012024048096192E-5</v>
      </c>
      <c r="K23" s="25">
        <f>J23/Parâmetros!$B$13</f>
        <v>0.16714880692494644</v>
      </c>
      <c r="L23" s="25">
        <f>K23/Parâmetros!$C$6</f>
        <v>0.44632525213603857</v>
      </c>
      <c r="M23" s="25">
        <f>(Parâmetros!$G$3*Parâmetros!$C$10*'Modelo_1_Ø21,4mm'!L23)/Parâmetros!$H$3</f>
        <v>1636.6529698954746</v>
      </c>
      <c r="N23" s="25">
        <v>2610.4816530000003</v>
      </c>
      <c r="O23" s="26">
        <f t="shared" si="1"/>
        <v>21754.013775000003</v>
      </c>
      <c r="Q23" s="24">
        <v>0.06</v>
      </c>
      <c r="R23" s="25">
        <f>Q23/Parâmetros!$G$3</f>
        <v>6.012024048096192E-5</v>
      </c>
      <c r="S23" s="25">
        <f>R23/Parâmetros!$B$13</f>
        <v>0.16714880692494644</v>
      </c>
      <c r="T23" s="25">
        <f>S23/Parâmetros!$D$6</f>
        <v>0.41829030761998609</v>
      </c>
      <c r="U23" s="25">
        <f>(Parâmetros!$G$3*Parâmetros!$D$10*'Modelo_1_Ø21,4mm'!T23)/Parâmetros!$H$3</f>
        <v>1893.1224104616924</v>
      </c>
      <c r="V23" s="25">
        <v>1822.1573999999998</v>
      </c>
      <c r="W23" s="26">
        <f t="shared" si="2"/>
        <v>15184.644999999999</v>
      </c>
      <c r="Y23" s="24">
        <v>0.06</v>
      </c>
      <c r="Z23" s="25">
        <f>Y23/Parâmetros!$G$3</f>
        <v>6.012024048096192E-5</v>
      </c>
      <c r="AA23" s="25">
        <f>Z23/Parâmetros!$B$13</f>
        <v>0.16714880692494644</v>
      </c>
      <c r="AB23" s="25">
        <f>AA23/Parâmetros!$E$6</f>
        <v>0.40160693638862671</v>
      </c>
      <c r="AC23" s="25">
        <f>(Parâmetros!$G$3*Parâmetros!$E$10*'Modelo_1_Ø21,4mm'!AB23)/Parâmetros!$H$3</f>
        <v>2151.4315929081395</v>
      </c>
      <c r="AD23" s="25">
        <v>1462.168643</v>
      </c>
      <c r="AE23" s="26">
        <f t="shared" si="5"/>
        <v>12184.738691666667</v>
      </c>
    </row>
    <row r="24" spans="1:31" x14ac:dyDescent="0.25">
      <c r="A24" s="24">
        <v>7.0000000000000007E-2</v>
      </c>
      <c r="B24" s="25">
        <f>A24/Parâmetros!$G$3</f>
        <v>7.0140280561122257E-5</v>
      </c>
      <c r="C24" s="25">
        <f>B24/Parâmetros!$B$13</f>
        <v>0.19500694141243755</v>
      </c>
      <c r="D24" s="25">
        <f>C24/Parâmetros!$B$6</f>
        <v>0.58631070779446048</v>
      </c>
      <c r="E24" s="25">
        <f>(Parâmetros!$G$3*Parâmetros!$B$10*'Modelo_1_Ø21,4mm'!D24)/Parâmetros!$H$3</f>
        <v>1500.5488756921648</v>
      </c>
      <c r="F24" s="25">
        <v>6769.0635310000007</v>
      </c>
      <c r="G24" s="26">
        <f t="shared" si="4"/>
        <v>56408.862758333344</v>
      </c>
      <c r="I24" s="24">
        <v>7.0000000000000007E-2</v>
      </c>
      <c r="J24" s="25">
        <f>I24/Parâmetros!$G$3</f>
        <v>7.0140280561122257E-5</v>
      </c>
      <c r="K24" s="25">
        <f>J24/Parâmetros!$B$13</f>
        <v>0.19500694141243755</v>
      </c>
      <c r="L24" s="25">
        <f>K24/Parâmetros!$C$6</f>
        <v>0.52071279415871174</v>
      </c>
      <c r="M24" s="25">
        <f>(Parâmetros!$G$3*Parâmetros!$C$10*'Modelo_1_Ø21,4mm'!L24)/Parâmetros!$H$3</f>
        <v>1909.4284648780542</v>
      </c>
      <c r="N24" s="25">
        <v>3466.401836</v>
      </c>
      <c r="O24" s="26">
        <f t="shared" si="1"/>
        <v>28886.681966666667</v>
      </c>
      <c r="Q24" s="24">
        <v>7.0000000000000007E-2</v>
      </c>
      <c r="R24" s="25">
        <f>Q24/Parâmetros!$G$3</f>
        <v>7.0140280561122257E-5</v>
      </c>
      <c r="S24" s="25">
        <f>R24/Parâmetros!$B$13</f>
        <v>0.19500694141243755</v>
      </c>
      <c r="T24" s="25">
        <f>S24/Parâmetros!$D$6</f>
        <v>0.48800535888998381</v>
      </c>
      <c r="U24" s="25">
        <f>(Parâmetros!$G$3*Parâmetros!$D$10*'Modelo_1_Ø21,4mm'!T24)/Parâmetros!$H$3</f>
        <v>2208.6428122053085</v>
      </c>
      <c r="V24" s="25">
        <v>2427.9382249999999</v>
      </c>
      <c r="W24" s="26">
        <f t="shared" si="2"/>
        <v>20232.818541666667</v>
      </c>
      <c r="Y24" s="24">
        <v>7.0000000000000007E-2</v>
      </c>
      <c r="Z24" s="25">
        <f>Y24/Parâmetros!$G$3</f>
        <v>7.0140280561122257E-5</v>
      </c>
      <c r="AA24" s="25">
        <f>Z24/Parâmetros!$B$13</f>
        <v>0.19500694141243755</v>
      </c>
      <c r="AB24" s="25">
        <f>AA24/Parâmetros!$E$6</f>
        <v>0.46854142578673125</v>
      </c>
      <c r="AC24" s="25">
        <f>(Parâmetros!$G$3*Parâmetros!$E$10*'Modelo_1_Ø21,4mm'!AB24)/Parâmetros!$H$3</f>
        <v>2510.003525059496</v>
      </c>
      <c r="AD24" s="25">
        <v>1957.756161</v>
      </c>
      <c r="AE24" s="26">
        <f t="shared" si="5"/>
        <v>16314.634675000001</v>
      </c>
    </row>
    <row r="25" spans="1:31" x14ac:dyDescent="0.25">
      <c r="A25" s="24">
        <v>0.08</v>
      </c>
      <c r="B25" s="25">
        <f>A25/Parâmetros!$G$3</f>
        <v>8.0160320641282573E-5</v>
      </c>
      <c r="C25" s="25">
        <f>B25/Parâmetros!$B$13</f>
        <v>0.22286507589992863</v>
      </c>
      <c r="D25" s="25">
        <f>C25/Parâmetros!$B$6</f>
        <v>0.67006938033652619</v>
      </c>
      <c r="E25" s="25">
        <f>(Parâmetros!$G$3*Parâmetros!$B$10*'Modelo_1_Ø21,4mm'!D25)/Parâmetros!$H$3</f>
        <v>1714.9130007910453</v>
      </c>
      <c r="F25" s="25">
        <v>8626.1591080000017</v>
      </c>
      <c r="G25" s="26">
        <f t="shared" si="4"/>
        <v>71884.659233333354</v>
      </c>
      <c r="I25" s="24">
        <v>0.08</v>
      </c>
      <c r="J25" s="25">
        <f>I25/Parâmetros!$G$3</f>
        <v>8.0160320641282573E-5</v>
      </c>
      <c r="K25" s="25">
        <f>J25/Parâmetros!$B$13</f>
        <v>0.22286507589992863</v>
      </c>
      <c r="L25" s="25">
        <f>K25/Parâmetros!$C$6</f>
        <v>0.5951003361813848</v>
      </c>
      <c r="M25" s="25">
        <f>(Parâmetros!$G$3*Parâmetros!$C$10*'Modelo_1_Ø21,4mm'!L25)/Parâmetros!$H$3</f>
        <v>2182.2039598606329</v>
      </c>
      <c r="N25" s="25">
        <v>4437.0606710000002</v>
      </c>
      <c r="O25" s="26">
        <f t="shared" si="1"/>
        <v>36975.505591666668</v>
      </c>
      <c r="Q25" s="24">
        <v>0.08</v>
      </c>
      <c r="R25" s="25">
        <f>Q25/Parâmetros!$G$3</f>
        <v>8.0160320641282573E-5</v>
      </c>
      <c r="S25" s="25">
        <f>R25/Parâmetros!$B$13</f>
        <v>0.22286507589992863</v>
      </c>
      <c r="T25" s="25">
        <f>S25/Parâmetros!$D$6</f>
        <v>0.55772041015998153</v>
      </c>
      <c r="U25" s="25">
        <f>(Parâmetros!$G$3*Parâmetros!$D$10*'Modelo_1_Ø21,4mm'!T25)/Parâmetros!$H$3</f>
        <v>2524.1632139489238</v>
      </c>
      <c r="V25" s="25">
        <v>3115.9405100000004</v>
      </c>
      <c r="W25" s="26">
        <f t="shared" si="2"/>
        <v>25966.17091666667</v>
      </c>
      <c r="Y25" s="24">
        <v>0.08</v>
      </c>
      <c r="Z25" s="25">
        <f>Y25/Parâmetros!$G$3</f>
        <v>8.0160320641282573E-5</v>
      </c>
      <c r="AA25" s="25">
        <f>Z25/Parâmetros!$B$13</f>
        <v>0.22286507589992863</v>
      </c>
      <c r="AB25" s="25">
        <f>AA25/Parâmetros!$E$6</f>
        <v>0.53547591518483573</v>
      </c>
      <c r="AC25" s="25">
        <f>(Parâmetros!$G$3*Parâmetros!$E$10*'Modelo_1_Ø21,4mm'!AB25)/Parâmetros!$H$3</f>
        <v>2868.5754572108531</v>
      </c>
      <c r="AD25" s="25">
        <v>2520.9626619999999</v>
      </c>
      <c r="AE25" s="26">
        <f t="shared" si="5"/>
        <v>21008.022183333334</v>
      </c>
    </row>
    <row r="26" spans="1:31" x14ac:dyDescent="0.25">
      <c r="A26" s="24">
        <v>0.09</v>
      </c>
      <c r="B26" s="25">
        <f>A26/Parâmetros!$G$3</f>
        <v>9.0180360721442876E-5</v>
      </c>
      <c r="C26" s="25">
        <f>B26/Parâmetros!$B$13</f>
        <v>0.25072321038741963</v>
      </c>
      <c r="D26" s="25">
        <f>C26/Parâmetros!$B$6</f>
        <v>0.75382805287859178</v>
      </c>
      <c r="E26" s="25">
        <f>(Parâmetros!$G$3*Parâmetros!$B$10*'Modelo_1_Ø21,4mm'!D26)/Parâmetros!$H$3</f>
        <v>1929.2771258899256</v>
      </c>
      <c r="F26" s="25">
        <v>10694.026406999999</v>
      </c>
      <c r="G26" s="26">
        <f t="shared" si="4"/>
        <v>89116.886725000004</v>
      </c>
      <c r="I26" s="24">
        <v>0.09</v>
      </c>
      <c r="J26" s="25">
        <f>I26/Parâmetros!$G$3</f>
        <v>9.0180360721442876E-5</v>
      </c>
      <c r="K26" s="25">
        <f>J26/Parâmetros!$B$13</f>
        <v>0.25072321038741963</v>
      </c>
      <c r="L26" s="25">
        <f>K26/Parâmetros!$C$6</f>
        <v>0.66948787820405775</v>
      </c>
      <c r="M26" s="25">
        <f>(Parâmetros!$G$3*Parâmetros!$C$10*'Modelo_1_Ø21,4mm'!L26)/Parâmetros!$H$3</f>
        <v>2454.9794548432119</v>
      </c>
      <c r="N26" s="25">
        <v>5521.0517909999999</v>
      </c>
      <c r="O26" s="26">
        <f t="shared" si="1"/>
        <v>46008.764925000003</v>
      </c>
      <c r="Q26" s="24">
        <v>0.09</v>
      </c>
      <c r="R26" s="25">
        <f>Q26/Parâmetros!$G$3</f>
        <v>9.0180360721442876E-5</v>
      </c>
      <c r="S26" s="25">
        <f>R26/Parâmetros!$B$13</f>
        <v>0.25072321038741963</v>
      </c>
      <c r="T26" s="25">
        <f>S26/Parâmetros!$D$6</f>
        <v>0.62743546142997908</v>
      </c>
      <c r="U26" s="25">
        <f>(Parâmetros!$G$3*Parâmetros!$D$10*'Modelo_1_Ø21,4mm'!T26)/Parâmetros!$H$3</f>
        <v>2839.6836156925383</v>
      </c>
      <c r="V26" s="25">
        <v>3885.0580980000004</v>
      </c>
      <c r="W26" s="26">
        <f t="shared" si="2"/>
        <v>32375.484150000004</v>
      </c>
      <c r="Y26" s="24">
        <v>0.09</v>
      </c>
      <c r="Z26" s="25">
        <f>Y26/Parâmetros!$G$3</f>
        <v>9.0180360721442876E-5</v>
      </c>
      <c r="AA26" s="25">
        <f>Z26/Parâmetros!$B$13</f>
        <v>0.25072321038741963</v>
      </c>
      <c r="AB26" s="25">
        <f>AA26/Parâmetros!$E$6</f>
        <v>0.60241040458293993</v>
      </c>
      <c r="AC26" s="25">
        <f>(Parâmetros!$G$3*Parâmetros!$E$10*'Modelo_1_Ø21,4mm'!AB26)/Parâmetros!$H$3</f>
        <v>3227.1473893622078</v>
      </c>
      <c r="AD26" s="25">
        <v>3150.653444</v>
      </c>
      <c r="AE26" s="26">
        <f t="shared" si="5"/>
        <v>26255.445366666667</v>
      </c>
    </row>
    <row r="27" spans="1:31" x14ac:dyDescent="0.25">
      <c r="A27" s="24">
        <v>0.1</v>
      </c>
      <c r="B27" s="25">
        <f>A27/Parâmetros!$G$3</f>
        <v>1.0020040080160321E-4</v>
      </c>
      <c r="C27" s="25">
        <f>B27/Parâmetros!$B$13</f>
        <v>0.27858134487491076</v>
      </c>
      <c r="D27" s="25">
        <f>C27/Parâmetros!$B$6</f>
        <v>0.83758672542065771</v>
      </c>
      <c r="E27" s="25">
        <f>(Parâmetros!$G$3*Parâmetros!$B$10*'Modelo_1_Ø21,4mm'!D27)/Parâmetros!$H$3</f>
        <v>2143.6412509888064</v>
      </c>
      <c r="F27" s="25">
        <v>12970.487810999999</v>
      </c>
      <c r="G27" s="26">
        <f t="shared" si="4"/>
        <v>108087.39842499999</v>
      </c>
      <c r="I27" s="24">
        <v>0.1</v>
      </c>
      <c r="J27" s="25">
        <f>I27/Parâmetros!$G$3</f>
        <v>1.0020040080160321E-4</v>
      </c>
      <c r="K27" s="25">
        <f>J27/Parâmetros!$B$13</f>
        <v>0.27858134487491076</v>
      </c>
      <c r="L27" s="25">
        <f>K27/Parâmetros!$C$6</f>
        <v>0.74387542022673103</v>
      </c>
      <c r="M27" s="25">
        <f>(Parâmetros!$G$3*Parâmetros!$C$10*'Modelo_1_Ø21,4mm'!L27)/Parâmetros!$H$3</f>
        <v>2727.7549498257918</v>
      </c>
      <c r="N27" s="25">
        <v>6717.1178019999998</v>
      </c>
      <c r="O27" s="26">
        <f t="shared" si="1"/>
        <v>55975.981683333332</v>
      </c>
      <c r="Q27" s="24">
        <v>0.1</v>
      </c>
      <c r="R27" s="25">
        <f>Q27/Parâmetros!$G$3</f>
        <v>1.0020040080160321E-4</v>
      </c>
      <c r="S27" s="25">
        <f>R27/Parâmetros!$B$13</f>
        <v>0.27858134487491076</v>
      </c>
      <c r="T27" s="25">
        <f>S27/Parâmetros!$D$6</f>
        <v>0.69715051269997685</v>
      </c>
      <c r="U27" s="25">
        <f>(Parâmetros!$G$3*Parâmetros!$D$10*'Modelo_1_Ø21,4mm'!T27)/Parâmetros!$H$3</f>
        <v>3155.2040174361546</v>
      </c>
      <c r="V27" s="25">
        <v>4734.3203910000002</v>
      </c>
      <c r="W27" s="26">
        <f t="shared" si="2"/>
        <v>39452.669925000002</v>
      </c>
      <c r="Y27" s="24">
        <v>0.1</v>
      </c>
      <c r="Z27" s="25">
        <f>Y27/Parâmetros!$G$3</f>
        <v>1.0020040080160321E-4</v>
      </c>
      <c r="AA27" s="25">
        <f>Z27/Parâmetros!$B$13</f>
        <v>0.27858134487491076</v>
      </c>
      <c r="AB27" s="25">
        <f>AA27/Parâmetros!$E$6</f>
        <v>0.66934489398104458</v>
      </c>
      <c r="AC27" s="25">
        <f>(Parâmetros!$G$3*Parâmetros!$E$10*'Modelo_1_Ø21,4mm'!AB27)/Parâmetros!$H$3</f>
        <v>3585.7193215135658</v>
      </c>
      <c r="AD27" s="25">
        <v>3846.297192</v>
      </c>
      <c r="AE27" s="26">
        <f t="shared" si="5"/>
        <v>32052.476600000002</v>
      </c>
    </row>
    <row r="28" spans="1:31" x14ac:dyDescent="0.25">
      <c r="A28" s="24">
        <v>0.11</v>
      </c>
      <c r="B28" s="25">
        <f>A28/Parâmetros!$G$3</f>
        <v>1.1022044088176352E-4</v>
      </c>
      <c r="C28" s="25">
        <f>B28/Parâmetros!$B$13</f>
        <v>0.30643947936240179</v>
      </c>
      <c r="D28" s="25">
        <f>C28/Parâmetros!$B$6</f>
        <v>0.9213453979627233</v>
      </c>
      <c r="E28" s="25">
        <f>(Parâmetros!$G$3*Parâmetros!$B$10*'Modelo_1_Ø21,4mm'!D28)/Parâmetros!$H$3</f>
        <v>2358.0053760876867</v>
      </c>
      <c r="F28" s="25">
        <v>15453.369816</v>
      </c>
      <c r="G28" s="26">
        <f t="shared" si="4"/>
        <v>128778.08180000001</v>
      </c>
      <c r="I28" s="24">
        <v>0.11</v>
      </c>
      <c r="J28" s="25">
        <f>I28/Parâmetros!$G$3</f>
        <v>1.1022044088176352E-4</v>
      </c>
      <c r="K28" s="25">
        <f>J28/Parâmetros!$B$13</f>
        <v>0.30643947936240179</v>
      </c>
      <c r="L28" s="25">
        <f>K28/Parâmetros!$C$6</f>
        <v>0.81826296224940398</v>
      </c>
      <c r="M28" s="25">
        <f>(Parâmetros!$G$3*Parâmetros!$C$10*'Modelo_1_Ø21,4mm'!L28)/Parâmetros!$H$3</f>
        <v>3000.5304448083698</v>
      </c>
      <c r="N28" s="25">
        <v>8024.1202030000004</v>
      </c>
      <c r="O28" s="26">
        <f t="shared" si="1"/>
        <v>66867.668358333336</v>
      </c>
      <c r="Q28" s="24">
        <v>0.11</v>
      </c>
      <c r="R28" s="25">
        <f>Q28/Parâmetros!$G$3</f>
        <v>1.1022044088176352E-4</v>
      </c>
      <c r="S28" s="25">
        <f>R28/Parâmetros!$B$13</f>
        <v>0.30643947936240179</v>
      </c>
      <c r="T28" s="25">
        <f>S28/Parâmetros!$D$6</f>
        <v>0.76686556396997441</v>
      </c>
      <c r="U28" s="25">
        <f>(Parâmetros!$G$3*Parâmetros!$D$10*'Modelo_1_Ø21,4mm'!T28)/Parâmetros!$H$3</f>
        <v>3470.7244191797695</v>
      </c>
      <c r="V28" s="25">
        <v>5662.8637360000002</v>
      </c>
      <c r="W28" s="26">
        <f t="shared" si="2"/>
        <v>47190.531133333337</v>
      </c>
      <c r="Y28" s="24">
        <v>0.11</v>
      </c>
      <c r="Z28" s="25">
        <f>Y28/Parâmetros!$G$3</f>
        <v>1.1022044088176352E-4</v>
      </c>
      <c r="AA28" s="25">
        <f>Z28/Parâmetros!$B$13</f>
        <v>0.30643947936240179</v>
      </c>
      <c r="AB28" s="25">
        <f>AA28/Parâmetros!$E$6</f>
        <v>0.73627938337914889</v>
      </c>
      <c r="AC28" s="25">
        <f>(Parâmetros!$G$3*Parâmetros!$E$10*'Modelo_1_Ø21,4mm'!AB28)/Parâmetros!$H$3</f>
        <v>3944.2912536649214</v>
      </c>
      <c r="AD28" s="25">
        <v>4606.9281129999999</v>
      </c>
      <c r="AE28" s="26">
        <f t="shared" si="5"/>
        <v>38391.067608333331</v>
      </c>
    </row>
    <row r="29" spans="1:31" x14ac:dyDescent="0.25">
      <c r="A29" s="24">
        <v>0.12</v>
      </c>
      <c r="B29" s="25">
        <f>A29/Parâmetros!$G$3</f>
        <v>1.2024048096192384E-4</v>
      </c>
      <c r="C29" s="25">
        <f>B29/Parâmetros!$B$13</f>
        <v>0.33429761384989287</v>
      </c>
      <c r="D29" s="25">
        <f>C29/Parâmetros!$B$6</f>
        <v>1.0051040705047891</v>
      </c>
      <c r="E29" s="25">
        <f>(Parâmetros!$G$3*Parâmetros!$B$10*'Modelo_1_Ø21,4mm'!D29)/Parâmetros!$H$3</f>
        <v>2572.3695011865675</v>
      </c>
      <c r="F29" s="25">
        <v>18140.565113000001</v>
      </c>
      <c r="G29" s="26">
        <f t="shared" si="4"/>
        <v>151171.37594166669</v>
      </c>
      <c r="I29" s="24">
        <v>0.12</v>
      </c>
      <c r="J29" s="25">
        <f>I29/Parâmetros!$G$3</f>
        <v>1.2024048096192384E-4</v>
      </c>
      <c r="K29" s="25">
        <f>J29/Parâmetros!$B$13</f>
        <v>0.33429761384989287</v>
      </c>
      <c r="L29" s="25">
        <f>K29/Parâmetros!$C$6</f>
        <v>0.89265050427207715</v>
      </c>
      <c r="M29" s="25">
        <f>(Parâmetros!$G$3*Parâmetros!$C$10*'Modelo_1_Ø21,4mm'!L29)/Parâmetros!$H$3</f>
        <v>3273.3059397909492</v>
      </c>
      <c r="N29" s="25">
        <v>9440.9252490000017</v>
      </c>
      <c r="O29" s="26">
        <f t="shared" si="1"/>
        <v>78674.377075000011</v>
      </c>
      <c r="Q29" s="24">
        <v>0.12</v>
      </c>
      <c r="R29" s="25">
        <f>Q29/Parâmetros!$G$3</f>
        <v>1.2024048096192384E-4</v>
      </c>
      <c r="S29" s="25">
        <f>R29/Parâmetros!$B$13</f>
        <v>0.33429761384989287</v>
      </c>
      <c r="T29" s="25">
        <f>S29/Parâmetros!$D$6</f>
        <v>0.83658061523997218</v>
      </c>
      <c r="U29" s="25">
        <f>(Parâmetros!$G$3*Parâmetros!$D$10*'Modelo_1_Ø21,4mm'!T29)/Parâmetros!$H$3</f>
        <v>3786.2448209233849</v>
      </c>
      <c r="V29" s="25">
        <v>6669.8401939999994</v>
      </c>
      <c r="W29" s="26">
        <f t="shared" si="2"/>
        <v>55582.001616666661</v>
      </c>
      <c r="Y29" s="24">
        <v>0.12</v>
      </c>
      <c r="Z29" s="25">
        <f>Y29/Parâmetros!$G$3</f>
        <v>1.2024048096192384E-4</v>
      </c>
      <c r="AA29" s="25">
        <f>Z29/Parâmetros!$B$13</f>
        <v>0.33429761384989287</v>
      </c>
      <c r="AB29" s="25">
        <f>AA29/Parâmetros!$E$6</f>
        <v>0.80321387277725342</v>
      </c>
      <c r="AC29" s="25">
        <f>(Parâmetros!$G$3*Parâmetros!$E$10*'Modelo_1_Ø21,4mm'!AB29)/Parâmetros!$H$3</f>
        <v>4302.8631858162789</v>
      </c>
      <c r="AD29" s="25">
        <v>5431.6659760000002</v>
      </c>
      <c r="AE29" s="26">
        <f t="shared" si="5"/>
        <v>45263.883133333336</v>
      </c>
    </row>
    <row r="30" spans="1:31" x14ac:dyDescent="0.25">
      <c r="A30" s="24">
        <v>0.13</v>
      </c>
      <c r="B30" s="25">
        <f>A30/Parâmetros!$G$3</f>
        <v>1.3026052104208417E-4</v>
      </c>
      <c r="C30" s="25">
        <f>B30/Parâmetros!$B$13</f>
        <v>0.36215574833738395</v>
      </c>
      <c r="D30" s="25">
        <f>C30/Parâmetros!$B$6</f>
        <v>1.0888627430468549</v>
      </c>
      <c r="E30" s="25">
        <f>(Parâmetros!$G$3*Parâmetros!$B$10*'Modelo_1_Ø21,4mm'!D30)/Parâmetros!$H$3</f>
        <v>2786.7336262854483</v>
      </c>
      <c r="F30" s="25">
        <v>21029.920756000003</v>
      </c>
      <c r="G30" s="26">
        <f t="shared" si="4"/>
        <v>175249.33963333338</v>
      </c>
      <c r="I30" s="24">
        <v>0.13</v>
      </c>
      <c r="J30" s="25">
        <f>I30/Parâmetros!$G$3</f>
        <v>1.3026052104208417E-4</v>
      </c>
      <c r="K30" s="25">
        <f>J30/Parâmetros!$B$13</f>
        <v>0.36215574833738395</v>
      </c>
      <c r="L30" s="25">
        <f>K30/Parâmetros!$C$6</f>
        <v>0.96703804629475021</v>
      </c>
      <c r="M30" s="25">
        <f>(Parâmetros!$G$3*Parâmetros!$C$10*'Modelo_1_Ø21,4mm'!L30)/Parâmetros!$H$3</f>
        <v>3546.0814347735286</v>
      </c>
      <c r="N30" s="25">
        <v>10966.597863000001</v>
      </c>
      <c r="O30" s="26">
        <f t="shared" si="1"/>
        <v>91388.315525000013</v>
      </c>
      <c r="Q30" s="24">
        <v>0.13</v>
      </c>
      <c r="R30" s="25">
        <f>Q30/Parâmetros!$G$3</f>
        <v>1.3026052104208417E-4</v>
      </c>
      <c r="S30" s="25">
        <f>R30/Parâmetros!$B$13</f>
        <v>0.36215574833738395</v>
      </c>
      <c r="T30" s="25">
        <f>S30/Parâmetros!$D$6</f>
        <v>0.90629566650996984</v>
      </c>
      <c r="U30" s="25">
        <f>(Parâmetros!$G$3*Parâmetros!$D$10*'Modelo_1_Ø21,4mm'!T30)/Parâmetros!$H$3</f>
        <v>4101.7652226670007</v>
      </c>
      <c r="V30" s="25">
        <v>7754.5936469999906</v>
      </c>
      <c r="W30" s="26">
        <f t="shared" si="2"/>
        <v>64621.613724999923</v>
      </c>
      <c r="Y30" s="24">
        <v>0.13</v>
      </c>
      <c r="Z30" s="25">
        <f>Y30/Parâmetros!$G$3</f>
        <v>1.3026052104208417E-4</v>
      </c>
      <c r="AA30" s="25">
        <f>Z30/Parâmetros!$B$13</f>
        <v>0.36215574833738395</v>
      </c>
      <c r="AB30" s="25">
        <f>AA30/Parâmetros!$E$6</f>
        <v>0.87014836217535785</v>
      </c>
      <c r="AC30" s="25">
        <f>(Parâmetros!$G$3*Parâmetros!$E$10*'Modelo_1_Ø21,4mm'!AB30)/Parâmetros!$H$3</f>
        <v>4661.4351179676351</v>
      </c>
      <c r="AD30" s="25">
        <v>6319.9404190000005</v>
      </c>
      <c r="AE30" s="26">
        <f t="shared" si="5"/>
        <v>52666.170158333342</v>
      </c>
    </row>
    <row r="31" spans="1:31" x14ac:dyDescent="0.25">
      <c r="A31" s="24">
        <v>0.14000000000000001</v>
      </c>
      <c r="B31" s="25">
        <f>A31/Parâmetros!$G$3</f>
        <v>1.4028056112224451E-4</v>
      </c>
      <c r="C31" s="25">
        <f>B31/Parâmetros!$B$13</f>
        <v>0.39001388282487509</v>
      </c>
      <c r="D31" s="25">
        <f>C31/Parâmetros!$B$6</f>
        <v>1.172621415588921</v>
      </c>
      <c r="E31" s="25">
        <f>(Parâmetros!$G$3*Parâmetros!$B$10*'Modelo_1_Ø21,4mm'!D31)/Parâmetros!$H$3</f>
        <v>3001.0977513843295</v>
      </c>
      <c r="F31" s="25">
        <v>24119.034546999999</v>
      </c>
      <c r="G31" s="26">
        <f t="shared" si="4"/>
        <v>200991.95455833332</v>
      </c>
      <c r="I31" s="24">
        <v>0.14000000000000001</v>
      </c>
      <c r="J31" s="25">
        <f>I31/Parâmetros!$G$3</f>
        <v>1.4028056112224451E-4</v>
      </c>
      <c r="K31" s="25">
        <f>J31/Parâmetros!$B$13</f>
        <v>0.39001388282487509</v>
      </c>
      <c r="L31" s="25">
        <f>K31/Parâmetros!$C$6</f>
        <v>1.0414255883174235</v>
      </c>
      <c r="M31" s="25">
        <f>(Parâmetros!$G$3*Parâmetros!$C$10*'Modelo_1_Ø21,4mm'!L31)/Parâmetros!$H$3</f>
        <v>3818.8569297561085</v>
      </c>
      <c r="N31" s="25">
        <v>12600.228595</v>
      </c>
      <c r="O31" s="26">
        <f t="shared" si="1"/>
        <v>105001.90495833334</v>
      </c>
      <c r="Q31" s="24">
        <v>0.14000000000000001</v>
      </c>
      <c r="R31" s="25">
        <f>Q31/Parâmetros!$G$3</f>
        <v>1.4028056112224451E-4</v>
      </c>
      <c r="S31" s="25">
        <f>R31/Parâmetros!$B$13</f>
        <v>0.39001388282487509</v>
      </c>
      <c r="T31" s="25">
        <f>S31/Parâmetros!$D$6</f>
        <v>0.97601071777996762</v>
      </c>
      <c r="U31" s="25">
        <f>(Parâmetros!$G$3*Parâmetros!$D$10*'Modelo_1_Ø21,4mm'!T31)/Parâmetros!$H$3</f>
        <v>4417.2856244106169</v>
      </c>
      <c r="V31" s="25">
        <v>8916.4911119999997</v>
      </c>
      <c r="W31" s="26">
        <f t="shared" si="2"/>
        <v>74304.092600000004</v>
      </c>
      <c r="Y31" s="24">
        <v>0.14000000000000001</v>
      </c>
      <c r="Z31" s="25">
        <f>Y31/Parâmetros!$G$3</f>
        <v>1.4028056112224451E-4</v>
      </c>
      <c r="AA31" s="25">
        <f>Z31/Parâmetros!$B$13</f>
        <v>0.39001388282487509</v>
      </c>
      <c r="AB31" s="25">
        <f>AA31/Parâmetros!$E$6</f>
        <v>0.93708285157346249</v>
      </c>
      <c r="AC31" s="25">
        <f>(Parâmetros!$G$3*Parâmetros!$E$10*'Modelo_1_Ø21,4mm'!AB31)/Parâmetros!$H$3</f>
        <v>5020.0070501189921</v>
      </c>
      <c r="AD31" s="25">
        <v>7271.0745390000002</v>
      </c>
      <c r="AE31" s="26">
        <f t="shared" si="5"/>
        <v>60592.287825000007</v>
      </c>
    </row>
    <row r="32" spans="1:31" x14ac:dyDescent="0.25">
      <c r="A32" s="24">
        <v>0.15</v>
      </c>
      <c r="B32" s="25">
        <f>A32/Parâmetros!$G$3</f>
        <v>1.503006012024048E-4</v>
      </c>
      <c r="C32" s="25">
        <f>B32/Parâmetros!$B$13</f>
        <v>0.41787201731236612</v>
      </c>
      <c r="D32" s="25">
        <f>C32/Parâmetros!$B$6</f>
        <v>1.2563800881309866</v>
      </c>
      <c r="E32" s="25">
        <f>(Parâmetros!$G$3*Parâmetros!$B$10*'Modelo_1_Ø21,4mm'!D32)/Parâmetros!$H$3</f>
        <v>3215.4618764832098</v>
      </c>
      <c r="F32" s="25">
        <v>27405.794314999999</v>
      </c>
      <c r="G32" s="26">
        <f t="shared" si="4"/>
        <v>228381.61929166666</v>
      </c>
      <c r="I32" s="24">
        <v>0.15</v>
      </c>
      <c r="J32" s="25">
        <f>I32/Parâmetros!$G$3</f>
        <v>1.503006012024048E-4</v>
      </c>
      <c r="K32" s="25">
        <f>J32/Parâmetros!$B$13</f>
        <v>0.41787201731236612</v>
      </c>
      <c r="L32" s="25">
        <f>K32/Parâmetros!$C$6</f>
        <v>1.1158131303400964</v>
      </c>
      <c r="M32" s="25">
        <f>(Parâmetros!$G$3*Parâmetros!$C$10*'Modelo_1_Ø21,4mm'!L32)/Parâmetros!$H$3</f>
        <v>4091.6324247386865</v>
      </c>
      <c r="N32" s="25">
        <v>14340.699860999999</v>
      </c>
      <c r="O32" s="26">
        <f t="shared" si="1"/>
        <v>119505.832175</v>
      </c>
      <c r="Q32" s="24">
        <v>0.15</v>
      </c>
      <c r="R32" s="25">
        <f>Q32/Parâmetros!$G$3</f>
        <v>1.503006012024048E-4</v>
      </c>
      <c r="S32" s="25">
        <f>R32/Parâmetros!$B$13</f>
        <v>0.41787201731236612</v>
      </c>
      <c r="T32" s="25">
        <f>S32/Parâmetros!$D$6</f>
        <v>1.0457257690499653</v>
      </c>
      <c r="U32" s="25">
        <f>(Parâmetros!$G$3*Parâmetros!$D$10*'Modelo_1_Ø21,4mm'!T32)/Parâmetros!$H$3</f>
        <v>4732.8060261542314</v>
      </c>
      <c r="V32" s="25">
        <v>10154.695742</v>
      </c>
      <c r="W32" s="26">
        <f t="shared" si="2"/>
        <v>84622.464516666674</v>
      </c>
      <c r="Y32" s="24">
        <v>0.15</v>
      </c>
      <c r="Z32" s="25">
        <f>Y32/Parâmetros!$G$3</f>
        <v>1.503006012024048E-4</v>
      </c>
      <c r="AA32" s="25">
        <f>Z32/Parâmetros!$B$13</f>
        <v>0.41787201731236612</v>
      </c>
      <c r="AB32" s="25">
        <f>AA32/Parâmetros!$E$6</f>
        <v>1.0040173409715667</v>
      </c>
      <c r="AC32" s="25">
        <f>(Parâmetros!$G$3*Parâmetros!$E$10*'Modelo_1_Ø21,4mm'!AB32)/Parâmetros!$H$3</f>
        <v>5378.5789822703473</v>
      </c>
      <c r="AD32" s="25">
        <v>8284.7256639999996</v>
      </c>
      <c r="AE32" s="26">
        <f t="shared" si="5"/>
        <v>69039.380533333329</v>
      </c>
    </row>
    <row r="33" spans="1:31" x14ac:dyDescent="0.25">
      <c r="A33" s="24">
        <v>0.16</v>
      </c>
      <c r="B33" s="25">
        <f>A33/Parâmetros!$G$3</f>
        <v>1.6032064128256515E-4</v>
      </c>
      <c r="C33" s="25">
        <f>B33/Parâmetros!$B$13</f>
        <v>0.44573015179985725</v>
      </c>
      <c r="D33" s="25">
        <f>C33/Parâmetros!$B$6</f>
        <v>1.3401387606730524</v>
      </c>
      <c r="E33" s="25">
        <f>(Parâmetros!$G$3*Parâmetros!$B$10*'Modelo_1_Ø21,4mm'!D33)/Parâmetros!$H$3</f>
        <v>3429.8260015820906</v>
      </c>
      <c r="F33" s="25">
        <v>30888.316042000002</v>
      </c>
      <c r="G33" s="26">
        <f t="shared" si="4"/>
        <v>257402.63368333335</v>
      </c>
      <c r="I33" s="24">
        <v>0.16</v>
      </c>
      <c r="J33" s="25">
        <f>I33/Parâmetros!$G$3</f>
        <v>1.6032064128256515E-4</v>
      </c>
      <c r="K33" s="25">
        <f>J33/Parâmetros!$B$13</f>
        <v>0.44573015179985725</v>
      </c>
      <c r="L33" s="25">
        <f>K33/Parâmetros!$C$6</f>
        <v>1.1902006723627696</v>
      </c>
      <c r="M33" s="25">
        <f>(Parâmetros!$G$3*Parâmetros!$C$10*'Modelo_1_Ø21,4mm'!L33)/Parâmetros!$H$3</f>
        <v>4364.4079197212659</v>
      </c>
      <c r="N33" s="25">
        <v>16187.242431999999</v>
      </c>
      <c r="O33" s="26">
        <f t="shared" si="1"/>
        <v>134893.68693333335</v>
      </c>
      <c r="Q33" s="24">
        <v>0.16</v>
      </c>
      <c r="R33" s="25">
        <f>Q33/Parâmetros!$G$3</f>
        <v>1.6032064128256515E-4</v>
      </c>
      <c r="S33" s="25">
        <f>R33/Parâmetros!$B$13</f>
        <v>0.44573015179985725</v>
      </c>
      <c r="T33" s="25">
        <f>S33/Parâmetros!$D$6</f>
        <v>1.1154408203199631</v>
      </c>
      <c r="U33" s="25">
        <f>(Parâmetros!$G$3*Parâmetros!$D$10*'Modelo_1_Ø21,4mm'!T33)/Parâmetros!$H$3</f>
        <v>5048.3264278978477</v>
      </c>
      <c r="V33" s="25">
        <v>11468.872137</v>
      </c>
      <c r="W33" s="26">
        <f t="shared" si="2"/>
        <v>95573.934475000002</v>
      </c>
      <c r="Y33" s="24">
        <v>0.16</v>
      </c>
      <c r="Z33" s="25">
        <f>Y33/Parâmetros!$G$3</f>
        <v>1.6032064128256515E-4</v>
      </c>
      <c r="AA33" s="25">
        <f>Z33/Parâmetros!$B$13</f>
        <v>0.44573015179985725</v>
      </c>
      <c r="AB33" s="25">
        <f>AA33/Parâmetros!$E$6</f>
        <v>1.0709518303696715</v>
      </c>
      <c r="AC33" s="25">
        <f>(Parâmetros!$G$3*Parâmetros!$E$10*'Modelo_1_Ø21,4mm'!AB33)/Parâmetros!$H$3</f>
        <v>5737.1509144217061</v>
      </c>
      <c r="AD33" s="25">
        <v>9360.5468330000003</v>
      </c>
      <c r="AE33" s="26">
        <f t="shared" si="5"/>
        <v>78004.556941666669</v>
      </c>
    </row>
    <row r="34" spans="1:31" x14ac:dyDescent="0.25">
      <c r="A34" s="24">
        <v>0.17</v>
      </c>
      <c r="B34" s="25">
        <f>A34/Parâmetros!$G$3</f>
        <v>1.7034068136272546E-4</v>
      </c>
      <c r="C34" s="25">
        <f>B34/Parâmetros!$B$13</f>
        <v>0.47358828628734828</v>
      </c>
      <c r="D34" s="25">
        <f>C34/Parâmetros!$B$6</f>
        <v>1.423897433215118</v>
      </c>
      <c r="E34" s="25">
        <f>(Parâmetros!$G$3*Parâmetros!$B$10*'Modelo_1_Ø21,4mm'!D34)/Parâmetros!$H$3</f>
        <v>3644.1901266809705</v>
      </c>
      <c r="F34" s="25">
        <v>34564.730866000005</v>
      </c>
      <c r="G34" s="26">
        <f t="shared" si="4"/>
        <v>288039.42388333339</v>
      </c>
      <c r="I34" s="24">
        <v>0.17</v>
      </c>
      <c r="J34" s="25">
        <f>I34/Parâmetros!$G$3</f>
        <v>1.7034068136272546E-4</v>
      </c>
      <c r="K34" s="25">
        <f>J34/Parâmetros!$B$13</f>
        <v>0.47358828628734828</v>
      </c>
      <c r="L34" s="25">
        <f>K34/Parâmetros!$C$6</f>
        <v>1.2645882143854428</v>
      </c>
      <c r="M34" s="25">
        <f>(Parâmetros!$G$3*Parâmetros!$C$10*'Modelo_1_Ø21,4mm'!L34)/Parâmetros!$H$3</f>
        <v>4637.1834147038462</v>
      </c>
      <c r="N34" s="25">
        <v>18138.945261000001</v>
      </c>
      <c r="O34" s="26">
        <f t="shared" si="1"/>
        <v>151157.877175</v>
      </c>
      <c r="Q34" s="24">
        <v>0.17</v>
      </c>
      <c r="R34" s="25">
        <f>Q34/Parâmetros!$G$3</f>
        <v>1.7034068136272546E-4</v>
      </c>
      <c r="S34" s="25">
        <f>R34/Parâmetros!$B$13</f>
        <v>0.47358828628734828</v>
      </c>
      <c r="T34" s="25">
        <f>S34/Parâmetros!$D$6</f>
        <v>1.1851558715899606</v>
      </c>
      <c r="U34" s="25">
        <f>(Parâmetros!$G$3*Parâmetros!$D$10*'Modelo_1_Ø21,4mm'!T34)/Parâmetros!$H$3</f>
        <v>5363.8468296414621</v>
      </c>
      <c r="V34" s="25">
        <v>12858.100902</v>
      </c>
      <c r="W34" s="26">
        <f t="shared" si="2"/>
        <v>107150.84085000001</v>
      </c>
      <c r="Y34" s="24">
        <v>0.17</v>
      </c>
      <c r="Z34" s="25">
        <f>Y34/Parâmetros!$G$3</f>
        <v>1.7034068136272546E-4</v>
      </c>
      <c r="AA34" s="25">
        <f>Z34/Parâmetros!$B$13</f>
        <v>0.47358828628734828</v>
      </c>
      <c r="AB34" s="25">
        <f>AA34/Parâmetros!$E$6</f>
        <v>1.1378863197677758</v>
      </c>
      <c r="AC34" s="25">
        <f>(Parâmetros!$G$3*Parâmetros!$E$10*'Modelo_1_Ø21,4mm'!AB34)/Parâmetros!$H$3</f>
        <v>6095.7228465730623</v>
      </c>
      <c r="AD34" s="25">
        <v>10498.386522999999</v>
      </c>
      <c r="AE34" s="26">
        <f t="shared" si="5"/>
        <v>87486.554358333335</v>
      </c>
    </row>
    <row r="35" spans="1:31" x14ac:dyDescent="0.25">
      <c r="A35" s="24">
        <v>0.18</v>
      </c>
      <c r="B35" s="25">
        <f>A35/Parâmetros!$G$3</f>
        <v>1.8036072144288575E-4</v>
      </c>
      <c r="C35" s="25">
        <f>B35/Parâmetros!$B$13</f>
        <v>0.50144642077483925</v>
      </c>
      <c r="D35" s="25">
        <f>C35/Parâmetros!$B$6</f>
        <v>1.5076561057571836</v>
      </c>
      <c r="E35" s="25">
        <f>(Parâmetros!$G$3*Parâmetros!$B$10*'Modelo_1_Ø21,4mm'!D35)/Parâmetros!$H$3</f>
        <v>3858.5542517798513</v>
      </c>
      <c r="F35" s="25">
        <v>38433.167153000002</v>
      </c>
      <c r="G35" s="26">
        <f t="shared" si="4"/>
        <v>320276.39294166671</v>
      </c>
      <c r="I35" s="24">
        <v>0.18</v>
      </c>
      <c r="J35" s="25">
        <f>I35/Parâmetros!$G$3</f>
        <v>1.8036072144288575E-4</v>
      </c>
      <c r="K35" s="25">
        <f>J35/Parâmetros!$B$13</f>
        <v>0.50144642077483925</v>
      </c>
      <c r="L35" s="25">
        <f>K35/Parâmetros!$C$6</f>
        <v>1.3389757564081155</v>
      </c>
      <c r="M35" s="25">
        <f>(Parâmetros!$G$3*Parâmetros!$C$10*'Modelo_1_Ø21,4mm'!L35)/Parâmetros!$H$3</f>
        <v>4909.9589096864238</v>
      </c>
      <c r="N35" s="25">
        <v>20194.64057</v>
      </c>
      <c r="O35" s="26">
        <f t="shared" si="1"/>
        <v>168288.67141666668</v>
      </c>
      <c r="Q35" s="24">
        <v>0.18</v>
      </c>
      <c r="R35" s="25">
        <f>Q35/Parâmetros!$G$3</f>
        <v>1.8036072144288575E-4</v>
      </c>
      <c r="S35" s="25">
        <f>R35/Parâmetros!$B$13</f>
        <v>0.50144642077483925</v>
      </c>
      <c r="T35" s="25">
        <f>S35/Parâmetros!$D$6</f>
        <v>1.2548709228599582</v>
      </c>
      <c r="U35" s="25">
        <f>(Parâmetros!$G$3*Parâmetros!$D$10*'Modelo_1_Ø21,4mm'!T35)/Parâmetros!$H$3</f>
        <v>5679.3672313850766</v>
      </c>
      <c r="V35" s="25">
        <v>14321.997275</v>
      </c>
      <c r="W35" s="26">
        <f t="shared" si="2"/>
        <v>119349.97729166667</v>
      </c>
      <c r="Y35" s="24">
        <v>0.18</v>
      </c>
      <c r="Z35" s="25">
        <f>Y35/Parâmetros!$G$3</f>
        <v>1.8036072144288575E-4</v>
      </c>
      <c r="AA35" s="25">
        <f>Z35/Parâmetros!$B$13</f>
        <v>0.50144642077483925</v>
      </c>
      <c r="AB35" s="25">
        <f>AA35/Parâmetros!$E$6</f>
        <v>1.2048208091658799</v>
      </c>
      <c r="AC35" s="25">
        <f>(Parâmetros!$G$3*Parâmetros!$E$10*'Modelo_1_Ø21,4mm'!AB35)/Parâmetros!$H$3</f>
        <v>6454.2947787244157</v>
      </c>
      <c r="AD35" s="25">
        <v>11697.680196000001</v>
      </c>
      <c r="AE35" s="26">
        <f t="shared" si="5"/>
        <v>97480.668300000019</v>
      </c>
    </row>
    <row r="36" spans="1:31" x14ac:dyDescent="0.25">
      <c r="A36" s="24">
        <v>0.19</v>
      </c>
      <c r="B36" s="25">
        <f>A36/Parâmetros!$G$3</f>
        <v>1.903807615230461E-4</v>
      </c>
      <c r="C36" s="25">
        <f>B36/Parâmetros!$B$13</f>
        <v>0.52930455526233045</v>
      </c>
      <c r="D36" s="25">
        <f>C36/Parâmetros!$B$6</f>
        <v>1.5914147782992496</v>
      </c>
      <c r="E36" s="25">
        <f>(Parâmetros!$G$3*Parâmetros!$B$10*'Modelo_1_Ø21,4mm'!D36)/Parâmetros!$H$3</f>
        <v>4072.9183768787325</v>
      </c>
      <c r="F36" s="25">
        <v>42491.860385</v>
      </c>
      <c r="G36" s="26">
        <f t="shared" si="4"/>
        <v>354098.83654166671</v>
      </c>
      <c r="I36" s="24">
        <v>0.19</v>
      </c>
      <c r="J36" s="25">
        <f>I36/Parâmetros!$G$3</f>
        <v>1.903807615230461E-4</v>
      </c>
      <c r="K36" s="25">
        <f>J36/Parâmetros!$B$13</f>
        <v>0.52930455526233045</v>
      </c>
      <c r="L36" s="25">
        <f>K36/Parâmetros!$C$6</f>
        <v>1.4133632984307889</v>
      </c>
      <c r="M36" s="25">
        <f>(Parâmetros!$G$3*Parâmetros!$C$10*'Modelo_1_Ø21,4mm'!L36)/Parâmetros!$H$3</f>
        <v>5182.7344046690032</v>
      </c>
      <c r="N36" s="25">
        <v>22353.409696999999</v>
      </c>
      <c r="O36" s="26">
        <f t="shared" si="1"/>
        <v>186278.41414166667</v>
      </c>
      <c r="Q36" s="24">
        <v>0.19</v>
      </c>
      <c r="R36" s="25">
        <f>Q36/Parâmetros!$G$3</f>
        <v>1.903807615230461E-4</v>
      </c>
      <c r="S36" s="25">
        <f>R36/Parâmetros!$B$13</f>
        <v>0.52930455526233045</v>
      </c>
      <c r="T36" s="25">
        <f>S36/Parâmetros!$D$6</f>
        <v>1.3245859741299559</v>
      </c>
      <c r="U36" s="25">
        <f>(Parâmetros!$G$3*Parâmetros!$D$10*'Modelo_1_Ø21,4mm'!T36)/Parâmetros!$H$3</f>
        <v>5994.8876331286938</v>
      </c>
      <c r="V36" s="25">
        <v>15860.160223999999</v>
      </c>
      <c r="W36" s="26">
        <f t="shared" si="2"/>
        <v>132168.00186666666</v>
      </c>
      <c r="Y36" s="24">
        <v>0.19</v>
      </c>
      <c r="Z36" s="25">
        <f>Y36/Parâmetros!$G$3</f>
        <v>1.903807615230461E-4</v>
      </c>
      <c r="AA36" s="25">
        <f>Z36/Parâmetros!$B$13</f>
        <v>0.52930455526233045</v>
      </c>
      <c r="AB36" s="25">
        <f>AA36/Parâmetros!$E$6</f>
        <v>1.2717552985639846</v>
      </c>
      <c r="AC36" s="25">
        <f>(Parâmetros!$G$3*Parâmetros!$E$10*'Modelo_1_Ø21,4mm'!AB36)/Parâmetros!$H$3</f>
        <v>6812.8667108757745</v>
      </c>
      <c r="AD36" s="25">
        <v>12958.422409999999</v>
      </c>
      <c r="AE36" s="26">
        <f t="shared" si="5"/>
        <v>107986.85341666666</v>
      </c>
    </row>
    <row r="37" spans="1:31" x14ac:dyDescent="0.25">
      <c r="A37" s="24">
        <v>0.2</v>
      </c>
      <c r="B37" s="25">
        <f>A37/Parâmetros!$G$3</f>
        <v>2.0040080160320641E-4</v>
      </c>
      <c r="C37" s="25">
        <f>B37/Parâmetros!$B$13</f>
        <v>0.55716268974982153</v>
      </c>
      <c r="D37" s="25">
        <f>C37/Parâmetros!$B$6</f>
        <v>1.6751734508413154</v>
      </c>
      <c r="E37" s="25">
        <f>(Parâmetros!$G$3*Parâmetros!$B$10*'Modelo_1_Ø21,4mm'!D37)/Parâmetros!$H$3</f>
        <v>4287.2825019776128</v>
      </c>
      <c r="F37" s="25">
        <v>46738.880945999997</v>
      </c>
      <c r="G37" s="26">
        <f t="shared" si="4"/>
        <v>389490.67455</v>
      </c>
      <c r="I37" s="24">
        <v>0.2</v>
      </c>
      <c r="J37" s="25">
        <f>I37/Parâmetros!$G$3</f>
        <v>2.0040080160320641E-4</v>
      </c>
      <c r="K37" s="25">
        <f>J37/Parâmetros!$B$13</f>
        <v>0.55716268974982153</v>
      </c>
      <c r="L37" s="25">
        <f>K37/Parâmetros!$C$6</f>
        <v>1.4877508404534621</v>
      </c>
      <c r="M37" s="25">
        <f>(Parâmetros!$G$3*Parâmetros!$C$10*'Modelo_1_Ø21,4mm'!L37)/Parâmetros!$H$3</f>
        <v>5455.5098996515835</v>
      </c>
      <c r="N37" s="25">
        <v>24614.860206999998</v>
      </c>
      <c r="O37" s="26">
        <f t="shared" si="1"/>
        <v>205123.83505833332</v>
      </c>
      <c r="Q37" s="24">
        <v>0.2</v>
      </c>
      <c r="R37" s="25">
        <f>Q37/Parâmetros!$G$3</f>
        <v>2.0040080160320641E-4</v>
      </c>
      <c r="S37" s="25">
        <f>R37/Parâmetros!$B$13</f>
        <v>0.55716268974982153</v>
      </c>
      <c r="T37" s="25">
        <f>S37/Parâmetros!$D$6</f>
        <v>1.3943010253999537</v>
      </c>
      <c r="U37" s="25">
        <f>(Parâmetros!$G$3*Parâmetros!$D$10*'Modelo_1_Ø21,4mm'!T37)/Parâmetros!$H$3</f>
        <v>6310.4080348723091</v>
      </c>
      <c r="V37" s="25">
        <v>17472.161708</v>
      </c>
      <c r="W37" s="26">
        <f t="shared" si="2"/>
        <v>145601.34756666666</v>
      </c>
      <c r="Y37" s="24">
        <v>0.2</v>
      </c>
      <c r="Z37" s="25">
        <f>Y37/Parâmetros!$G$3</f>
        <v>2.0040080160320641E-4</v>
      </c>
      <c r="AA37" s="25">
        <f>Z37/Parâmetros!$B$13</f>
        <v>0.55716268974982153</v>
      </c>
      <c r="AB37" s="25">
        <f>AA37/Parâmetros!$E$6</f>
        <v>1.3386897879620892</v>
      </c>
      <c r="AC37" s="25">
        <f>(Parâmetros!$G$3*Parâmetros!$E$10*'Modelo_1_Ø21,4mm'!AB37)/Parâmetros!$H$3</f>
        <v>7171.4386430271315</v>
      </c>
      <c r="AD37" s="25">
        <v>14280.116108</v>
      </c>
      <c r="AE37" s="26">
        <f t="shared" si="5"/>
        <v>119000.96756666667</v>
      </c>
    </row>
    <row r="38" spans="1:31" x14ac:dyDescent="0.25">
      <c r="A38" s="24">
        <v>0.21</v>
      </c>
      <c r="B38" s="25">
        <f>A38/Parâmetros!$G$3</f>
        <v>2.1042084168336673E-4</v>
      </c>
      <c r="C38" s="25">
        <f>B38/Parâmetros!$B$13</f>
        <v>0.5850208242373125</v>
      </c>
      <c r="D38" s="25">
        <f>C38/Parâmetros!$B$6</f>
        <v>1.7589321233833808</v>
      </c>
      <c r="E38" s="25">
        <f>(Parâmetros!$G$3*Parâmetros!$B$10*'Modelo_1_Ø21,4mm'!D38)/Parâmetros!$H$3</f>
        <v>4501.6466270764931</v>
      </c>
      <c r="F38" s="25">
        <v>51173.179859000003</v>
      </c>
      <c r="G38" s="26">
        <f t="shared" si="4"/>
        <v>426443.1654916667</v>
      </c>
      <c r="I38" s="24">
        <v>0.21</v>
      </c>
      <c r="J38" s="25">
        <f>I38/Parâmetros!$G$3</f>
        <v>2.1042084168336673E-4</v>
      </c>
      <c r="K38" s="25">
        <f>J38/Parâmetros!$B$13</f>
        <v>0.5850208242373125</v>
      </c>
      <c r="L38" s="25">
        <f>K38/Parâmetros!$C$6</f>
        <v>1.5621383824761348</v>
      </c>
      <c r="M38" s="25">
        <f>(Parâmetros!$G$3*Parâmetros!$C$10*'Modelo_1_Ø21,4mm'!L38)/Parâmetros!$H$3</f>
        <v>5728.2853946341611</v>
      </c>
      <c r="N38" s="25">
        <v>26977.909509000001</v>
      </c>
      <c r="O38" s="26">
        <f t="shared" si="1"/>
        <v>224815.91257500002</v>
      </c>
      <c r="Q38" s="24">
        <v>0.21</v>
      </c>
      <c r="R38" s="25">
        <f>Q38/Parâmetros!$G$3</f>
        <v>2.1042084168336673E-4</v>
      </c>
      <c r="S38" s="25">
        <f>R38/Parâmetros!$B$13</f>
        <v>0.5850208242373125</v>
      </c>
      <c r="T38" s="25">
        <f>S38/Parâmetros!$D$6</f>
        <v>1.4640160766699513</v>
      </c>
      <c r="U38" s="25">
        <f>(Parâmetros!$G$3*Parâmetros!$D$10*'Modelo_1_Ø21,4mm'!T38)/Parâmetros!$H$3</f>
        <v>6625.9284366159236</v>
      </c>
      <c r="V38" s="25">
        <v>19157.544973</v>
      </c>
      <c r="W38" s="26">
        <f t="shared" si="2"/>
        <v>159646.20810833335</v>
      </c>
      <c r="Y38" s="24">
        <v>0.21</v>
      </c>
      <c r="Z38" s="25">
        <f>Y38/Parâmetros!$G$3</f>
        <v>2.1042084168336673E-4</v>
      </c>
      <c r="AA38" s="25">
        <f>Z38/Parâmetros!$B$13</f>
        <v>0.5850208242373125</v>
      </c>
      <c r="AB38" s="25">
        <f>AA38/Parâmetros!$E$6</f>
        <v>1.4056242773601935</v>
      </c>
      <c r="AC38" s="25">
        <f>(Parâmetros!$G$3*Parâmetros!$E$10*'Modelo_1_Ø21,4mm'!AB38)/Parâmetros!$H$3</f>
        <v>7530.0105751784877</v>
      </c>
      <c r="AD38" s="25">
        <v>15662.576335</v>
      </c>
      <c r="AE38" s="26">
        <f t="shared" si="5"/>
        <v>130521.46945833333</v>
      </c>
    </row>
    <row r="39" spans="1:31" x14ac:dyDescent="0.25">
      <c r="A39" s="24">
        <v>0.22</v>
      </c>
      <c r="B39" s="25">
        <f>A39/Parâmetros!$G$3</f>
        <v>2.2044088176352705E-4</v>
      </c>
      <c r="C39" s="25">
        <f>B39/Parâmetros!$B$13</f>
        <v>0.61287895872480358</v>
      </c>
      <c r="D39" s="25">
        <f>C39/Parâmetros!$B$6</f>
        <v>1.8426907959254466</v>
      </c>
      <c r="E39" s="25">
        <f>(Parâmetros!$G$3*Parâmetros!$B$10*'Modelo_1_Ø21,4mm'!D39)/Parâmetros!$H$3</f>
        <v>4716.0107521753735</v>
      </c>
      <c r="F39" s="25">
        <v>55793.283236999996</v>
      </c>
      <c r="G39" s="26">
        <f t="shared" si="4"/>
        <v>464944.02697499999</v>
      </c>
      <c r="I39" s="24">
        <v>0.22</v>
      </c>
      <c r="J39" s="25">
        <f>I39/Parâmetros!$G$3</f>
        <v>2.2044088176352705E-4</v>
      </c>
      <c r="K39" s="25">
        <f>J39/Parâmetros!$B$13</f>
        <v>0.61287895872480358</v>
      </c>
      <c r="L39" s="25">
        <f>K39/Parâmetros!$C$6</f>
        <v>1.636525924498808</v>
      </c>
      <c r="M39" s="25">
        <f>(Parâmetros!$G$3*Parâmetros!$C$10*'Modelo_1_Ø21,4mm'!L39)/Parâmetros!$H$3</f>
        <v>6001.0608896167396</v>
      </c>
      <c r="N39" s="25">
        <v>29442.247066</v>
      </c>
      <c r="O39" s="26">
        <f t="shared" si="1"/>
        <v>245352.05888333335</v>
      </c>
      <c r="Q39" s="24">
        <v>0.22</v>
      </c>
      <c r="R39" s="25">
        <f>Q39/Parâmetros!$G$3</f>
        <v>2.2044088176352705E-4</v>
      </c>
      <c r="S39" s="25">
        <f>R39/Parâmetros!$B$13</f>
        <v>0.61287895872480358</v>
      </c>
      <c r="T39" s="25">
        <f>S39/Parâmetros!$D$6</f>
        <v>1.5337311279399488</v>
      </c>
      <c r="U39" s="25">
        <f>(Parâmetros!$G$3*Parâmetros!$D$10*'Modelo_1_Ø21,4mm'!T39)/Parâmetros!$H$3</f>
        <v>6941.448838359539</v>
      </c>
      <c r="V39" s="25">
        <v>20915.765925</v>
      </c>
      <c r="W39" s="26">
        <f t="shared" si="2"/>
        <v>174298.049375</v>
      </c>
      <c r="Y39" s="24">
        <v>0.22</v>
      </c>
      <c r="Z39" s="25">
        <f>Y39/Parâmetros!$G$3</f>
        <v>2.2044088176352705E-4</v>
      </c>
      <c r="AA39" s="25">
        <f>Z39/Parâmetros!$B$13</f>
        <v>0.61287895872480358</v>
      </c>
      <c r="AB39" s="25">
        <f>AA39/Parâmetros!$E$6</f>
        <v>1.4725587667582978</v>
      </c>
      <c r="AC39" s="25">
        <f>(Parâmetros!$G$3*Parâmetros!$E$10*'Modelo_1_Ø21,4mm'!AB39)/Parâmetros!$H$3</f>
        <v>7888.5825073298429</v>
      </c>
      <c r="AD39" s="25">
        <v>17105.262605</v>
      </c>
      <c r="AE39" s="26">
        <f t="shared" si="5"/>
        <v>142543.85504166668</v>
      </c>
    </row>
    <row r="40" spans="1:31" x14ac:dyDescent="0.25">
      <c r="A40" s="24">
        <v>0.23</v>
      </c>
      <c r="B40" s="25">
        <f>A40/Parâmetros!$G$3</f>
        <v>2.3046092184368739E-4</v>
      </c>
      <c r="C40" s="25">
        <f>B40/Parâmetros!$B$13</f>
        <v>0.64073709321229477</v>
      </c>
      <c r="D40" s="25">
        <f>C40/Parâmetros!$B$6</f>
        <v>1.9264494684675129</v>
      </c>
      <c r="E40" s="25">
        <f>(Parâmetros!$G$3*Parâmetros!$B$10*'Modelo_1_Ø21,4mm'!D40)/Parâmetros!$H$3</f>
        <v>4930.3748772742556</v>
      </c>
      <c r="F40" s="25">
        <v>60597.569106000003</v>
      </c>
      <c r="G40" s="26">
        <f t="shared" si="4"/>
        <v>504979.74255000002</v>
      </c>
      <c r="I40" s="24">
        <v>0.23</v>
      </c>
      <c r="J40" s="25">
        <f>I40/Parâmetros!$G$3</f>
        <v>2.3046092184368739E-4</v>
      </c>
      <c r="K40" s="25">
        <f>J40/Parâmetros!$B$13</f>
        <v>0.64073709321229477</v>
      </c>
      <c r="L40" s="25">
        <f>K40/Parâmetros!$C$6</f>
        <v>1.7109134665214814</v>
      </c>
      <c r="M40" s="25">
        <f>(Parâmetros!$G$3*Parâmetros!$C$10*'Modelo_1_Ø21,4mm'!L40)/Parâmetros!$H$3</f>
        <v>6273.8363845993208</v>
      </c>
      <c r="N40" s="25">
        <v>32006.873404000005</v>
      </c>
      <c r="O40" s="26">
        <f t="shared" si="1"/>
        <v>266723.94503333338</v>
      </c>
      <c r="Q40" s="24">
        <v>0.23</v>
      </c>
      <c r="R40" s="25">
        <f>Q40/Parâmetros!$G$3</f>
        <v>2.3046092184368739E-4</v>
      </c>
      <c r="S40" s="25">
        <f>R40/Parâmetros!$B$13</f>
        <v>0.64073709321229477</v>
      </c>
      <c r="T40" s="25">
        <f>S40/Parâmetros!$D$6</f>
        <v>1.6034461792099468</v>
      </c>
      <c r="U40" s="25">
        <f>(Parâmetros!$G$3*Parâmetros!$D$10*'Modelo_1_Ø21,4mm'!T40)/Parâmetros!$H$3</f>
        <v>7256.9692401031552</v>
      </c>
      <c r="V40" s="25">
        <v>22746.433580000001</v>
      </c>
      <c r="W40" s="26">
        <f t="shared" si="2"/>
        <v>189553.61316666668</v>
      </c>
      <c r="Y40" s="24">
        <v>0.23</v>
      </c>
      <c r="Z40" s="25">
        <f>Y40/Parâmetros!$G$3</f>
        <v>2.3046092184368739E-4</v>
      </c>
      <c r="AA40" s="25">
        <f>Z40/Parâmetros!$B$13</f>
        <v>0.64073709321229477</v>
      </c>
      <c r="AB40" s="25">
        <f>AA40/Parâmetros!$E$6</f>
        <v>1.5394932561564025</v>
      </c>
      <c r="AC40" s="25">
        <f>(Parâmetros!$G$3*Parâmetros!$E$10*'Modelo_1_Ø21,4mm'!AB40)/Parâmetros!$H$3</f>
        <v>8247.1544394812008</v>
      </c>
      <c r="AD40" s="25">
        <v>18608.506176999999</v>
      </c>
      <c r="AE40" s="26">
        <f t="shared" si="5"/>
        <v>155070.88480833333</v>
      </c>
    </row>
    <row r="41" spans="1:31" x14ac:dyDescent="0.25">
      <c r="A41" s="24">
        <v>0.24</v>
      </c>
      <c r="B41" s="25">
        <f>A41/Parâmetros!$G$3</f>
        <v>2.4048096192384768E-4</v>
      </c>
      <c r="C41" s="25">
        <f>B41/Parâmetros!$B$13</f>
        <v>0.66859522769978574</v>
      </c>
      <c r="D41" s="25">
        <f>C41/Parâmetros!$B$6</f>
        <v>2.0102081410095782</v>
      </c>
      <c r="E41" s="25">
        <f>(Parâmetros!$G$3*Parâmetros!$B$10*'Modelo_1_Ø21,4mm'!D41)/Parâmetros!$H$3</f>
        <v>5144.739002373135</v>
      </c>
      <c r="F41" s="25">
        <v>65584.649043000012</v>
      </c>
      <c r="G41" s="26">
        <f t="shared" si="4"/>
        <v>546538.74202500016</v>
      </c>
      <c r="I41" s="24">
        <v>0.24</v>
      </c>
      <c r="J41" s="25">
        <f>I41/Parâmetros!$G$3</f>
        <v>2.4048096192384768E-4</v>
      </c>
      <c r="K41" s="25">
        <f>J41/Parâmetros!$B$13</f>
        <v>0.66859522769978574</v>
      </c>
      <c r="L41" s="25">
        <f>K41/Parâmetros!$C$6</f>
        <v>1.7853010085441543</v>
      </c>
      <c r="M41" s="25">
        <f>(Parâmetros!$G$3*Parâmetros!$C$10*'Modelo_1_Ø21,4mm'!L41)/Parâmetros!$H$3</f>
        <v>6546.6118795818984</v>
      </c>
      <c r="N41" s="25">
        <v>34671.310904000005</v>
      </c>
      <c r="O41" s="26">
        <f t="shared" si="1"/>
        <v>288927.59086666669</v>
      </c>
      <c r="Q41" s="24">
        <v>0.24</v>
      </c>
      <c r="R41" s="25">
        <f>Q41/Parâmetros!$G$3</f>
        <v>2.4048096192384768E-4</v>
      </c>
      <c r="S41" s="25">
        <f>R41/Parâmetros!$B$13</f>
        <v>0.66859522769978574</v>
      </c>
      <c r="T41" s="25">
        <f>S41/Parâmetros!$D$6</f>
        <v>1.6731612304799444</v>
      </c>
      <c r="U41" s="25">
        <f>(Parâmetros!$G$3*Parâmetros!$D$10*'Modelo_1_Ø21,4mm'!T41)/Parâmetros!$H$3</f>
        <v>7572.4896418467697</v>
      </c>
      <c r="V41" s="25">
        <v>24649.389356</v>
      </c>
      <c r="W41" s="26">
        <f t="shared" si="2"/>
        <v>205411.57796666666</v>
      </c>
      <c r="Y41" s="24">
        <v>0.24</v>
      </c>
      <c r="Z41" s="25">
        <f>Y41/Parâmetros!$G$3</f>
        <v>2.4048096192384768E-4</v>
      </c>
      <c r="AA41" s="25">
        <f>Z41/Parâmetros!$B$13</f>
        <v>0.66859522769978574</v>
      </c>
      <c r="AB41" s="25">
        <f>AA41/Parâmetros!$E$6</f>
        <v>1.6064277455545068</v>
      </c>
      <c r="AC41" s="25">
        <f>(Parâmetros!$G$3*Parâmetros!$E$10*'Modelo_1_Ø21,4mm'!AB41)/Parâmetros!$H$3</f>
        <v>8605.7263716325579</v>
      </c>
      <c r="AD41" s="25">
        <v>20172.378270999998</v>
      </c>
      <c r="AE41" s="26">
        <f t="shared" si="5"/>
        <v>168103.15225833331</v>
      </c>
    </row>
    <row r="42" spans="1:31" x14ac:dyDescent="0.25">
      <c r="A42" s="24">
        <v>0.25</v>
      </c>
      <c r="B42" s="25">
        <f>A42/Parâmetros!$G$3</f>
        <v>2.50501002004008E-4</v>
      </c>
      <c r="C42" s="25">
        <f>B42/Parâmetros!$B$13</f>
        <v>0.69645336218727683</v>
      </c>
      <c r="D42" s="25">
        <f>C42/Parâmetros!$B$6</f>
        <v>2.0939668135516443</v>
      </c>
      <c r="E42" s="25">
        <f>(Parâmetros!$G$3*Parâmetros!$B$10*'Modelo_1_Ø21,4mm'!D42)/Parâmetros!$H$3</f>
        <v>5359.1031274720162</v>
      </c>
      <c r="F42" s="25">
        <v>70753.424958000003</v>
      </c>
      <c r="G42" s="26">
        <f t="shared" si="4"/>
        <v>589611.87465000001</v>
      </c>
      <c r="I42" s="24">
        <v>0.25</v>
      </c>
      <c r="J42" s="25">
        <f>I42/Parâmetros!$G$3</f>
        <v>2.50501002004008E-4</v>
      </c>
      <c r="K42" s="25">
        <f>J42/Parâmetros!$B$13</f>
        <v>0.69645336218727683</v>
      </c>
      <c r="L42" s="25">
        <f>K42/Parâmetros!$C$6</f>
        <v>1.8596885505668272</v>
      </c>
      <c r="M42" s="25">
        <f>(Parâmetros!$G$3*Parâmetros!$C$10*'Modelo_1_Ø21,4mm'!L42)/Parâmetros!$H$3</f>
        <v>6819.3873745644769</v>
      </c>
      <c r="N42" s="25">
        <v>37434.823442000001</v>
      </c>
      <c r="O42" s="26">
        <f t="shared" si="1"/>
        <v>311956.86201666668</v>
      </c>
      <c r="Q42" s="24">
        <v>0.25</v>
      </c>
      <c r="R42" s="25">
        <f>Q42/Parâmetros!$G$3</f>
        <v>2.50501002004008E-4</v>
      </c>
      <c r="S42" s="25">
        <f>R42/Parâmetros!$B$13</f>
        <v>0.69645336218727683</v>
      </c>
      <c r="T42" s="25">
        <f>S42/Parâmetros!$D$6</f>
        <v>1.7428762817499419</v>
      </c>
      <c r="U42" s="25">
        <f>(Parâmetros!$G$3*Parâmetros!$D$10*'Modelo_1_Ø21,4mm'!T42)/Parâmetros!$H$3</f>
        <v>7888.010043590386</v>
      </c>
      <c r="V42" s="25">
        <v>26623.657485</v>
      </c>
      <c r="W42" s="26">
        <f t="shared" si="2"/>
        <v>221863.81237500001</v>
      </c>
      <c r="Y42" s="24">
        <v>0.25</v>
      </c>
      <c r="Z42" s="25">
        <f>Y42/Parâmetros!$G$3</f>
        <v>2.50501002004008E-4</v>
      </c>
      <c r="AA42" s="25">
        <f>Z42/Parâmetros!$B$13</f>
        <v>0.69645336218727683</v>
      </c>
      <c r="AB42" s="25">
        <f>AA42/Parâmetros!$E$6</f>
        <v>1.6733622349526112</v>
      </c>
      <c r="AC42" s="25">
        <f>(Parâmetros!$G$3*Parâmetros!$E$10*'Modelo_1_Ø21,4mm'!AB42)/Parâmetros!$H$3</f>
        <v>8964.2983037839131</v>
      </c>
      <c r="AD42" s="25">
        <v>21794.931850000001</v>
      </c>
      <c r="AE42" s="26">
        <f t="shared" si="5"/>
        <v>181624.43208333335</v>
      </c>
    </row>
    <row r="43" spans="1:31" x14ac:dyDescent="0.25">
      <c r="A43" s="24">
        <v>0.26</v>
      </c>
      <c r="B43" s="25">
        <f>A43/Parâmetros!$G$3</f>
        <v>2.6052104208416834E-4</v>
      </c>
      <c r="C43" s="25">
        <f>B43/Parâmetros!$B$13</f>
        <v>0.72431149667476791</v>
      </c>
      <c r="D43" s="25">
        <f>C43/Parâmetros!$B$6</f>
        <v>2.1777254860937099</v>
      </c>
      <c r="E43" s="25">
        <f>(Parâmetros!$G$3*Parâmetros!$B$10*'Modelo_1_Ø21,4mm'!D43)/Parâmetros!$H$3</f>
        <v>5573.4672525708966</v>
      </c>
      <c r="F43" s="25">
        <v>76102.286850999997</v>
      </c>
      <c r="G43" s="26">
        <f t="shared" si="4"/>
        <v>634185.72375833336</v>
      </c>
      <c r="I43" s="24">
        <v>0.26</v>
      </c>
      <c r="J43" s="25">
        <f>I43/Parâmetros!$G$3</f>
        <v>2.6052104208416834E-4</v>
      </c>
      <c r="K43" s="25">
        <f>J43/Parâmetros!$B$13</f>
        <v>0.72431149667476791</v>
      </c>
      <c r="L43" s="25">
        <f>K43/Parâmetros!$C$6</f>
        <v>1.9340760925895004</v>
      </c>
      <c r="M43" s="25">
        <f>(Parâmetros!$G$3*Parâmetros!$C$10*'Modelo_1_Ø21,4mm'!L43)/Parâmetros!$H$3</f>
        <v>7092.1628695470572</v>
      </c>
      <c r="N43" s="25">
        <v>40296.975696000001</v>
      </c>
      <c r="O43" s="26">
        <f t="shared" si="1"/>
        <v>335808.13080000004</v>
      </c>
      <c r="Q43" s="24">
        <v>0.26</v>
      </c>
      <c r="R43" s="25">
        <f>Q43/Parâmetros!$G$3</f>
        <v>2.6052104208416834E-4</v>
      </c>
      <c r="S43" s="25">
        <f>R43/Parâmetros!$B$13</f>
        <v>0.72431149667476791</v>
      </c>
      <c r="T43" s="25">
        <f>S43/Parâmetros!$D$6</f>
        <v>1.8125913330199397</v>
      </c>
      <c r="U43" s="25">
        <f>(Parâmetros!$G$3*Parâmetros!$D$10*'Modelo_1_Ø21,4mm'!T43)/Parâmetros!$H$3</f>
        <v>8203.5304453340013</v>
      </c>
      <c r="V43" s="25">
        <v>28669.347083000001</v>
      </c>
      <c r="W43" s="26">
        <f t="shared" si="2"/>
        <v>238911.22569166668</v>
      </c>
      <c r="Y43" s="24">
        <v>0.26</v>
      </c>
      <c r="Z43" s="25">
        <f>Y43/Parâmetros!$G$3</f>
        <v>2.6052104208416834E-4</v>
      </c>
      <c r="AA43" s="25">
        <f>Z43/Parâmetros!$B$13</f>
        <v>0.72431149667476791</v>
      </c>
      <c r="AB43" s="25">
        <f>AA43/Parâmetros!$E$6</f>
        <v>1.7402967243507157</v>
      </c>
      <c r="AC43" s="25">
        <f>(Parâmetros!$G$3*Parâmetros!$E$10*'Modelo_1_Ø21,4mm'!AB43)/Parâmetros!$H$3</f>
        <v>9322.8702359352701</v>
      </c>
      <c r="AD43" s="25">
        <v>23476.005788000002</v>
      </c>
      <c r="AE43" s="26">
        <f t="shared" si="5"/>
        <v>195633.38156666668</v>
      </c>
    </row>
    <row r="44" spans="1:31" x14ac:dyDescent="0.25">
      <c r="A44" s="24">
        <v>0.27</v>
      </c>
      <c r="B44" s="25">
        <f>A44/Parâmetros!$G$3</f>
        <v>2.7054108216432868E-4</v>
      </c>
      <c r="C44" s="25">
        <f>B44/Parâmetros!$B$13</f>
        <v>0.7521696311622591</v>
      </c>
      <c r="D44" s="25">
        <f>C44/Parâmetros!$B$6</f>
        <v>2.2614841586357759</v>
      </c>
      <c r="E44" s="25">
        <f>(Parâmetros!$G$3*Parâmetros!$B$10*'Modelo_1_Ø21,4mm'!D44)/Parâmetros!$H$3</f>
        <v>5787.8313776697778</v>
      </c>
      <c r="F44" s="25">
        <v>81629.944789999994</v>
      </c>
      <c r="G44" s="26">
        <f t="shared" si="4"/>
        <v>680249.53991666669</v>
      </c>
      <c r="I44" s="24">
        <v>0.27</v>
      </c>
      <c r="J44" s="25">
        <f>I44/Parâmetros!$G$3</f>
        <v>2.7054108216432868E-4</v>
      </c>
      <c r="K44" s="25">
        <f>J44/Parâmetros!$B$13</f>
        <v>0.7521696311622591</v>
      </c>
      <c r="L44" s="25">
        <f>K44/Parâmetros!$C$6</f>
        <v>2.0084636346121738</v>
      </c>
      <c r="M44" s="25">
        <f>(Parâmetros!$G$3*Parâmetros!$C$10*'Modelo_1_Ø21,4mm'!L44)/Parâmetros!$H$3</f>
        <v>7364.9383645296366</v>
      </c>
      <c r="N44" s="25">
        <v>43256.766918000001</v>
      </c>
      <c r="O44" s="26">
        <f t="shared" si="1"/>
        <v>360473.05765000003</v>
      </c>
      <c r="Q44" s="24">
        <v>0.27</v>
      </c>
      <c r="R44" s="25">
        <f>Q44/Parâmetros!$G$3</f>
        <v>2.7054108216432868E-4</v>
      </c>
      <c r="S44" s="25">
        <f>R44/Parâmetros!$B$13</f>
        <v>0.7521696311622591</v>
      </c>
      <c r="T44" s="25">
        <f>S44/Parâmetros!$D$6</f>
        <v>1.8823063842899377</v>
      </c>
      <c r="U44" s="25">
        <f>(Parâmetros!$G$3*Parâmetros!$D$10*'Modelo_1_Ø21,4mm'!T44)/Parâmetros!$H$3</f>
        <v>8519.0508470776185</v>
      </c>
      <c r="V44" s="25">
        <v>30785.819605000001</v>
      </c>
      <c r="W44" s="26">
        <f t="shared" si="2"/>
        <v>256548.49670833335</v>
      </c>
      <c r="Y44" s="24">
        <v>0.27</v>
      </c>
      <c r="Z44" s="25">
        <f>Y44/Parâmetros!$G$3</f>
        <v>2.7054108216432868E-4</v>
      </c>
      <c r="AA44" s="25">
        <f>Z44/Parâmetros!$B$13</f>
        <v>0.7521696311622591</v>
      </c>
      <c r="AB44" s="25">
        <f>AA44/Parâmetros!$E$6</f>
        <v>1.8072312137488205</v>
      </c>
      <c r="AC44" s="25">
        <f>(Parâmetros!$G$3*Parâmetros!$E$10*'Modelo_1_Ø21,4mm'!AB44)/Parâmetros!$H$3</f>
        <v>9681.4421680866271</v>
      </c>
      <c r="AD44" s="25">
        <v>25215.680243999999</v>
      </c>
      <c r="AE44" s="26">
        <f t="shared" si="5"/>
        <v>210130.66870000001</v>
      </c>
    </row>
    <row r="45" spans="1:31" x14ac:dyDescent="0.25">
      <c r="A45" s="24">
        <v>0.28000000000000003</v>
      </c>
      <c r="B45" s="25">
        <f>A45/Parâmetros!$G$3</f>
        <v>2.8056112224448903E-4</v>
      </c>
      <c r="C45" s="25">
        <f>B45/Parâmetros!$B$13</f>
        <v>0.78002776564975018</v>
      </c>
      <c r="D45" s="25">
        <f>C45/Parâmetros!$B$6</f>
        <v>2.3452428311778419</v>
      </c>
      <c r="E45" s="25">
        <f>(Parâmetros!$G$3*Parâmetros!$B$10*'Modelo_1_Ø21,4mm'!D45)/Parâmetros!$H$3</f>
        <v>6002.195502768659</v>
      </c>
      <c r="F45" s="25">
        <v>87335.411884000001</v>
      </c>
      <c r="G45" s="26">
        <f t="shared" si="4"/>
        <v>727795.09903333336</v>
      </c>
      <c r="I45" s="24">
        <v>0.28000000000000003</v>
      </c>
      <c r="J45" s="25">
        <f>I45/Parâmetros!$G$3</f>
        <v>2.8056112224448903E-4</v>
      </c>
      <c r="K45" s="25">
        <f>J45/Parâmetros!$B$13</f>
        <v>0.78002776564975018</v>
      </c>
      <c r="L45" s="25">
        <f>K45/Parâmetros!$C$6</f>
        <v>2.082851176634847</v>
      </c>
      <c r="M45" s="25">
        <f>(Parâmetros!$G$3*Parâmetros!$C$10*'Modelo_1_Ø21,4mm'!L45)/Parâmetros!$H$3</f>
        <v>7637.7138595122169</v>
      </c>
      <c r="N45" s="25">
        <v>46313.806750000003</v>
      </c>
      <c r="O45" s="26">
        <f t="shared" si="1"/>
        <v>385948.3895833334</v>
      </c>
      <c r="Q45" s="24">
        <v>0.28000000000000003</v>
      </c>
      <c r="R45" s="25">
        <f>Q45/Parâmetros!$G$3</f>
        <v>2.8056112224448903E-4</v>
      </c>
      <c r="S45" s="25">
        <f>R45/Parâmetros!$B$13</f>
        <v>0.78002776564975018</v>
      </c>
      <c r="T45" s="25">
        <f>S45/Parâmetros!$D$6</f>
        <v>1.9520214355599352</v>
      </c>
      <c r="U45" s="25">
        <f>(Parâmetros!$G$3*Parâmetros!$D$10*'Modelo_1_Ø21,4mm'!T45)/Parâmetros!$H$3</f>
        <v>8834.5712488212339</v>
      </c>
      <c r="V45" s="25">
        <v>32972.946487000001</v>
      </c>
      <c r="W45" s="26">
        <f t="shared" si="2"/>
        <v>274774.55405833333</v>
      </c>
      <c r="Y45" s="24">
        <v>0.28000000000000003</v>
      </c>
      <c r="Z45" s="25">
        <f>Y45/Parâmetros!$G$3</f>
        <v>2.8056112224448903E-4</v>
      </c>
      <c r="AA45" s="25">
        <f>Z45/Parâmetros!$B$13</f>
        <v>0.78002776564975018</v>
      </c>
      <c r="AB45" s="25">
        <f>AA45/Parâmetros!$E$6</f>
        <v>1.874165703146925</v>
      </c>
      <c r="AC45" s="25">
        <f>(Parâmetros!$G$3*Parâmetros!$E$10*'Modelo_1_Ø21,4mm'!AB45)/Parâmetros!$H$3</f>
        <v>10040.014100237984</v>
      </c>
      <c r="AD45" s="25">
        <v>27013.872742</v>
      </c>
      <c r="AE45" s="26">
        <f t="shared" si="5"/>
        <v>225115.60618333335</v>
      </c>
    </row>
    <row r="46" spans="1:31" x14ac:dyDescent="0.25">
      <c r="A46" s="24">
        <v>0.28999999999999998</v>
      </c>
      <c r="B46" s="25">
        <f>A46/Parâmetros!$G$3</f>
        <v>2.9058116232464926E-4</v>
      </c>
      <c r="C46" s="25">
        <f>B46/Parâmetros!$B$13</f>
        <v>0.80788590013724104</v>
      </c>
      <c r="D46" s="25">
        <f>C46/Parâmetros!$B$6</f>
        <v>2.4290015037199071</v>
      </c>
      <c r="E46" s="25">
        <f>(Parâmetros!$G$3*Parâmetros!$B$10*'Modelo_1_Ø21,4mm'!D46)/Parâmetros!$H$3</f>
        <v>6216.5596278675384</v>
      </c>
      <c r="F46" s="25">
        <v>93216.984972000006</v>
      </c>
      <c r="G46" s="26">
        <f t="shared" si="4"/>
        <v>776808.20810000005</v>
      </c>
      <c r="I46" s="24">
        <v>0.28999999999999998</v>
      </c>
      <c r="J46" s="25">
        <f>I46/Parâmetros!$G$3</f>
        <v>2.9058116232464926E-4</v>
      </c>
      <c r="K46" s="25">
        <f>J46/Parâmetros!$B$13</f>
        <v>0.80788590013724104</v>
      </c>
      <c r="L46" s="25">
        <f>K46/Parâmetros!$C$6</f>
        <v>2.1572387186575193</v>
      </c>
      <c r="M46" s="25">
        <f>(Parâmetros!$G$3*Parâmetros!$C$10*'Modelo_1_Ø21,4mm'!L46)/Parâmetros!$H$3</f>
        <v>7910.4893544947927</v>
      </c>
      <c r="N46" s="25">
        <v>49467.216138999996</v>
      </c>
      <c r="O46" s="26">
        <f t="shared" si="1"/>
        <v>412226.80115833331</v>
      </c>
      <c r="Q46" s="24">
        <v>0.28999999999999998</v>
      </c>
      <c r="R46" s="25">
        <f>Q46/Parâmetros!$G$3</f>
        <v>2.9058116232464926E-4</v>
      </c>
      <c r="S46" s="25">
        <f>R46/Parâmetros!$B$13</f>
        <v>0.80788590013724104</v>
      </c>
      <c r="T46" s="25">
        <f>S46/Parâmetros!$D$6</f>
        <v>2.0217364868299326</v>
      </c>
      <c r="U46" s="25">
        <f>(Parâmetros!$G$3*Parâmetros!$D$10*'Modelo_1_Ø21,4mm'!T46)/Parâmetros!$H$3</f>
        <v>9150.0916505648456</v>
      </c>
      <c r="V46" s="25">
        <v>35230.444249</v>
      </c>
      <c r="W46" s="26">
        <f t="shared" si="2"/>
        <v>293587.03540833335</v>
      </c>
      <c r="Y46" s="24">
        <v>0.28999999999999998</v>
      </c>
      <c r="Z46" s="25">
        <f>Y46/Parâmetros!$G$3</f>
        <v>2.9058116232464926E-4</v>
      </c>
      <c r="AA46" s="25">
        <f>Z46/Parâmetros!$B$13</f>
        <v>0.80788590013724104</v>
      </c>
      <c r="AB46" s="25">
        <f>AA46/Parâmetros!$E$6</f>
        <v>1.9411001925450289</v>
      </c>
      <c r="AC46" s="25">
        <f>(Parâmetros!$G$3*Parâmetros!$E$10*'Modelo_1_Ø21,4mm'!AB46)/Parâmetros!$H$3</f>
        <v>10398.586032389338</v>
      </c>
      <c r="AD46" s="25">
        <v>28870.758812999997</v>
      </c>
      <c r="AE46" s="26">
        <f t="shared" si="5"/>
        <v>240589.65677499998</v>
      </c>
    </row>
    <row r="47" spans="1:31" ht="15.75" thickBot="1" x14ac:dyDescent="0.3">
      <c r="A47" s="27">
        <v>0.3</v>
      </c>
      <c r="B47" s="28">
        <f>A47/Parâmetros!$G$3</f>
        <v>3.0060120240480961E-4</v>
      </c>
      <c r="C47" s="28">
        <f>B47/Parâmetros!$B$13</f>
        <v>0.83574403462473223</v>
      </c>
      <c r="D47" s="28">
        <f>C47/Parâmetros!$B$6</f>
        <v>2.5127601762619731</v>
      </c>
      <c r="E47" s="28">
        <f>(Parâmetros!$G$3*Parâmetros!$B$10*'Modelo_1_Ø21,4mm'!D47)/Parâmetros!$H$3</f>
        <v>6430.9237529664197</v>
      </c>
      <c r="F47" s="28">
        <v>99274.279749000008</v>
      </c>
      <c r="G47" s="29">
        <f t="shared" si="4"/>
        <v>827285.66457500006</v>
      </c>
      <c r="I47" s="27">
        <v>0.3</v>
      </c>
      <c r="J47" s="28">
        <f>I47/Parâmetros!$G$3</f>
        <v>3.0060120240480961E-4</v>
      </c>
      <c r="K47" s="28">
        <f>J47/Parâmetros!$B$13</f>
        <v>0.83574403462473223</v>
      </c>
      <c r="L47" s="28">
        <f>K47/Parâmetros!$C$6</f>
        <v>2.2316262606801929</v>
      </c>
      <c r="M47" s="28">
        <f>(Parâmetros!$G$3*Parâmetros!$C$10*'Modelo_1_Ø21,4mm'!L47)/Parâmetros!$H$3</f>
        <v>8183.264849477373</v>
      </c>
      <c r="N47" s="28">
        <v>52716.747804999999</v>
      </c>
      <c r="O47" s="29">
        <f t="shared" si="1"/>
        <v>439306.23170833336</v>
      </c>
      <c r="Q47" s="27">
        <v>0.3</v>
      </c>
      <c r="R47" s="28">
        <f>Q47/Parâmetros!$G$3</f>
        <v>3.0060120240480961E-4</v>
      </c>
      <c r="S47" s="28">
        <f>R47/Parâmetros!$B$13</f>
        <v>0.83574403462473223</v>
      </c>
      <c r="T47" s="28">
        <f>S47/Parâmetros!$D$6</f>
        <v>2.0914515380999306</v>
      </c>
      <c r="U47" s="28">
        <f>(Parâmetros!$G$3*Parâmetros!$D$10*'Modelo_1_Ø21,4mm'!T47)/Parâmetros!$H$3</f>
        <v>9465.6120523084628</v>
      </c>
      <c r="V47" s="28">
        <v>37557.553028999995</v>
      </c>
      <c r="W47" s="29">
        <f t="shared" si="2"/>
        <v>312979.60857499996</v>
      </c>
      <c r="Y47" s="27">
        <v>0.3</v>
      </c>
      <c r="Z47" s="28">
        <f>Y47/Parâmetros!$G$3</f>
        <v>3.0060120240480961E-4</v>
      </c>
      <c r="AA47" s="28">
        <f>Z47/Parâmetros!$B$13</f>
        <v>0.83574403462473223</v>
      </c>
      <c r="AB47" s="28">
        <f>AA47/Parâmetros!$E$6</f>
        <v>2.0080346819431334</v>
      </c>
      <c r="AC47" s="28">
        <f>(Parâmetros!$G$3*Parâmetros!$E$10*'Modelo_1_Ø21,4mm'!AB47)/Parâmetros!$H$3</f>
        <v>10757.157964540695</v>
      </c>
      <c r="AD47" s="28">
        <v>30785.499646999997</v>
      </c>
      <c r="AE47" s="29">
        <f t="shared" si="5"/>
        <v>256545.83039166665</v>
      </c>
    </row>
    <row r="48" spans="1:31" ht="15" customHeight="1" thickBot="1" x14ac:dyDescent="0.3">
      <c r="A48" s="52" t="s">
        <v>27</v>
      </c>
      <c r="B48" s="50">
        <f>Parâmetros!$H$3 / F48</f>
        <v>2.7269148022420438E-8</v>
      </c>
      <c r="C48" s="50"/>
      <c r="D48" s="51"/>
      <c r="F48" s="53">
        <v>31308</v>
      </c>
      <c r="G48" s="54"/>
      <c r="I48" s="52" t="s">
        <v>27</v>
      </c>
      <c r="J48" s="50">
        <f>Parâmetros!$H$3 / N48</f>
        <v>5.4298956069830125E-8</v>
      </c>
      <c r="K48" s="50"/>
      <c r="L48" s="51"/>
      <c r="N48" s="53">
        <v>15723</v>
      </c>
      <c r="O48" s="54"/>
      <c r="Q48" s="52" t="s">
        <v>27</v>
      </c>
      <c r="R48" s="50">
        <f>Parâmetros!$H$3 / V48</f>
        <v>7.7754324798355109E-8</v>
      </c>
      <c r="S48" s="50"/>
      <c r="T48" s="51"/>
      <c r="V48" s="53">
        <v>10980</v>
      </c>
      <c r="W48" s="54"/>
      <c r="Y48" s="52" t="s">
        <v>27</v>
      </c>
      <c r="Z48" s="50">
        <f>Parâmetros!$H$3 / AD48</f>
        <v>9.8334771514160225E-8</v>
      </c>
      <c r="AA48" s="50"/>
      <c r="AB48" s="51"/>
      <c r="AD48" s="53">
        <v>8682</v>
      </c>
      <c r="AE48" s="54"/>
    </row>
    <row r="49" spans="1:31" ht="15.75" customHeight="1" thickBot="1" x14ac:dyDescent="0.3">
      <c r="A49" s="52"/>
      <c r="B49" s="50"/>
      <c r="C49" s="50"/>
      <c r="D49" s="51"/>
      <c r="F49" s="55"/>
      <c r="G49" s="56"/>
      <c r="I49" s="52"/>
      <c r="J49" s="50"/>
      <c r="K49" s="50"/>
      <c r="L49" s="51"/>
      <c r="N49" s="55"/>
      <c r="O49" s="56"/>
      <c r="Q49" s="52"/>
      <c r="R49" s="50"/>
      <c r="S49" s="50"/>
      <c r="T49" s="51"/>
      <c r="V49" s="55"/>
      <c r="W49" s="56"/>
      <c r="Y49" s="52"/>
      <c r="Z49" s="50"/>
      <c r="AA49" s="50"/>
      <c r="AB49" s="51"/>
      <c r="AD49" s="55"/>
      <c r="AE49" s="56"/>
    </row>
    <row r="50" spans="1:31" ht="15" customHeight="1" thickBot="1" x14ac:dyDescent="0.3">
      <c r="A50" s="52" t="s">
        <v>28</v>
      </c>
      <c r="B50" s="50">
        <f>Parâmetros!$G$3 / F50</f>
        <v>8.3693236613694502E-3</v>
      </c>
      <c r="C50" s="50"/>
      <c r="D50" s="51"/>
      <c r="F50" s="57">
        <v>119245</v>
      </c>
      <c r="G50" s="58"/>
      <c r="I50" s="52" t="s">
        <v>28</v>
      </c>
      <c r="J50" s="50">
        <f>Parâmetros!$G$3 / N50</f>
        <v>1.2233390536896298E-2</v>
      </c>
      <c r="K50" s="50"/>
      <c r="L50" s="51"/>
      <c r="N50" s="57">
        <v>81580</v>
      </c>
      <c r="O50" s="58"/>
      <c r="Q50" s="52" t="s">
        <v>28</v>
      </c>
      <c r="R50" s="50">
        <f>Parâmetros!$G$3 / V50</f>
        <v>1.4981385853248468E-2</v>
      </c>
      <c r="S50" s="50"/>
      <c r="T50" s="51"/>
      <c r="V50" s="57">
        <v>66616</v>
      </c>
      <c r="W50" s="58"/>
      <c r="Y50" s="52" t="s">
        <v>28</v>
      </c>
      <c r="Z50" s="50">
        <f>Parâmetros!$G$3 / AD50</f>
        <v>1.6753399362095016E-2</v>
      </c>
      <c r="AA50" s="50"/>
      <c r="AB50" s="51"/>
      <c r="AD50" s="57">
        <v>59570</v>
      </c>
      <c r="AE50" s="58"/>
    </row>
    <row r="51" spans="1:31" ht="15.75" customHeight="1" thickBot="1" x14ac:dyDescent="0.3">
      <c r="A51" s="52"/>
      <c r="B51" s="50"/>
      <c r="C51" s="50"/>
      <c r="D51" s="51"/>
      <c r="F51" s="59"/>
      <c r="G51" s="60"/>
      <c r="I51" s="52"/>
      <c r="J51" s="50"/>
      <c r="K51" s="50"/>
      <c r="L51" s="51"/>
      <c r="N51" s="59"/>
      <c r="O51" s="60"/>
      <c r="Q51" s="52"/>
      <c r="R51" s="50"/>
      <c r="S51" s="50"/>
      <c r="T51" s="51"/>
      <c r="V51" s="59"/>
      <c r="W51" s="60"/>
      <c r="Y51" s="52"/>
      <c r="Z51" s="50"/>
      <c r="AA51" s="50"/>
      <c r="AB51" s="51"/>
      <c r="AD51" s="59"/>
      <c r="AE51" s="60"/>
    </row>
    <row r="52" spans="1:31" ht="25.5" x14ac:dyDescent="0.25">
      <c r="N52" s="32"/>
      <c r="O52" s="32"/>
    </row>
  </sheetData>
  <mergeCells count="32">
    <mergeCell ref="AD48:AE49"/>
    <mergeCell ref="AD50:AE51"/>
    <mergeCell ref="F48:G49"/>
    <mergeCell ref="F50:G51"/>
    <mergeCell ref="N48:O49"/>
    <mergeCell ref="N50:O51"/>
    <mergeCell ref="V48:W49"/>
    <mergeCell ref="V50:W51"/>
    <mergeCell ref="R48:T49"/>
    <mergeCell ref="Q50:Q51"/>
    <mergeCell ref="R50:T51"/>
    <mergeCell ref="Y48:Y49"/>
    <mergeCell ref="Z48:AB49"/>
    <mergeCell ref="Y50:Y51"/>
    <mergeCell ref="Z50:AB51"/>
    <mergeCell ref="I48:I49"/>
    <mergeCell ref="J48:L49"/>
    <mergeCell ref="I50:I51"/>
    <mergeCell ref="J50:L51"/>
    <mergeCell ref="Q48:Q49"/>
    <mergeCell ref="A48:A49"/>
    <mergeCell ref="A50:A51"/>
    <mergeCell ref="B48:D49"/>
    <mergeCell ref="B50:D51"/>
    <mergeCell ref="Q1:W1"/>
    <mergeCell ref="A1:G1"/>
    <mergeCell ref="I1:O1"/>
    <mergeCell ref="Y1:AE1"/>
    <mergeCell ref="Q17:W17"/>
    <mergeCell ref="A17:G17"/>
    <mergeCell ref="I17:O17"/>
    <mergeCell ref="Y17:A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F70"/>
  <sheetViews>
    <sheetView tabSelected="1" topLeftCell="J15" zoomScale="85" zoomScaleNormal="85" workbookViewId="0">
      <selection activeCell="Y18" sqref="Y18:Y45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2" width="10.7109375" style="17" customWidth="1"/>
    <col min="33" max="33" width="16.5703125" customWidth="1"/>
  </cols>
  <sheetData>
    <row r="1" spans="1:32" ht="15.75" x14ac:dyDescent="0.25">
      <c r="A1" s="44" t="s">
        <v>23</v>
      </c>
      <c r="B1" s="45"/>
      <c r="C1" s="45"/>
      <c r="D1" s="45"/>
      <c r="E1" s="45"/>
      <c r="F1" s="45"/>
      <c r="G1" s="46"/>
      <c r="I1" s="44" t="s">
        <v>24</v>
      </c>
      <c r="J1" s="45"/>
      <c r="K1" s="45"/>
      <c r="L1" s="45"/>
      <c r="M1" s="45"/>
      <c r="N1" s="45"/>
      <c r="O1" s="46"/>
      <c r="Q1" s="44" t="s">
        <v>25</v>
      </c>
      <c r="R1" s="45"/>
      <c r="S1" s="45"/>
      <c r="T1" s="45"/>
      <c r="U1" s="45"/>
      <c r="V1" s="45"/>
      <c r="W1" s="46"/>
      <c r="Y1" s="44" t="s">
        <v>26</v>
      </c>
      <c r="Z1" s="45"/>
      <c r="AA1" s="45"/>
      <c r="AB1" s="45"/>
      <c r="AC1" s="45"/>
      <c r="AD1" s="45"/>
      <c r="AE1" s="45"/>
      <c r="AF1" s="46"/>
    </row>
    <row r="2" spans="1:32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2" t="s">
        <v>22</v>
      </c>
      <c r="AF2" s="23" t="s">
        <v>5</v>
      </c>
    </row>
    <row r="3" spans="1:32" x14ac:dyDescent="0.25">
      <c r="A3" s="18">
        <v>0.1104253125</v>
      </c>
      <c r="B3" s="19">
        <f>A3/Parâmetros!$G$3</f>
        <v>1.1064660571142284E-4</v>
      </c>
      <c r="C3" s="19">
        <f>B3/Parâmetros!$B$23</f>
        <v>0.17969341056441715</v>
      </c>
      <c r="D3" s="19">
        <f>C3/Parâmetros!$B$6</f>
        <v>0.54026882310408042</v>
      </c>
      <c r="E3" s="19">
        <f>(Parâmetros!$G$3*Parâmetros!$B$20*'Modelo_2_Ø28mm '!D3)/Parâmetros!$H$3</f>
        <v>1774.0053282482484</v>
      </c>
      <c r="F3" s="19">
        <v>26265.687499999996</v>
      </c>
      <c r="G3" s="20">
        <f>F3/0.12</f>
        <v>218880.72916666666</v>
      </c>
      <c r="I3" s="18">
        <v>0.16824250000000002</v>
      </c>
      <c r="J3" s="19">
        <f>I3/Parâmetros!$G$3</f>
        <v>1.6857965931863728E-4</v>
      </c>
      <c r="K3" s="19">
        <f>J3/Parâmetros!$B$23</f>
        <v>0.27377842944192671</v>
      </c>
      <c r="L3" s="19">
        <f>K3/Parâmetros!$C$6</f>
        <v>0.73105054590634633</v>
      </c>
      <c r="M3" s="19">
        <f>(Parâmetros!$G$3*Parâmetros!$C$20*'Modelo_2_Ø28mm '!L3)/Parâmetros!$H$3</f>
        <v>3502.9177752820924</v>
      </c>
      <c r="N3" s="19">
        <v>25961.90625</v>
      </c>
      <c r="O3" s="20">
        <f>N3/0.12</f>
        <v>216349.21875</v>
      </c>
      <c r="Q3" s="18">
        <v>0.20351968749999994</v>
      </c>
      <c r="R3" s="19">
        <f>Q3/Parâmetros!$G$3</f>
        <v>2.0392754258517028E-4</v>
      </c>
      <c r="S3" s="19">
        <f>R3/Parâmetros!$B$23</f>
        <v>0.33118445341849828</v>
      </c>
      <c r="T3" s="19">
        <f>S3/Parâmetros!$D$6</f>
        <v>0.82878992346971536</v>
      </c>
      <c r="U3" s="19">
        <f>(Parâmetros!$G$3*Parâmetros!$D$20*'Modelo_2_Ø28mm '!T3)/Parâmetros!$H$3</f>
        <v>5098.5820758151676</v>
      </c>
      <c r="V3" s="19">
        <v>24836.375</v>
      </c>
      <c r="W3" s="20">
        <f>V3/0.12</f>
        <v>206969.79166666669</v>
      </c>
      <c r="Y3" s="18">
        <v>0.23116612244897966</v>
      </c>
      <c r="Z3" s="19">
        <f>Y3/Parâmetros!$G$3</f>
        <v>2.3162938121140247E-4</v>
      </c>
      <c r="AA3" s="19">
        <f>Z3/Parâmetros!$B$23</f>
        <v>0.37617307127664984</v>
      </c>
      <c r="AB3" s="19">
        <f>AA3/Parâmetros!$E$6</f>
        <v>0.90382765804096543</v>
      </c>
      <c r="AC3" s="19">
        <f>(Parâmetros!$G$3*Parâmetros!$E$20*'Modelo_2_Ø28mm '!AB3)/Parâmetros!$H$3</f>
        <v>6983.4548183445459</v>
      </c>
      <c r="AD3" s="19">
        <v>23761.306122448987</v>
      </c>
      <c r="AE3" s="19">
        <v>11488.714285714286</v>
      </c>
      <c r="AF3" s="20">
        <f>AD3/0.12</f>
        <v>198010.88435374157</v>
      </c>
    </row>
    <row r="4" spans="1:32" x14ac:dyDescent="0.25">
      <c r="A4" s="18">
        <v>0.12893838709677419</v>
      </c>
      <c r="B4" s="19">
        <f>A4/Parâmetros!$G$3</f>
        <v>1.2919678065809038E-4</v>
      </c>
      <c r="C4" s="19">
        <f>B4/Parâmetros!$B$23</f>
        <v>0.20981945176831077</v>
      </c>
      <c r="D4" s="19">
        <f>C4/Parâmetros!$B$6</f>
        <v>0.63084621698229337</v>
      </c>
      <c r="E4" s="19">
        <f>(Parâmetros!$G$3*Parâmetros!$B$20*'Modelo_2_Ø28mm '!D4)/Parâmetros!$H$3</f>
        <v>2071.4216744952628</v>
      </c>
      <c r="F4" s="19">
        <v>35365.935483870962</v>
      </c>
      <c r="G4" s="20">
        <f t="shared" ref="G4:G16" si="0">F4/0.12</f>
        <v>294716.129032258</v>
      </c>
      <c r="I4" s="18">
        <v>0.19625258064516132</v>
      </c>
      <c r="J4" s="19">
        <f>I4/Parâmetros!$G$3</f>
        <v>1.966458723899412E-4</v>
      </c>
      <c r="K4" s="19">
        <f>J4/Parâmetros!$B$23</f>
        <v>0.31935880234160408</v>
      </c>
      <c r="L4" s="19">
        <f>K4/Parâmetros!$C$6</f>
        <v>0.85276048689346884</v>
      </c>
      <c r="M4" s="19">
        <f>(Parâmetros!$G$3*Parâmetros!$C$20*'Modelo_2_Ø28mm '!L4)/Parâmetros!$H$3</f>
        <v>4086.1057888875753</v>
      </c>
      <c r="N4" s="19">
        <v>34615.580645161281</v>
      </c>
      <c r="O4" s="20">
        <f t="shared" ref="O4:O45" si="1">N4/0.12</f>
        <v>288463.17204301071</v>
      </c>
      <c r="Q4" s="18">
        <v>0.23782774193548384</v>
      </c>
      <c r="R4" s="19">
        <f>Q4/Parâmetros!$G$3</f>
        <v>2.3830435063675734E-4</v>
      </c>
      <c r="S4" s="19">
        <f>R4/Parâmetros!$B$23</f>
        <v>0.38701342208310391</v>
      </c>
      <c r="T4" s="19">
        <f>S4/Parâmetros!$D$6</f>
        <v>0.96850205726502481</v>
      </c>
      <c r="U4" s="19">
        <f>(Parâmetros!$G$3*Parâmetros!$D$20*'Modelo_2_Ø28mm '!T4)/Parâmetros!$H$3</f>
        <v>5958.068612717645</v>
      </c>
      <c r="V4" s="19">
        <v>33066.129032258075</v>
      </c>
      <c r="W4" s="20">
        <f t="shared" ref="W4:W45" si="2">V4/0.12</f>
        <v>275551.07526881731</v>
      </c>
      <c r="Y4" s="18">
        <v>0.26978548387096768</v>
      </c>
      <c r="Z4" s="19">
        <f>Y4/Parâmetros!$G$3</f>
        <v>2.7032613614325421E-4</v>
      </c>
      <c r="AA4" s="19">
        <f>Z4/Parâmetros!$B$23</f>
        <v>0.43901776340950582</v>
      </c>
      <c r="AB4" s="19">
        <f>AA4/Parâmetros!$E$6</f>
        <v>1.0548240351021283</v>
      </c>
      <c r="AC4" s="19">
        <f>(Parâmetros!$G$3*Parâmetros!$E$20*'Modelo_2_Ø28mm '!AB4)/Parâmetros!$H$3</f>
        <v>8150.1334075192908</v>
      </c>
      <c r="AD4" s="19">
        <v>31617.290322580637</v>
      </c>
      <c r="AE4" s="19">
        <v>15157.129032258063</v>
      </c>
      <c r="AF4" s="20">
        <f t="shared" ref="AF4:AF16" si="3">AD4/0.12</f>
        <v>263477.41935483867</v>
      </c>
    </row>
    <row r="5" spans="1:32" x14ac:dyDescent="0.25">
      <c r="A5" s="18">
        <v>0.14772709677419354</v>
      </c>
      <c r="B5" s="19">
        <f>A5/Parâmetros!$G$3</f>
        <v>1.4802314306031417E-4</v>
      </c>
      <c r="C5" s="19">
        <f>B5/Parâmetros!$B$23</f>
        <v>0.2403940296943651</v>
      </c>
      <c r="D5" s="19">
        <f>C5/Parâmetros!$B$6</f>
        <v>0.72277218789646747</v>
      </c>
      <c r="E5" s="19">
        <f>(Parâmetros!$G$3*Parâmetros!$B$20*'Modelo_2_Ø28mm '!D5)/Parâmetros!$H$3</f>
        <v>2373.2661549322211</v>
      </c>
      <c r="F5" s="19">
        <v>45708.000000000007</v>
      </c>
      <c r="G5" s="20">
        <f t="shared" si="0"/>
        <v>380900.00000000006</v>
      </c>
      <c r="I5" s="18">
        <v>0.22511096774193545</v>
      </c>
      <c r="J5" s="19">
        <f>I5/Parâmetros!$G$3</f>
        <v>2.2556209192578703E-4</v>
      </c>
      <c r="K5" s="19">
        <f>J5/Parâmetros!$B$23</f>
        <v>0.36631961126670914</v>
      </c>
      <c r="L5" s="19">
        <f>K5/Parâmetros!$C$6</f>
        <v>0.97815650538507115</v>
      </c>
      <c r="M5" s="19">
        <f>(Parâmetros!$G$3*Parâmetros!$C$20*'Modelo_2_Ø28mm '!L5)/Parâmetros!$H$3</f>
        <v>4686.9560920348868</v>
      </c>
      <c r="N5" s="19">
        <v>44407.193548387091</v>
      </c>
      <c r="O5" s="20">
        <f t="shared" si="1"/>
        <v>370059.94623655913</v>
      </c>
      <c r="Q5" s="18">
        <v>0.27213193548387099</v>
      </c>
      <c r="R5" s="19">
        <f>Q5/Parâmetros!$G$3</f>
        <v>2.72677290063999E-4</v>
      </c>
      <c r="S5" s="19">
        <f>R5/Parâmetros!$B$23</f>
        <v>0.44283610798559175</v>
      </c>
      <c r="T5" s="19">
        <f>S5/Parâmetros!$D$6</f>
        <v>1.1081984684324118</v>
      </c>
      <c r="U5" s="19">
        <f>(Parâmetros!$G$3*Parâmetros!$D$20*'Modelo_2_Ø28mm '!T5)/Parâmetros!$H$3</f>
        <v>6817.45842654635</v>
      </c>
      <c r="V5" s="19">
        <v>42372.290322580644</v>
      </c>
      <c r="W5" s="20">
        <f t="shared" si="2"/>
        <v>353102.41935483873</v>
      </c>
      <c r="Y5" s="18">
        <v>0.30873516129032252</v>
      </c>
      <c r="Z5" s="19">
        <f>Y5/Parâmetros!$G$3</f>
        <v>3.0935386902837926E-4</v>
      </c>
      <c r="AA5" s="19">
        <f>Z5/Parâmetros!$B$23</f>
        <v>0.5023999736782585</v>
      </c>
      <c r="AB5" s="19">
        <f>AA5/Parâmetros!$E$6</f>
        <v>1.2071119021582375</v>
      </c>
      <c r="AC5" s="19">
        <f>(Parâmetros!$G$3*Parâmetros!$E$20*'Modelo_2_Ø28mm '!AB5)/Parâmetros!$H$3</f>
        <v>9326.7907376053299</v>
      </c>
      <c r="AD5" s="19">
        <v>40455.354838709682</v>
      </c>
      <c r="AE5" s="19">
        <v>19377.806451612902</v>
      </c>
      <c r="AF5" s="20">
        <f t="shared" si="3"/>
        <v>337127.95698924735</v>
      </c>
    </row>
    <row r="6" spans="1:32" x14ac:dyDescent="0.25">
      <c r="A6" s="18">
        <v>0.16699146341463414</v>
      </c>
      <c r="B6" s="19">
        <f>A6/Parâmetros!$G$3</f>
        <v>1.67326115645926E-4</v>
      </c>
      <c r="C6" s="19">
        <f>B6/Parâmetros!$B$23</f>
        <v>0.27174263687158418</v>
      </c>
      <c r="D6" s="19">
        <f>C6/Parâmetros!$B$6</f>
        <v>0.81702536642087842</v>
      </c>
      <c r="E6" s="19">
        <f>(Parâmetros!$G$3*Parâmetros!$B$20*'Modelo_2_Ø28mm '!D6)/Parâmetros!$H$3</f>
        <v>2682.7521621868486</v>
      </c>
      <c r="F6" s="19">
        <v>57422.780487804877</v>
      </c>
      <c r="G6" s="20">
        <f t="shared" si="0"/>
        <v>478523.1707317073</v>
      </c>
      <c r="I6" s="18">
        <v>0.25404562500000005</v>
      </c>
      <c r="J6" s="19">
        <f>I6/Parâmetros!$G$3</f>
        <v>2.5455473446893791E-4</v>
      </c>
      <c r="K6" s="19">
        <f>J6/Parâmetros!$B$23</f>
        <v>0.41340453345077893</v>
      </c>
      <c r="L6" s="19">
        <f>K6/Parâmetros!$C$6</f>
        <v>1.1038839344480078</v>
      </c>
      <c r="M6" s="19">
        <f>(Parâmetros!$G$3*Parâmetros!$C$20*'Modelo_2_Ø28mm '!L6)/Parâmetros!$H$3</f>
        <v>5289.3943893198739</v>
      </c>
      <c r="N6" s="19">
        <v>55480.781250000022</v>
      </c>
      <c r="O6" s="20">
        <f t="shared" si="1"/>
        <v>462339.84375000017</v>
      </c>
      <c r="Q6" s="18">
        <v>0.30763843749999997</v>
      </c>
      <c r="R6" s="19">
        <f>Q6/Parâmetros!$G$3</f>
        <v>3.0825494739478957E-4</v>
      </c>
      <c r="S6" s="19">
        <f>R6/Parâmetros!$B$23</f>
        <v>0.50061529194298893</v>
      </c>
      <c r="T6" s="19">
        <f>S6/Parâmetros!$D$6</f>
        <v>1.2527910208783506</v>
      </c>
      <c r="U6" s="19">
        <f>(Parâmetros!$G$3*Parâmetros!$D$20*'Modelo_2_Ø28mm '!T6)/Parâmetros!$H$3</f>
        <v>7706.968512661877</v>
      </c>
      <c r="V6" s="19">
        <v>52928.093750000007</v>
      </c>
      <c r="W6" s="20">
        <f t="shared" si="2"/>
        <v>441067.44791666674</v>
      </c>
      <c r="Y6" s="18">
        <v>0.34824166666666673</v>
      </c>
      <c r="Z6" s="19">
        <f>Y6/Parâmetros!$G$3</f>
        <v>3.489395457581831E-4</v>
      </c>
      <c r="AA6" s="19">
        <f>Z6/Parâmetros!$B$23</f>
        <v>0.56668830150668814</v>
      </c>
      <c r="AB6" s="19">
        <f>AA6/Parâmetros!$E$6</f>
        <v>1.361576889732552</v>
      </c>
      <c r="AC6" s="19">
        <f>(Parâmetros!$G$3*Parâmetros!$E$20*'Modelo_2_Ø28mm '!AB6)/Parâmetros!$H$3</f>
        <v>10520.269662646684</v>
      </c>
      <c r="AD6" s="19">
        <v>50447.900000000009</v>
      </c>
      <c r="AE6" s="19">
        <v>23878.933333333338</v>
      </c>
      <c r="AF6" s="20">
        <f t="shared" si="3"/>
        <v>420399.16666666674</v>
      </c>
    </row>
    <row r="7" spans="1:32" x14ac:dyDescent="0.25">
      <c r="A7" s="18">
        <v>0.18578384615384616</v>
      </c>
      <c r="B7" s="19">
        <f>A7/Parâmetros!$G$3</f>
        <v>1.8615615847078775E-4</v>
      </c>
      <c r="C7" s="19">
        <f>B7/Parâmetros!$B$23</f>
        <v>0.30232319191453133</v>
      </c>
      <c r="D7" s="19">
        <f>C7/Parâmetros!$B$6</f>
        <v>0.90896930822168165</v>
      </c>
      <c r="E7" s="19">
        <f>(Parâmetros!$G$3*Parâmetros!$B$20*'Modelo_2_Ø28mm '!D7)/Parâmetros!$H$3</f>
        <v>2984.6556511160065</v>
      </c>
      <c r="F7" s="19">
        <v>70106.512820512813</v>
      </c>
      <c r="G7" s="20">
        <f t="shared" si="0"/>
        <v>584220.94017094013</v>
      </c>
      <c r="I7" s="18">
        <v>0.2824080645161291</v>
      </c>
      <c r="J7" s="19">
        <f>I7/Parâmetros!$G$3</f>
        <v>2.8297401254121152E-4</v>
      </c>
      <c r="K7" s="19">
        <f>J7/Parâmetros!$B$23</f>
        <v>0.45955829451512031</v>
      </c>
      <c r="L7" s="19">
        <f>K7/Parâmetros!$C$6</f>
        <v>1.2271249519762892</v>
      </c>
      <c r="M7" s="19">
        <f>(Parâmetros!$G$3*Parâmetros!$C$20*'Modelo_2_Ø28mm '!L7)/Parâmetros!$H$3</f>
        <v>5879.9187427466932</v>
      </c>
      <c r="N7" s="19">
        <v>67430.741935483878</v>
      </c>
      <c r="O7" s="20">
        <f t="shared" si="1"/>
        <v>561922.84946236573</v>
      </c>
      <c r="Q7" s="18">
        <v>0.34234906250000002</v>
      </c>
      <c r="R7" s="19">
        <f>Q7/Parâmetros!$G$3</f>
        <v>3.430351327655311E-4</v>
      </c>
      <c r="S7" s="19">
        <f>R7/Parâmetros!$B$23</f>
        <v>0.55709935748794748</v>
      </c>
      <c r="T7" s="19">
        <f>S7/Parâmetros!$D$6</f>
        <v>1.3941425362561248</v>
      </c>
      <c r="U7" s="19">
        <f>(Parâmetros!$G$3*Parâmetros!$D$20*'Modelo_2_Ø28mm '!T7)/Parâmetros!$H$3</f>
        <v>8576.5402609250141</v>
      </c>
      <c r="V7" s="19">
        <v>64272.125000000022</v>
      </c>
      <c r="W7" s="20">
        <f t="shared" si="2"/>
        <v>535601.04166666686</v>
      </c>
      <c r="Y7" s="18">
        <v>0.38712375000000004</v>
      </c>
      <c r="Z7" s="19">
        <f>Y7/Parâmetros!$G$3</f>
        <v>3.8789954909819642E-4</v>
      </c>
      <c r="AA7" s="19">
        <f>Z7/Parâmetros!$B$23</f>
        <v>0.6299605169601562</v>
      </c>
      <c r="AB7" s="19">
        <f>AA7/Parâmetros!$E$6</f>
        <v>1.5136004732343973</v>
      </c>
      <c r="AC7" s="19">
        <f>(Parâmetros!$G$3*Parâmetros!$E$20*'Modelo_2_Ø28mm '!AB7)/Parâmetros!$H$3</f>
        <v>11694.884996956189</v>
      </c>
      <c r="AD7" s="19">
        <v>61240.375</v>
      </c>
      <c r="AE7" s="19">
        <v>28824.312499999993</v>
      </c>
      <c r="AF7" s="20">
        <f t="shared" si="3"/>
        <v>510336.45833333337</v>
      </c>
    </row>
    <row r="8" spans="1:32" x14ac:dyDescent="0.25">
      <c r="A8" s="18">
        <v>0.20489500000000002</v>
      </c>
      <c r="B8" s="19">
        <f>A8/Parâmetros!$G$3</f>
        <v>2.0530561122244492E-4</v>
      </c>
      <c r="C8" s="19">
        <f>B8/Parâmetros!$B$23</f>
        <v>0.33342247827096944</v>
      </c>
      <c r="D8" s="19">
        <f>C8/Parâmetros!$B$6</f>
        <v>1.0024728751382124</v>
      </c>
      <c r="E8" s="19">
        <f>(Parâmetros!$G$3*Parâmetros!$B$20*'Modelo_2_Ø28mm '!D8)/Parâmetros!$H$3</f>
        <v>3291.6802633583216</v>
      </c>
      <c r="F8" s="19">
        <v>84227.633333333331</v>
      </c>
      <c r="G8" s="20">
        <f t="shared" si="0"/>
        <v>701896.9444444445</v>
      </c>
      <c r="I8" s="18">
        <v>0.31162999999999996</v>
      </c>
      <c r="J8" s="19">
        <f>I8/Parâmetros!$G$3</f>
        <v>3.1225450901803604E-4</v>
      </c>
      <c r="K8" s="19">
        <f>J8/Parâmetros!$B$23</f>
        <v>0.50711070013217585</v>
      </c>
      <c r="L8" s="19">
        <f>K8/Parâmetros!$C$6</f>
        <v>1.3541006679096819</v>
      </c>
      <c r="M8" s="19">
        <f>(Parâmetros!$G$3*Parâmetros!$C$20*'Modelo_2_Ø28mm '!L8)/Parâmetros!$H$3</f>
        <v>6488.3383586855771</v>
      </c>
      <c r="N8" s="19">
        <v>80750.766666666677</v>
      </c>
      <c r="O8" s="20">
        <f t="shared" si="1"/>
        <v>672923.05555555562</v>
      </c>
      <c r="Q8" s="18">
        <v>0.37744000000000005</v>
      </c>
      <c r="R8" s="19">
        <f>Q8/Parâmetros!$G$3</f>
        <v>3.7819639278557118E-4</v>
      </c>
      <c r="S8" s="19">
        <f>R8/Parâmetros!$B$23</f>
        <v>0.6142022997076293</v>
      </c>
      <c r="T8" s="19">
        <f>S8/Parâmetros!$D$6</f>
        <v>1.5370427920611343</v>
      </c>
      <c r="U8" s="19">
        <f>(Parâmetros!$G$3*Parâmetros!$D$20*'Modelo_2_Ø28mm '!T8)/Parâmetros!$H$3</f>
        <v>9455.6396107658038</v>
      </c>
      <c r="V8" s="19">
        <v>76785.466666666674</v>
      </c>
      <c r="W8" s="20">
        <f t="shared" si="2"/>
        <v>639878.88888888899</v>
      </c>
      <c r="Y8" s="18">
        <v>0.42627225806451602</v>
      </c>
      <c r="Z8" s="19">
        <f>Y8/Parâmetros!$G$3</f>
        <v>4.2712651108668941E-4</v>
      </c>
      <c r="AA8" s="19">
        <f>Z8/Parâmetros!$B$23</f>
        <v>0.69366628127593721</v>
      </c>
      <c r="AB8" s="19">
        <f>AA8/Parâmetros!$E$6</f>
        <v>1.6666657406918242</v>
      </c>
      <c r="AC8" s="19">
        <f>(Parâmetros!$G$3*Parâmetros!$E$20*'Modelo_2_Ø28mm '!AB8)/Parâmetros!$H$3</f>
        <v>12877.548937406566</v>
      </c>
      <c r="AD8" s="19">
        <v>73094.161290322561</v>
      </c>
      <c r="AE8" s="19">
        <v>34330.935483870962</v>
      </c>
      <c r="AF8" s="20">
        <f t="shared" si="3"/>
        <v>609118.01075268805</v>
      </c>
    </row>
    <row r="9" spans="1:32" x14ac:dyDescent="0.25">
      <c r="A9" s="18">
        <v>0.22598533333333332</v>
      </c>
      <c r="B9" s="19">
        <f>A9/Parâmetros!$G$3</f>
        <v>2.2643820975283899E-4</v>
      </c>
      <c r="C9" s="19">
        <f>B9/Parâmetros!$B$23</f>
        <v>0.3677424529290178</v>
      </c>
      <c r="D9" s="19">
        <f>C9/Parâmetros!$B$6</f>
        <v>1.1056598103698672</v>
      </c>
      <c r="E9" s="19">
        <f>(Parâmetros!$G$3*Parâmetros!$B$20*'Modelo_2_Ø28mm '!D9)/Parâmetros!$H$3</f>
        <v>3630.5008006138978</v>
      </c>
      <c r="F9" s="19">
        <v>100341.30000000003</v>
      </c>
      <c r="G9" s="20">
        <f t="shared" si="0"/>
        <v>836177.50000000035</v>
      </c>
      <c r="I9" s="18">
        <v>0.34070033333333327</v>
      </c>
      <c r="J9" s="19">
        <f>I9/Parâmetros!$G$3</f>
        <v>3.4138309953239806E-4</v>
      </c>
      <c r="K9" s="19">
        <f>J9/Parâmetros!$B$23</f>
        <v>0.55441640590422092</v>
      </c>
      <c r="L9" s="19">
        <f>K9/Parâmetros!$C$6</f>
        <v>1.4804176392636073</v>
      </c>
      <c r="M9" s="19">
        <f>(Parâmetros!$G$3*Parâmetros!$C$20*'Modelo_2_Ø28mm '!L9)/Parâmetros!$H$3</f>
        <v>7093.6015196984545</v>
      </c>
      <c r="N9" s="19">
        <v>95057.800000000017</v>
      </c>
      <c r="O9" s="20">
        <f t="shared" si="1"/>
        <v>792148.33333333349</v>
      </c>
      <c r="Q9" s="18">
        <v>0.41247966666666669</v>
      </c>
      <c r="R9" s="19">
        <f>Q9/Parâmetros!$G$3</f>
        <v>4.1330627922511694E-4</v>
      </c>
      <c r="S9" s="19">
        <f>R9/Parâmetros!$B$23</f>
        <v>0.67122180968975997</v>
      </c>
      <c r="T9" s="19">
        <f>S9/Parâmetros!$D$6</f>
        <v>1.6797342584828827</v>
      </c>
      <c r="U9" s="19">
        <f>(Parâmetros!$G$3*Parâmetros!$D$20*'Modelo_2_Ø28mm '!T9)/Parâmetros!$H$3</f>
        <v>10333.454521960597</v>
      </c>
      <c r="V9" s="19">
        <v>90449.46666666666</v>
      </c>
      <c r="W9" s="20">
        <f t="shared" si="2"/>
        <v>753745.5555555555</v>
      </c>
      <c r="Y9" s="18">
        <v>0.4661191428571429</v>
      </c>
      <c r="Z9" s="19">
        <f>Y9/Parâmetros!$G$3</f>
        <v>4.6705324935585458E-4</v>
      </c>
      <c r="AA9" s="19">
        <f>Z9/Parâmetros!$B$23</f>
        <v>0.75850850328689623</v>
      </c>
      <c r="AB9" s="19">
        <f>AA9/Parâmetros!$E$6</f>
        <v>1.8224615648411731</v>
      </c>
      <c r="AC9" s="19">
        <f>(Parâmetros!$G$3*Parâmetros!$E$20*'Modelo_2_Ø28mm '!AB9)/Parâmetros!$H$3</f>
        <v>14081.310616034483</v>
      </c>
      <c r="AD9" s="19">
        <v>86200.000000000015</v>
      </c>
      <c r="AE9" s="19">
        <v>40135.885714285716</v>
      </c>
      <c r="AF9" s="20">
        <f t="shared" si="3"/>
        <v>718333.33333333349</v>
      </c>
    </row>
    <row r="10" spans="1:32" x14ac:dyDescent="0.25">
      <c r="A10" s="18">
        <v>0.24494677419354835</v>
      </c>
      <c r="B10" s="19">
        <f>A10/Parâmetros!$G$3</f>
        <v>2.4543764949253342E-4</v>
      </c>
      <c r="C10" s="19">
        <f>B10/Parâmetros!$B$23</f>
        <v>0.39859811364890518</v>
      </c>
      <c r="D10" s="19">
        <f>C10/Parâmetros!$B$6</f>
        <v>1.1984308889023005</v>
      </c>
      <c r="E10" s="19">
        <f>(Parâmetros!$G$3*Parâmetros!$B$20*'Modelo_2_Ø28mm '!D10)/Parâmetros!$H$3</f>
        <v>3935.1202429839204</v>
      </c>
      <c r="F10" s="19">
        <v>116668.4193548387</v>
      </c>
      <c r="G10" s="20">
        <f t="shared" si="0"/>
        <v>972236.82795698917</v>
      </c>
      <c r="I10" s="18">
        <v>0.37005580645161301</v>
      </c>
      <c r="J10" s="19">
        <f>I10/Parâmetros!$G$3</f>
        <v>3.7079740125412126E-4</v>
      </c>
      <c r="K10" s="19">
        <f>J10/Parâmetros!$B$23</f>
        <v>0.60218611525737087</v>
      </c>
      <c r="L10" s="19">
        <f>K10/Parâmetros!$C$6</f>
        <v>1.6079736054936471</v>
      </c>
      <c r="M10" s="19">
        <f>(Parâmetros!$G$3*Parâmetros!$C$20*'Modelo_2_Ø28mm '!L10)/Parâmetros!$H$3</f>
        <v>7704.8014756420334</v>
      </c>
      <c r="N10" s="19">
        <v>110583.58064516129</v>
      </c>
      <c r="O10" s="20">
        <f t="shared" si="1"/>
        <v>921529.83870967745</v>
      </c>
      <c r="Q10" s="18">
        <v>0.44826935483870944</v>
      </c>
      <c r="R10" s="19">
        <f>Q10/Parâmetros!$G$3</f>
        <v>4.4916769021914772E-4</v>
      </c>
      <c r="S10" s="19">
        <f>R10/Parâmetros!$B$23</f>
        <v>0.72946181811782163</v>
      </c>
      <c r="T10" s="19">
        <f>S10/Parâmetros!$D$6</f>
        <v>1.825480025319874</v>
      </c>
      <c r="U10" s="19">
        <f>(Parâmetros!$G$3*Parâmetros!$D$20*'Modelo_2_Ø28mm '!T10)/Parâmetros!$H$3</f>
        <v>11230.058997205733</v>
      </c>
      <c r="V10" s="19">
        <v>105190.51612903226</v>
      </c>
      <c r="W10" s="20">
        <f t="shared" si="2"/>
        <v>876587.63440860214</v>
      </c>
      <c r="Y10" s="18">
        <v>0.50568303030303041</v>
      </c>
      <c r="Z10" s="19">
        <f>Y10/Parâmetros!$G$3</f>
        <v>5.0669642314932911E-4</v>
      </c>
      <c r="AA10" s="19">
        <f>Z10/Parâmetros!$B$23</f>
        <v>0.82289020807345292</v>
      </c>
      <c r="AB10" s="19">
        <f>AA10/Parâmetros!$E$6</f>
        <v>1.9771509083936878</v>
      </c>
      <c r="AC10" s="19">
        <f>(Parâmetros!$G$3*Parâmetros!$E$20*'Modelo_2_Ø28mm '!AB10)/Parâmetros!$H$3</f>
        <v>15276.523035092145</v>
      </c>
      <c r="AD10" s="19">
        <v>100151.00000000001</v>
      </c>
      <c r="AE10" s="19">
        <v>46483.181818181809</v>
      </c>
      <c r="AF10" s="20">
        <f t="shared" si="3"/>
        <v>834591.66666666686</v>
      </c>
    </row>
    <row r="11" spans="1:32" x14ac:dyDescent="0.25">
      <c r="A11" s="18">
        <v>0.26443448275862064</v>
      </c>
      <c r="B11" s="19">
        <f>A11/Parâmetros!$G$3</f>
        <v>2.6496441158178419E-4</v>
      </c>
      <c r="C11" s="19">
        <f>B11/Parâmetros!$B$23</f>
        <v>0.43031016170077951</v>
      </c>
      <c r="D11" s="19">
        <f>C11/Parâmetros!$B$6</f>
        <v>1.2937767940492468</v>
      </c>
      <c r="E11" s="19">
        <f>(Parâmetros!$G$3*Parâmetros!$B$20*'Modelo_2_Ø28mm '!D11)/Parâmetros!$H$3</f>
        <v>4248.1942841353757</v>
      </c>
      <c r="F11" s="19">
        <v>134257.41379310342</v>
      </c>
      <c r="G11" s="20">
        <f t="shared" si="0"/>
        <v>1118811.7816091953</v>
      </c>
      <c r="I11" s="18">
        <v>0.39890413793103441</v>
      </c>
      <c r="J11" s="19">
        <f>I11/Parâmetros!$G$3</f>
        <v>3.9970354502107656E-4</v>
      </c>
      <c r="K11" s="19">
        <f>J11/Parâmetros!$B$23</f>
        <v>0.64913056083120668</v>
      </c>
      <c r="L11" s="19">
        <f>K11/Parâmetros!$C$6</f>
        <v>1.7333259301233823</v>
      </c>
      <c r="M11" s="19">
        <f>(Parâmetros!$G$3*Parâmetros!$C$20*'Modelo_2_Ø28mm '!L11)/Parâmetros!$H$3</f>
        <v>8305.4424143257493</v>
      </c>
      <c r="N11" s="19">
        <v>127182.27586206899</v>
      </c>
      <c r="O11" s="20">
        <f t="shared" si="1"/>
        <v>1059852.298850575</v>
      </c>
      <c r="Q11" s="18">
        <v>0.48328965517241379</v>
      </c>
      <c r="R11" s="19">
        <f>Q11/Parâmetros!$G$3</f>
        <v>4.8425817151544469E-4</v>
      </c>
      <c r="S11" s="19">
        <f>R11/Parâmetros!$B$23</f>
        <v>0.78644981356454979</v>
      </c>
      <c r="T11" s="19">
        <f>S11/Parâmetros!$D$6</f>
        <v>1.9680926265379124</v>
      </c>
      <c r="U11" s="19">
        <f>(Parâmetros!$G$3*Parâmetros!$D$20*'Modelo_2_Ø28mm '!T11)/Parâmetros!$H$3</f>
        <v>12107.388742373945</v>
      </c>
      <c r="V11" s="19">
        <v>120963.96551724138</v>
      </c>
      <c r="W11" s="20">
        <f t="shared" si="2"/>
        <v>1008033.0459770116</v>
      </c>
      <c r="Y11" s="18">
        <v>0.54455666666666658</v>
      </c>
      <c r="Z11" s="19">
        <f>Y11/Parâmetros!$G$3</f>
        <v>5.4564796259185032E-4</v>
      </c>
      <c r="AA11" s="19">
        <f>Z11/Parâmetros!$B$23</f>
        <v>0.88614867790320984</v>
      </c>
      <c r="AB11" s="19">
        <f>AA11/Parâmetros!$E$6</f>
        <v>2.1291414654089618</v>
      </c>
      <c r="AC11" s="19">
        <f>(Parâmetros!$G$3*Parâmetros!$E$20*'Modelo_2_Ø28mm '!AB11)/Parâmetros!$H$3</f>
        <v>16450.883189141645</v>
      </c>
      <c r="AD11" s="19">
        <v>115104.54761904757</v>
      </c>
      <c r="AE11" s="19">
        <v>53327.57142857142</v>
      </c>
      <c r="AF11" s="20">
        <f t="shared" si="3"/>
        <v>959204.5634920632</v>
      </c>
    </row>
    <row r="12" spans="1:32" x14ac:dyDescent="0.25">
      <c r="A12" s="18">
        <v>0.28374724137931034</v>
      </c>
      <c r="B12" s="19">
        <f>A12/Parâmetros!$G$3</f>
        <v>2.8431587312556148E-4</v>
      </c>
      <c r="C12" s="19">
        <f>B12/Parâmetros!$B$23</f>
        <v>0.4617375164022578</v>
      </c>
      <c r="D12" s="19">
        <f>C12/Parâmetros!$B$6</f>
        <v>1.3882667360260306</v>
      </c>
      <c r="E12" s="19">
        <f>(Parâmetros!$G$3*Parâmetros!$B$20*'Modelo_2_Ø28mm '!D12)/Parâmetros!$H$3</f>
        <v>4558.4577184931077</v>
      </c>
      <c r="F12" s="19">
        <v>152982.75862068968</v>
      </c>
      <c r="G12" s="20">
        <f t="shared" si="0"/>
        <v>1274856.3218390807</v>
      </c>
      <c r="I12" s="18">
        <v>0.42763448275862059</v>
      </c>
      <c r="J12" s="19">
        <f>I12/Parâmetros!$G$3</f>
        <v>4.2849146569000059E-4</v>
      </c>
      <c r="K12" s="19">
        <f>J12/Parâmetros!$B$23</f>
        <v>0.69588300854341689</v>
      </c>
      <c r="L12" s="19">
        <f>K12/Parâmetros!$C$6</f>
        <v>1.8581655768849583</v>
      </c>
      <c r="M12" s="19">
        <f>(Parâmetros!$G$3*Parâmetros!$C$20*'Modelo_2_Ø28mm '!L12)/Parâmetros!$H$3</f>
        <v>8903.6267945301297</v>
      </c>
      <c r="N12" s="19">
        <v>144864.24137931032</v>
      </c>
      <c r="O12" s="20">
        <f t="shared" si="1"/>
        <v>1207202.0114942526</v>
      </c>
      <c r="Q12" s="18">
        <v>0.51875379310344827</v>
      </c>
      <c r="R12" s="19">
        <f>Q12/Parâmetros!$G$3</f>
        <v>5.1979337986317461E-4</v>
      </c>
      <c r="S12" s="19">
        <f>R12/Parâmetros!$B$23</f>
        <v>0.84416005909864777</v>
      </c>
      <c r="T12" s="19">
        <f>S12/Parâmetros!$D$6</f>
        <v>2.1125126604070266</v>
      </c>
      <c r="U12" s="19">
        <f>(Parâmetros!$G$3*Parâmetros!$D$20*'Modelo_2_Ø28mm '!T12)/Parâmetros!$H$3</f>
        <v>12995.837522000777</v>
      </c>
      <c r="V12" s="19">
        <v>137574.68965517246</v>
      </c>
      <c r="W12" s="20">
        <f t="shared" si="2"/>
        <v>1146455.7471264373</v>
      </c>
      <c r="Y12" s="18">
        <v>0.58366092592592589</v>
      </c>
      <c r="Z12" s="19">
        <f>Y12/Parâmetros!$G$3</f>
        <v>5.8483058710012616E-4</v>
      </c>
      <c r="AA12" s="19">
        <f>Z12/Parâmetros!$B$23</f>
        <v>0.94978243681959496</v>
      </c>
      <c r="AB12" s="19">
        <f>AA12/Parâmetros!$E$6</f>
        <v>2.282033726140305</v>
      </c>
      <c r="AC12" s="19">
        <f>(Parâmetros!$G$3*Parâmetros!$E$20*'Modelo_2_Ø28mm '!AB12)/Parâmetros!$H$3</f>
        <v>17632.210387300362</v>
      </c>
      <c r="AD12" s="19">
        <v>130929.22222222225</v>
      </c>
      <c r="AE12" s="19">
        <v>60290.722222222241</v>
      </c>
      <c r="AF12" s="20">
        <f t="shared" si="3"/>
        <v>1091076.8518518521</v>
      </c>
    </row>
    <row r="13" spans="1:32" x14ac:dyDescent="0.25">
      <c r="A13" s="18">
        <v>0.30405161290322591</v>
      </c>
      <c r="B13" s="19">
        <f>A13/Parâmetros!$G$3</f>
        <v>3.0466093477277145E-4</v>
      </c>
      <c r="C13" s="19">
        <f>B13/Parâmetros!$B$23</f>
        <v>0.49477850751106195</v>
      </c>
      <c r="D13" s="19">
        <f>C13/Parâmetros!$B$6</f>
        <v>1.4876082607067407</v>
      </c>
      <c r="E13" s="19">
        <f>(Parâmetros!$G$3*Parâmetros!$B$20*'Modelo_2_Ø28mm '!D13)/Parâmetros!$H$3</f>
        <v>4884.651617832611</v>
      </c>
      <c r="F13" s="19">
        <v>173021.19354838709</v>
      </c>
      <c r="G13" s="20">
        <f t="shared" si="0"/>
        <v>1441843.2795698924</v>
      </c>
      <c r="I13" s="18">
        <v>0.45752838709677413</v>
      </c>
      <c r="J13" s="19">
        <f>I13/Parâmetros!$G$3</f>
        <v>4.5844527765207828E-4</v>
      </c>
      <c r="K13" s="19">
        <f>J13/Parâmetros!$B$23</f>
        <v>0.74452889872923134</v>
      </c>
      <c r="L13" s="19">
        <f>K13/Parâmetros!$C$6</f>
        <v>1.9880611448043561</v>
      </c>
      <c r="M13" s="19">
        <f>(Parâmetros!$G$3*Parâmetros!$C$20*'Modelo_2_Ø28mm '!L13)/Parâmetros!$H$3</f>
        <v>9526.037237068138</v>
      </c>
      <c r="N13" s="19">
        <v>163613.58064516124</v>
      </c>
      <c r="O13" s="20">
        <f t="shared" si="1"/>
        <v>1363446.5053763438</v>
      </c>
      <c r="Q13" s="18">
        <v>0.55384</v>
      </c>
      <c r="R13" s="19">
        <f>Q13/Parâmetros!$G$3</f>
        <v>5.549498997995992E-4</v>
      </c>
      <c r="S13" s="19">
        <f>R13/Parâmetros!$B$23</f>
        <v>0.90125530328018588</v>
      </c>
      <c r="T13" s="19">
        <f>S13/Parâmetros!$D$6</f>
        <v>2.2553936518523168</v>
      </c>
      <c r="U13" s="19">
        <f>(Parâmetros!$G$3*Parâmetros!$D$20*'Modelo_2_Ø28mm '!T13)/Parâmetros!$H$3</f>
        <v>13874.818360604417</v>
      </c>
      <c r="V13" s="19">
        <v>155351.90322580648</v>
      </c>
      <c r="W13" s="20">
        <f t="shared" si="2"/>
        <v>1294599.1935483874</v>
      </c>
      <c r="Y13" s="18">
        <v>0.62288999999999983</v>
      </c>
      <c r="Z13" s="19">
        <f>Y13/Parâmetros!$G$3</f>
        <v>6.2413827655310604E-4</v>
      </c>
      <c r="AA13" s="19">
        <f>Z13/Parâmetros!$B$23</f>
        <v>1.0136193049620736</v>
      </c>
      <c r="AB13" s="19">
        <f>AA13/Parâmetros!$E$6</f>
        <v>2.4354139955840308</v>
      </c>
      <c r="AC13" s="19">
        <f>(Parâmetros!$G$3*Parâmetros!$E$20*'Modelo_2_Ø28mm '!AB13)/Parâmetros!$H$3</f>
        <v>18817.308201199332</v>
      </c>
      <c r="AD13" s="19">
        <v>147927.11764705883</v>
      </c>
      <c r="AE13" s="19">
        <v>67802.029411764684</v>
      </c>
      <c r="AF13" s="20">
        <f t="shared" si="3"/>
        <v>1232725.9803921569</v>
      </c>
    </row>
    <row r="14" spans="1:32" x14ac:dyDescent="0.25">
      <c r="A14" s="18">
        <v>0.32344612903225806</v>
      </c>
      <c r="B14" s="19">
        <f>A14/Parâmetros!$G$3</f>
        <v>3.2409431766759322E-4</v>
      </c>
      <c r="C14" s="19">
        <f>B14/Parâmetros!$B$23</f>
        <v>0.52633890494686164</v>
      </c>
      <c r="D14" s="19">
        <f>C14/Parâmetros!$B$6</f>
        <v>1.5824982109045749</v>
      </c>
      <c r="E14" s="19">
        <f>(Parâmetros!$G$3*Parâmetros!$B$20*'Modelo_2_Ø28mm '!D14)/Parâmetros!$H$3</f>
        <v>5196.2285033560238</v>
      </c>
      <c r="F14" s="19">
        <v>194260.67741935485</v>
      </c>
      <c r="G14" s="20">
        <f t="shared" si="0"/>
        <v>1618838.9784946239</v>
      </c>
      <c r="I14" s="18">
        <v>0.48682322580645154</v>
      </c>
      <c r="J14" s="19">
        <f>I14/Parâmetros!$G$3</f>
        <v>4.8779882345335824E-4</v>
      </c>
      <c r="K14" s="19">
        <f>J14/Parâmetros!$B$23</f>
        <v>0.79219993864298699</v>
      </c>
      <c r="L14" s="19">
        <f>K14/Parâmetros!$C$6</f>
        <v>2.1153536412362803</v>
      </c>
      <c r="M14" s="19">
        <f>(Parâmetros!$G$3*Parâmetros!$C$20*'Modelo_2_Ø28mm '!L14)/Parâmetros!$H$3</f>
        <v>10135.974745368067</v>
      </c>
      <c r="N14" s="19">
        <v>183601.80645161288</v>
      </c>
      <c r="O14" s="20">
        <f t="shared" si="1"/>
        <v>1530015.0537634408</v>
      </c>
      <c r="Q14" s="18">
        <v>0.58942870967741956</v>
      </c>
      <c r="R14" s="19">
        <f>Q14/Parâmetros!$G$3</f>
        <v>5.9060992953649256E-4</v>
      </c>
      <c r="S14" s="19">
        <f>R14/Parâmetros!$B$23</f>
        <v>0.95916826249886511</v>
      </c>
      <c r="T14" s="19">
        <f>S14/Parâmetros!$D$6</f>
        <v>2.400320977224387</v>
      </c>
      <c r="U14" s="19">
        <f>(Parâmetros!$G$3*Parâmetros!$D$20*'Modelo_2_Ø28mm '!T14)/Parâmetros!$H$3</f>
        <v>14766.387915823401</v>
      </c>
      <c r="V14" s="19">
        <v>174214.03225806454</v>
      </c>
      <c r="W14" s="20">
        <f t="shared" si="2"/>
        <v>1451783.602150538</v>
      </c>
      <c r="Y14" s="18">
        <v>0.66196967741935486</v>
      </c>
      <c r="Z14" s="19">
        <f>Y14/Parâmetros!$G$3</f>
        <v>6.6329626995927343E-4</v>
      </c>
      <c r="AA14" s="19">
        <f>Z14/Parâmetros!$B$23</f>
        <v>1.0772130622289244</v>
      </c>
      <c r="AB14" s="19">
        <f>AA14/Parâmetros!$E$6</f>
        <v>2.5882101447114954</v>
      </c>
      <c r="AC14" s="19">
        <f>(Parâmetros!$G$3*Parâmetros!$E$20*'Modelo_2_Ø28mm '!AB14)/Parâmetros!$H$3</f>
        <v>19997.892789816022</v>
      </c>
      <c r="AD14" s="19">
        <v>166027.03225806446</v>
      </c>
      <c r="AE14" s="19">
        <v>76753.290322580637</v>
      </c>
      <c r="AF14" s="20">
        <f t="shared" si="3"/>
        <v>1383558.6021505373</v>
      </c>
    </row>
    <row r="15" spans="1:32" x14ac:dyDescent="0.25">
      <c r="A15" s="18">
        <v>0.3434303225806451</v>
      </c>
      <c r="B15" s="19">
        <f>A15/Parâmetros!$G$3</f>
        <v>3.4411855970004518E-4</v>
      </c>
      <c r="C15" s="19">
        <f>B15/Parâmetros!$B$23</f>
        <v>0.55885887536658851</v>
      </c>
      <c r="D15" s="19">
        <f>C15/Parâmetros!$B$6</f>
        <v>1.6802732271996046</v>
      </c>
      <c r="E15" s="19">
        <f>(Parâmetros!$G$3*Parâmetros!$B$20*'Modelo_2_Ø28mm '!D15)/Parâmetros!$H$3</f>
        <v>5517.2786777495348</v>
      </c>
      <c r="F15" s="19">
        <v>216350.19354838709</v>
      </c>
      <c r="G15" s="20">
        <f t="shared" si="0"/>
        <v>1802918.2795698924</v>
      </c>
      <c r="I15" s="18">
        <v>0.51588548387096766</v>
      </c>
      <c r="J15" s="19">
        <f>I15/Parâmetros!$G$3</f>
        <v>5.1691932251599971E-4</v>
      </c>
      <c r="K15" s="19">
        <f>J15/Parâmetros!$B$23</f>
        <v>0.83949250365443895</v>
      </c>
      <c r="L15" s="19">
        <f>K15/Parâmetros!$C$6</f>
        <v>2.241635523776873</v>
      </c>
      <c r="M15" s="19">
        <f>(Parâmetros!$G$3*Parâmetros!$C$20*'Modelo_2_Ø28mm '!L15)/Parâmetros!$H$3</f>
        <v>10741.069774055997</v>
      </c>
      <c r="N15" s="19">
        <v>204429.51612903227</v>
      </c>
      <c r="O15" s="20">
        <f t="shared" si="1"/>
        <v>1703579.301075269</v>
      </c>
      <c r="Q15" s="18">
        <v>0.62413774193548377</v>
      </c>
      <c r="R15" s="19">
        <f>Q15/Parâmetros!$G$3</f>
        <v>6.2538851897343058E-4</v>
      </c>
      <c r="S15" s="19">
        <f>R15/Parâmetros!$B$23</f>
        <v>1.0156497361993984</v>
      </c>
      <c r="T15" s="19">
        <f>S15/Parâmetros!$D$6</f>
        <v>2.5416660065050007</v>
      </c>
      <c r="U15" s="19">
        <f>(Parâmetros!$G$3*Parâmetros!$D$20*'Modelo_2_Ø28mm '!T15)/Parâmetros!$H$3</f>
        <v>15635.919762661837</v>
      </c>
      <c r="V15" s="19">
        <v>193937.6451612903</v>
      </c>
      <c r="W15" s="20">
        <f t="shared" si="2"/>
        <v>1616147.0430107526</v>
      </c>
      <c r="Y15" s="18">
        <v>0.70107666666666668</v>
      </c>
      <c r="Z15" s="19">
        <f>Y15/Parâmetros!$G$3</f>
        <v>7.0248162992651972E-4</v>
      </c>
      <c r="AA15" s="19">
        <f>Z15/Parâmetros!$B$23</f>
        <v>1.1408512636128276</v>
      </c>
      <c r="AB15" s="19">
        <f>AA15/Parâmetros!$E$6</f>
        <v>2.7411130793196241</v>
      </c>
      <c r="AC15" s="19">
        <f>(Parâmetros!$G$3*Parâmetros!$E$20*'Modelo_2_Ø28mm '!AB15)/Parâmetros!$H$3</f>
        <v>21179.302460042956</v>
      </c>
      <c r="AD15" s="19">
        <v>184896.27272727271</v>
      </c>
      <c r="AE15" s="19">
        <v>84127.242424242417</v>
      </c>
      <c r="AF15" s="20">
        <f t="shared" si="3"/>
        <v>1540802.2727272727</v>
      </c>
    </row>
    <row r="16" spans="1:32" x14ac:dyDescent="0.25">
      <c r="A16" s="18">
        <v>0.36382818181818183</v>
      </c>
      <c r="B16" s="19">
        <f>A16/Parâmetros!$G$3</f>
        <v>3.6455729641100381E-4</v>
      </c>
      <c r="C16" s="19">
        <f>B16/Parâmetros!$B$23</f>
        <v>0.59205199759212779</v>
      </c>
      <c r="D16" s="19">
        <f>C16/Parâmetros!$B$6</f>
        <v>1.7800721515097047</v>
      </c>
      <c r="E16" s="19">
        <f>(Parâmetros!$G$3*Parâmetros!$B$20*'Modelo_2_Ø28mm '!D16)/Parâmetros!$H$3</f>
        <v>5844.9744764120733</v>
      </c>
      <c r="F16" s="19">
        <v>239836.84848484851</v>
      </c>
      <c r="G16" s="20">
        <f t="shared" si="0"/>
        <v>1998640.4040404044</v>
      </c>
      <c r="I16" s="18">
        <v>0.54502272727272738</v>
      </c>
      <c r="J16" s="19">
        <f>I16/Parâmetros!$G$3</f>
        <v>5.461149571871016E-4</v>
      </c>
      <c r="K16" s="19">
        <f>J16/Parâmetros!$B$23</f>
        <v>0.8869070911504694</v>
      </c>
      <c r="L16" s="19">
        <f>K16/Parâmetros!$C$6</f>
        <v>2.368243234046647</v>
      </c>
      <c r="M16" s="19">
        <f>(Parâmetros!$G$3*Parâmetros!$C$20*'Modelo_2_Ø28mm '!L16)/Parâmetros!$H$3</f>
        <v>11347.726046013111</v>
      </c>
      <c r="N16" s="19">
        <v>226261.54545454544</v>
      </c>
      <c r="O16" s="20">
        <f t="shared" si="1"/>
        <v>1885512.8787878787</v>
      </c>
      <c r="Q16" s="18">
        <v>0.6592078787878789</v>
      </c>
      <c r="R16" s="19">
        <f>Q16/Parâmetros!$G$3</f>
        <v>6.6052893666120125E-4</v>
      </c>
      <c r="S16" s="19">
        <f>R16/Parâmetros!$B$23</f>
        <v>1.072718829845547</v>
      </c>
      <c r="T16" s="19">
        <f>S16/Parâmetros!$D$6</f>
        <v>2.6844815561700375</v>
      </c>
      <c r="U16" s="19">
        <f>(Parâmetros!$G$3*Parâmetros!$D$20*'Modelo_2_Ø28mm '!T16)/Parâmetros!$H$3</f>
        <v>16514.498013977238</v>
      </c>
      <c r="V16" s="19">
        <v>214737.03030303027</v>
      </c>
      <c r="W16" s="20">
        <f t="shared" si="2"/>
        <v>1789475.2525252523</v>
      </c>
      <c r="Y16" s="18">
        <v>0.73935774193548398</v>
      </c>
      <c r="Z16" s="19">
        <f>Y16/Parâmetros!$G$3</f>
        <v>7.4083942077703808E-4</v>
      </c>
      <c r="AA16" s="19">
        <f>Z16/Parâmetros!$B$23</f>
        <v>1.2031454678979814</v>
      </c>
      <c r="AB16" s="19">
        <f>AA16/Parâmetros!$E$6</f>
        <v>2.890786804175832</v>
      </c>
      <c r="AC16" s="19">
        <f>(Parâmetros!$G$3*Parâmetros!$E$20*'Modelo_2_Ø28mm '!AB16)/Parâmetros!$H$3</f>
        <v>22335.761532442004</v>
      </c>
      <c r="AD16" s="19">
        <v>204561.48387096773</v>
      </c>
      <c r="AE16" s="19">
        <v>93361.87096774191</v>
      </c>
      <c r="AF16" s="20">
        <f t="shared" si="3"/>
        <v>1704679.0322580645</v>
      </c>
    </row>
    <row r="17" spans="1:32" ht="15.75" x14ac:dyDescent="0.25">
      <c r="A17" s="47" t="s">
        <v>6</v>
      </c>
      <c r="B17" s="48"/>
      <c r="C17" s="48"/>
      <c r="D17" s="48"/>
      <c r="E17" s="48"/>
      <c r="F17" s="48"/>
      <c r="G17" s="49"/>
      <c r="I17" s="47" t="s">
        <v>6</v>
      </c>
      <c r="J17" s="48"/>
      <c r="K17" s="48"/>
      <c r="L17" s="48"/>
      <c r="M17" s="48"/>
      <c r="N17" s="48"/>
      <c r="O17" s="49"/>
      <c r="Q17" s="47" t="s">
        <v>6</v>
      </c>
      <c r="R17" s="48"/>
      <c r="S17" s="48"/>
      <c r="T17" s="48"/>
      <c r="U17" s="48"/>
      <c r="V17" s="48"/>
      <c r="W17" s="49"/>
      <c r="Y17" s="47" t="s">
        <v>6</v>
      </c>
      <c r="Z17" s="48"/>
      <c r="AA17" s="48"/>
      <c r="AB17" s="48"/>
      <c r="AC17" s="48"/>
      <c r="AD17" s="48"/>
      <c r="AE17" s="48"/>
      <c r="AF17" s="49"/>
    </row>
    <row r="18" spans="1:32" x14ac:dyDescent="0.25">
      <c r="A18" s="24">
        <v>0.01</v>
      </c>
      <c r="B18" s="25">
        <f>A18/Parâmetros!$G$3</f>
        <v>1.0020040080160322E-5</v>
      </c>
      <c r="C18" s="25">
        <f>B18/Parâmetros!$B$23</f>
        <v>1.6272846007514552E-2</v>
      </c>
      <c r="D18" s="25">
        <f>C18/Parâmetros!$B$6</f>
        <v>4.8926175608883196E-2</v>
      </c>
      <c r="E18" s="25">
        <f>(Parâmetros!$G$3*Parâmetros!$B$20*'Modelo_2_Ø28mm '!D18)/Parâmetros!$H$3</f>
        <v>160.6520541427717</v>
      </c>
      <c r="F18" s="25">
        <v>298.00689799999998</v>
      </c>
      <c r="G18" s="26">
        <f t="shared" ref="G18:G45" si="4">F18/0.12</f>
        <v>2483.3908166666665</v>
      </c>
      <c r="I18" s="24">
        <v>0.01</v>
      </c>
      <c r="J18" s="25">
        <f>I18/Parâmetros!$G$3</f>
        <v>1.0020040080160322E-5</v>
      </c>
      <c r="K18" s="25">
        <f>J18/Parâmetros!$B$23</f>
        <v>1.6272846007514552E-2</v>
      </c>
      <c r="L18" s="25">
        <f>K18/Parâmetros!$C$6</f>
        <v>4.3452192276407349E-2</v>
      </c>
      <c r="M18" s="25">
        <f>(Parâmetros!$G$3*Parâmetros!$C$20*'Modelo_2_Ø28mm '!L18)/Parâmetros!$H$3</f>
        <v>208.2064743023964</v>
      </c>
      <c r="N18" s="25">
        <v>164.34169599999998</v>
      </c>
      <c r="O18" s="26">
        <f t="shared" si="1"/>
        <v>1369.5141333333333</v>
      </c>
      <c r="Q18" s="24">
        <v>0.01</v>
      </c>
      <c r="R18" s="25">
        <f>Q18/Parâmetros!$G$3</f>
        <v>1.0020040080160322E-5</v>
      </c>
      <c r="S18" s="25">
        <f>R18/Parâmetros!$B$23</f>
        <v>1.6272846007514552E-2</v>
      </c>
      <c r="T18" s="25">
        <f>S18/Parâmetros!$D$6</f>
        <v>4.0722837856643025E-2</v>
      </c>
      <c r="U18" s="25">
        <f>(Parâmetros!$G$3*Parâmetros!$D$20*'Modelo_2_Ø28mm '!T18)/Parâmetros!$H$3</f>
        <v>250.5203372924386</v>
      </c>
      <c r="V18" s="25">
        <v>106.22818599999999</v>
      </c>
      <c r="W18" s="26">
        <f t="shared" si="2"/>
        <v>885.2348833333333</v>
      </c>
      <c r="Y18" s="24">
        <v>0.01</v>
      </c>
      <c r="Z18" s="25">
        <f>Y18/Parâmetros!$G$3</f>
        <v>1.0020040080160322E-5</v>
      </c>
      <c r="AA18" s="25">
        <f>Z18/Parâmetros!$B$23</f>
        <v>1.6272846007514552E-2</v>
      </c>
      <c r="AB18" s="25">
        <f>AA18/Parâmetros!$E$6</f>
        <v>3.9098620873413148E-2</v>
      </c>
      <c r="AC18" s="25">
        <f>(Parâmetros!$G$3*Parâmetros!$E$20*'Modelo_2_Ø28mm '!AB18)/Parâmetros!$H$3</f>
        <v>302.09681004991791</v>
      </c>
      <c r="AD18" s="25">
        <v>74.072479999999999</v>
      </c>
      <c r="AE18" s="25">
        <v>35.830674000000002</v>
      </c>
      <c r="AF18" s="26">
        <f t="shared" ref="AF18:AF45" si="5">AD18/0.12</f>
        <v>617.27066666666667</v>
      </c>
    </row>
    <row r="19" spans="1:32" x14ac:dyDescent="0.25">
      <c r="A19" s="24">
        <v>0.02</v>
      </c>
      <c r="B19" s="25">
        <f>A19/Parâmetros!$G$3</f>
        <v>2.0040080160320643E-5</v>
      </c>
      <c r="C19" s="25">
        <f>B19/Parâmetros!$B$23</f>
        <v>3.2545692015029104E-2</v>
      </c>
      <c r="D19" s="25">
        <f>C19/Parâmetros!$B$6</f>
        <v>9.7852351217766392E-2</v>
      </c>
      <c r="E19" s="25">
        <f>(Parâmetros!$G$3*Parâmetros!$B$20*'Modelo_2_Ø28mm '!D19)/Parâmetros!$H$3</f>
        <v>321.30410828554341</v>
      </c>
      <c r="F19" s="25">
        <v>956.46570900000006</v>
      </c>
      <c r="G19" s="26">
        <f t="shared" si="4"/>
        <v>7970.5475750000005</v>
      </c>
      <c r="I19" s="24">
        <v>0.02</v>
      </c>
      <c r="J19" s="25">
        <f>I19/Parâmetros!$G$3</f>
        <v>2.0040080160320643E-5</v>
      </c>
      <c r="K19" s="25">
        <f>J19/Parâmetros!$B$23</f>
        <v>3.2545692015029104E-2</v>
      </c>
      <c r="L19" s="25">
        <f>K19/Parâmetros!$C$6</f>
        <v>8.6904384552814698E-2</v>
      </c>
      <c r="M19" s="25">
        <f>(Parâmetros!$G$3*Parâmetros!$C$20*'Modelo_2_Ø28mm '!L19)/Parâmetros!$H$3</f>
        <v>416.4129486047928</v>
      </c>
      <c r="N19" s="25">
        <v>535.83183999999994</v>
      </c>
      <c r="O19" s="26">
        <f t="shared" si="1"/>
        <v>4465.2653333333328</v>
      </c>
      <c r="Q19" s="24">
        <v>0.02</v>
      </c>
      <c r="R19" s="25">
        <f>Q19/Parâmetros!$G$3</f>
        <v>2.0040080160320643E-5</v>
      </c>
      <c r="S19" s="25">
        <f>R19/Parâmetros!$B$23</f>
        <v>3.2545692015029104E-2</v>
      </c>
      <c r="T19" s="25">
        <f>S19/Parâmetros!$D$6</f>
        <v>8.144567571328605E-2</v>
      </c>
      <c r="U19" s="25">
        <f>(Parâmetros!$G$3*Parâmetros!$D$20*'Modelo_2_Ø28mm '!T19)/Parâmetros!$H$3</f>
        <v>501.04067458487719</v>
      </c>
      <c r="V19" s="25">
        <v>351.25994500000002</v>
      </c>
      <c r="W19" s="26">
        <f t="shared" si="2"/>
        <v>2927.1662083333335</v>
      </c>
      <c r="Y19" s="24">
        <v>0.02</v>
      </c>
      <c r="Z19" s="25">
        <f>Y19/Parâmetros!$G$3</f>
        <v>2.0040080160320643E-5</v>
      </c>
      <c r="AA19" s="25">
        <f>Z19/Parâmetros!$B$23</f>
        <v>3.2545692015029104E-2</v>
      </c>
      <c r="AB19" s="25">
        <f>AA19/Parâmetros!$E$6</f>
        <v>7.8197241746826296E-2</v>
      </c>
      <c r="AC19" s="25">
        <f>(Parâmetros!$G$3*Parâmetros!$E$20*'Modelo_2_Ø28mm '!AB19)/Parâmetros!$H$3</f>
        <v>604.19362009983581</v>
      </c>
      <c r="AD19" s="25">
        <v>251.440473</v>
      </c>
      <c r="AE19" s="25">
        <v>120.79186899999999</v>
      </c>
      <c r="AF19" s="26">
        <f t="shared" si="5"/>
        <v>2095.3372749999999</v>
      </c>
    </row>
    <row r="20" spans="1:32" x14ac:dyDescent="0.25">
      <c r="A20" s="24">
        <v>0.03</v>
      </c>
      <c r="B20" s="25">
        <f>A20/Parâmetros!$G$3</f>
        <v>3.006012024048096E-5</v>
      </c>
      <c r="C20" s="25">
        <f>B20/Parâmetros!$B$23</f>
        <v>4.8818538022543649E-2</v>
      </c>
      <c r="D20" s="25">
        <f>C20/Parâmetros!$B$6</f>
        <v>0.14677852682664957</v>
      </c>
      <c r="E20" s="25">
        <f>(Parâmetros!$G$3*Parâmetros!$B$20*'Modelo_2_Ø28mm '!D20)/Parâmetros!$H$3</f>
        <v>481.95616242831511</v>
      </c>
      <c r="F20" s="25">
        <v>1949.647678</v>
      </c>
      <c r="G20" s="26">
        <f t="shared" si="4"/>
        <v>16247.063983333333</v>
      </c>
      <c r="I20" s="24">
        <v>0.03</v>
      </c>
      <c r="J20" s="25">
        <f>I20/Parâmetros!$G$3</f>
        <v>3.006012024048096E-5</v>
      </c>
      <c r="K20" s="25">
        <f>J20/Parâmetros!$B$23</f>
        <v>4.8818538022543649E-2</v>
      </c>
      <c r="L20" s="25">
        <f>K20/Parâmetros!$C$6</f>
        <v>0.13035657682922203</v>
      </c>
      <c r="M20" s="25">
        <f>(Parâmetros!$G$3*Parâmetros!$C$20*'Modelo_2_Ø28mm '!L20)/Parâmetros!$H$3</f>
        <v>624.61942290718912</v>
      </c>
      <c r="N20" s="25">
        <v>1083.538241</v>
      </c>
      <c r="O20" s="26">
        <f t="shared" si="1"/>
        <v>9029.4853416666665</v>
      </c>
      <c r="Q20" s="24">
        <v>0.03</v>
      </c>
      <c r="R20" s="25">
        <f>Q20/Parâmetros!$G$3</f>
        <v>3.006012024048096E-5</v>
      </c>
      <c r="S20" s="25">
        <f>R20/Parâmetros!$B$23</f>
        <v>4.8818538022543649E-2</v>
      </c>
      <c r="T20" s="25">
        <f>S20/Parâmetros!$D$6</f>
        <v>0.12216851356992905</v>
      </c>
      <c r="U20" s="25">
        <f>(Parâmetros!$G$3*Parâmetros!$D$20*'Modelo_2_Ø28mm '!T20)/Parâmetros!$H$3</f>
        <v>751.56101187731565</v>
      </c>
      <c r="V20" s="25">
        <v>720.42889199999991</v>
      </c>
      <c r="W20" s="26">
        <f t="shared" si="2"/>
        <v>6003.5740999999998</v>
      </c>
      <c r="Y20" s="24">
        <v>0.03</v>
      </c>
      <c r="Z20" s="25">
        <f>Y20/Parâmetros!$G$3</f>
        <v>3.006012024048096E-5</v>
      </c>
      <c r="AA20" s="25">
        <f>Z20/Parâmetros!$B$23</f>
        <v>4.8818538022543649E-2</v>
      </c>
      <c r="AB20" s="25">
        <f>AA20/Parâmetros!$E$6</f>
        <v>0.11729586262023942</v>
      </c>
      <c r="AC20" s="25">
        <f>(Parâmetros!$G$3*Parâmetros!$E$20*'Modelo_2_Ø28mm '!AB20)/Parâmetros!$H$3</f>
        <v>906.29043014975343</v>
      </c>
      <c r="AD20" s="25">
        <v>520.01935200000003</v>
      </c>
      <c r="AE20" s="25">
        <v>248.947405</v>
      </c>
      <c r="AF20" s="26">
        <f t="shared" si="5"/>
        <v>4333.4946</v>
      </c>
    </row>
    <row r="21" spans="1:32" x14ac:dyDescent="0.25">
      <c r="A21" s="24">
        <v>0.04</v>
      </c>
      <c r="B21" s="25">
        <f>A21/Parâmetros!$G$3</f>
        <v>4.0080160320641287E-5</v>
      </c>
      <c r="C21" s="25">
        <f>B21/Parâmetros!$B$23</f>
        <v>6.5091384030058208E-2</v>
      </c>
      <c r="D21" s="25">
        <f>C21/Parâmetros!$B$6</f>
        <v>0.19570470243553278</v>
      </c>
      <c r="E21" s="25">
        <f>(Parâmetros!$G$3*Parâmetros!$B$20*'Modelo_2_Ø28mm '!D21)/Parâmetros!$H$3</f>
        <v>642.60821657108681</v>
      </c>
      <c r="F21" s="25">
        <v>3260.3963609999996</v>
      </c>
      <c r="G21" s="26">
        <f t="shared" si="4"/>
        <v>27169.969674999997</v>
      </c>
      <c r="I21" s="24">
        <v>0.04</v>
      </c>
      <c r="J21" s="25">
        <f>I21/Parâmetros!$G$3</f>
        <v>4.0080160320641287E-5</v>
      </c>
      <c r="K21" s="25">
        <f>J21/Parâmetros!$B$23</f>
        <v>6.5091384030058208E-2</v>
      </c>
      <c r="L21" s="25">
        <f>K21/Parâmetros!$C$6</f>
        <v>0.1738087691056294</v>
      </c>
      <c r="M21" s="25">
        <f>(Parâmetros!$G$3*Parâmetros!$C$20*'Modelo_2_Ø28mm '!L21)/Parâmetros!$H$3</f>
        <v>832.82589720958561</v>
      </c>
      <c r="N21" s="25">
        <v>1789.390498</v>
      </c>
      <c r="O21" s="26">
        <f t="shared" si="1"/>
        <v>14911.587483333335</v>
      </c>
      <c r="Q21" s="24">
        <v>0.04</v>
      </c>
      <c r="R21" s="25">
        <f>Q21/Parâmetros!$G$3</f>
        <v>4.0080160320641287E-5</v>
      </c>
      <c r="S21" s="25">
        <f>R21/Parâmetros!$B$23</f>
        <v>6.5091384030058208E-2</v>
      </c>
      <c r="T21" s="25">
        <f>S21/Parâmetros!$D$6</f>
        <v>0.1628913514265721</v>
      </c>
      <c r="U21" s="25">
        <f>(Parâmetros!$G$3*Parâmetros!$D$20*'Modelo_2_Ø28mm '!T21)/Parâmetros!$H$3</f>
        <v>1002.0813491697544</v>
      </c>
      <c r="V21" s="25">
        <v>1203.6125509999999</v>
      </c>
      <c r="W21" s="26">
        <f t="shared" si="2"/>
        <v>10030.104591666666</v>
      </c>
      <c r="Y21" s="24">
        <v>0.04</v>
      </c>
      <c r="Z21" s="25">
        <f>Y21/Parâmetros!$G$3</f>
        <v>4.0080160320641287E-5</v>
      </c>
      <c r="AA21" s="25">
        <f>Z21/Parâmetros!$B$23</f>
        <v>6.5091384030058208E-2</v>
      </c>
      <c r="AB21" s="25">
        <f>AA21/Parâmetros!$E$6</f>
        <v>0.15639448349365259</v>
      </c>
      <c r="AC21" s="25">
        <f>(Parâmetros!$G$3*Parâmetros!$E$20*'Modelo_2_Ø28mm '!AB21)/Parâmetros!$H$3</f>
        <v>1208.3872401996716</v>
      </c>
      <c r="AD21" s="25">
        <v>873.95906300000001</v>
      </c>
      <c r="AE21" s="25">
        <v>418.33646500000009</v>
      </c>
      <c r="AF21" s="26">
        <f t="shared" si="5"/>
        <v>7282.9921916666672</v>
      </c>
    </row>
    <row r="22" spans="1:32" x14ac:dyDescent="0.25">
      <c r="A22" s="24">
        <v>0.05</v>
      </c>
      <c r="B22" s="25">
        <f>A22/Parâmetros!$G$3</f>
        <v>5.0100200400801603E-5</v>
      </c>
      <c r="C22" s="25">
        <f>B22/Parâmetros!$B$23</f>
        <v>8.136423003757276E-2</v>
      </c>
      <c r="D22" s="25">
        <f>C22/Parâmetros!$B$6</f>
        <v>0.24463087804441599</v>
      </c>
      <c r="E22" s="25">
        <f>(Parâmetros!$G$3*Parâmetros!$B$20*'Modelo_2_Ø28mm '!D22)/Parâmetros!$H$3</f>
        <v>803.26027071385852</v>
      </c>
      <c r="F22" s="25">
        <v>4877.2788129999999</v>
      </c>
      <c r="G22" s="26">
        <f t="shared" si="4"/>
        <v>40643.990108333332</v>
      </c>
      <c r="I22" s="24">
        <v>0.05</v>
      </c>
      <c r="J22" s="25">
        <f>I22/Parâmetros!$G$3</f>
        <v>5.0100200400801603E-5</v>
      </c>
      <c r="K22" s="25">
        <f>J22/Parâmetros!$B$23</f>
        <v>8.136423003757276E-2</v>
      </c>
      <c r="L22" s="25">
        <f>K22/Parâmetros!$C$6</f>
        <v>0.21726096138203674</v>
      </c>
      <c r="M22" s="25">
        <f>(Parâmetros!$G$3*Parâmetros!$C$20*'Modelo_2_Ø28mm '!L22)/Parâmetros!$H$3</f>
        <v>1041.0323715119819</v>
      </c>
      <c r="N22" s="25">
        <v>2640.1209679999997</v>
      </c>
      <c r="O22" s="26">
        <f t="shared" si="1"/>
        <v>22001.008066666665</v>
      </c>
      <c r="Q22" s="24">
        <v>0.05</v>
      </c>
      <c r="R22" s="25">
        <f>Q22/Parâmetros!$G$3</f>
        <v>5.0100200400801603E-5</v>
      </c>
      <c r="S22" s="25">
        <f>R22/Parâmetros!$B$23</f>
        <v>8.136423003757276E-2</v>
      </c>
      <c r="T22" s="25">
        <f>S22/Parâmetros!$D$6</f>
        <v>0.20361418928321512</v>
      </c>
      <c r="U22" s="25">
        <f>(Parâmetros!$G$3*Parâmetros!$D$20*'Modelo_2_Ø28mm '!T22)/Parâmetros!$H$3</f>
        <v>1252.6016864621931</v>
      </c>
      <c r="V22" s="25">
        <v>1792.558835</v>
      </c>
      <c r="W22" s="26">
        <f t="shared" si="2"/>
        <v>14937.990291666667</v>
      </c>
      <c r="Y22" s="24">
        <v>0.05</v>
      </c>
      <c r="Z22" s="25">
        <f>Y22/Parâmetros!$G$3</f>
        <v>5.0100200400801603E-5</v>
      </c>
      <c r="AA22" s="25">
        <f>Z22/Parâmetros!$B$23</f>
        <v>8.136423003757276E-2</v>
      </c>
      <c r="AB22" s="25">
        <f>AA22/Parâmetros!$E$6</f>
        <v>0.19549310436706574</v>
      </c>
      <c r="AC22" s="25">
        <f>(Parâmetros!$G$3*Parâmetros!$E$20*'Modelo_2_Ø28mm '!AB22)/Parâmetros!$H$3</f>
        <v>1510.4840502495895</v>
      </c>
      <c r="AD22" s="25">
        <v>1308.720748</v>
      </c>
      <c r="AE22" s="25">
        <v>626.67390699999999</v>
      </c>
      <c r="AF22" s="26">
        <f t="shared" si="5"/>
        <v>10906.006233333334</v>
      </c>
    </row>
    <row r="23" spans="1:32" x14ac:dyDescent="0.25">
      <c r="A23" s="24">
        <v>0.06</v>
      </c>
      <c r="B23" s="25">
        <f>A23/Parâmetros!$G$3</f>
        <v>6.012024048096192E-5</v>
      </c>
      <c r="C23" s="25">
        <f>B23/Parâmetros!$B$23</f>
        <v>9.7637076045087298E-2</v>
      </c>
      <c r="D23" s="25">
        <f>C23/Parâmetros!$B$6</f>
        <v>0.29355705365329915</v>
      </c>
      <c r="E23" s="25">
        <f>(Parâmetros!$G$3*Parâmetros!$B$20*'Modelo_2_Ø28mm '!D23)/Parâmetros!$H$3</f>
        <v>963.91232485663022</v>
      </c>
      <c r="F23" s="25">
        <v>6792.2775920000004</v>
      </c>
      <c r="G23" s="26">
        <f t="shared" si="4"/>
        <v>56602.313266666672</v>
      </c>
      <c r="I23" s="24">
        <v>0.06</v>
      </c>
      <c r="J23" s="25">
        <f>I23/Parâmetros!$G$3</f>
        <v>6.012024048096192E-5</v>
      </c>
      <c r="K23" s="25">
        <f>J23/Parâmetros!$B$23</f>
        <v>9.7637076045087298E-2</v>
      </c>
      <c r="L23" s="25">
        <f>K23/Parâmetros!$C$6</f>
        <v>0.26071315365844405</v>
      </c>
      <c r="M23" s="25">
        <f>(Parâmetros!$G$3*Parâmetros!$C$20*'Modelo_2_Ø28mm '!L23)/Parâmetros!$H$3</f>
        <v>1249.2388458143782</v>
      </c>
      <c r="N23" s="25">
        <v>3625.8718949999998</v>
      </c>
      <c r="O23" s="26">
        <f t="shared" si="1"/>
        <v>30215.599125000001</v>
      </c>
      <c r="Q23" s="24">
        <v>0.06</v>
      </c>
      <c r="R23" s="25">
        <f>Q23/Parâmetros!$G$3</f>
        <v>6.012024048096192E-5</v>
      </c>
      <c r="S23" s="25">
        <f>R23/Parâmetros!$B$23</f>
        <v>9.7637076045087298E-2</v>
      </c>
      <c r="T23" s="25">
        <f>S23/Parâmetros!$D$6</f>
        <v>0.24433702713985811</v>
      </c>
      <c r="U23" s="25">
        <f>(Parâmetros!$G$3*Parâmetros!$D$20*'Modelo_2_Ø28mm '!T23)/Parâmetros!$H$3</f>
        <v>1503.1220237546313</v>
      </c>
      <c r="V23" s="25">
        <v>2480.7654030000003</v>
      </c>
      <c r="W23" s="26">
        <f t="shared" si="2"/>
        <v>20673.045025000003</v>
      </c>
      <c r="Y23" s="24">
        <v>0.06</v>
      </c>
      <c r="Z23" s="25">
        <f>Y23/Parâmetros!$G$3</f>
        <v>6.012024048096192E-5</v>
      </c>
      <c r="AA23" s="25">
        <f>Z23/Parâmetros!$B$23</f>
        <v>9.7637076045087298E-2</v>
      </c>
      <c r="AB23" s="25">
        <f>AA23/Parâmetros!$E$6</f>
        <v>0.23459172524047883</v>
      </c>
      <c r="AC23" s="25">
        <f>(Parâmetros!$G$3*Parâmetros!$E$20*'Modelo_2_Ø28mm '!AB23)/Parâmetros!$H$3</f>
        <v>1812.5808602995069</v>
      </c>
      <c r="AD23" s="25">
        <v>1822.3017539999998</v>
      </c>
      <c r="AE23" s="25">
        <v>872.44679099999996</v>
      </c>
      <c r="AF23" s="26">
        <f t="shared" si="5"/>
        <v>15185.847949999999</v>
      </c>
    </row>
    <row r="24" spans="1:32" x14ac:dyDescent="0.25">
      <c r="A24" s="24">
        <v>7.0000000000000007E-2</v>
      </c>
      <c r="B24" s="25">
        <f>A24/Parâmetros!$G$3</f>
        <v>7.0140280561122257E-5</v>
      </c>
      <c r="C24" s="25">
        <f>B24/Parâmetros!$B$23</f>
        <v>0.11390992205260188</v>
      </c>
      <c r="D24" s="25">
        <f>C24/Parâmetros!$B$6</f>
        <v>0.34248322926218244</v>
      </c>
      <c r="E24" s="25">
        <f>(Parâmetros!$G$3*Parâmetros!$B$20*'Modelo_2_Ø28mm '!D24)/Parâmetros!$H$3</f>
        <v>1124.5643789994022</v>
      </c>
      <c r="F24" s="25">
        <v>8998.9849340000001</v>
      </c>
      <c r="G24" s="26">
        <f t="shared" si="4"/>
        <v>74991.541116666674</v>
      </c>
      <c r="I24" s="24">
        <v>7.0000000000000007E-2</v>
      </c>
      <c r="J24" s="25">
        <f>I24/Parâmetros!$G$3</f>
        <v>7.0140280561122257E-5</v>
      </c>
      <c r="K24" s="25">
        <f>J24/Parâmetros!$B$23</f>
        <v>0.11390992205260188</v>
      </c>
      <c r="L24" s="25">
        <f>K24/Parâmetros!$C$6</f>
        <v>0.30416534593485145</v>
      </c>
      <c r="M24" s="25">
        <f>(Parâmetros!$G$3*Parâmetros!$C$20*'Modelo_2_Ø28mm '!L24)/Parâmetros!$H$3</f>
        <v>1457.4453201167748</v>
      </c>
      <c r="N24" s="25">
        <v>4739.4597309999999</v>
      </c>
      <c r="O24" s="26">
        <f t="shared" si="1"/>
        <v>39495.497758333331</v>
      </c>
      <c r="Q24" s="24">
        <v>7.0000000000000007E-2</v>
      </c>
      <c r="R24" s="25">
        <f>Q24/Parâmetros!$G$3</f>
        <v>7.0140280561122257E-5</v>
      </c>
      <c r="S24" s="25">
        <f>R24/Parâmetros!$B$23</f>
        <v>0.11390992205260188</v>
      </c>
      <c r="T24" s="25">
        <f>S24/Parâmetros!$D$6</f>
        <v>0.28505986499650121</v>
      </c>
      <c r="U24" s="25">
        <f>(Parâmetros!$G$3*Parâmetros!$D$20*'Modelo_2_Ø28mm '!T24)/Parâmetros!$H$3</f>
        <v>1753.6423610470706</v>
      </c>
      <c r="V24" s="25">
        <v>3263.0672420000001</v>
      </c>
      <c r="W24" s="26">
        <f t="shared" si="2"/>
        <v>27192.227016666668</v>
      </c>
      <c r="Y24" s="24">
        <v>7.0000000000000007E-2</v>
      </c>
      <c r="Z24" s="25">
        <f>Y24/Parâmetros!$G$3</f>
        <v>7.0140280561122257E-5</v>
      </c>
      <c r="AA24" s="25">
        <f>Z24/Parâmetros!$B$23</f>
        <v>0.11390992205260188</v>
      </c>
      <c r="AB24" s="25">
        <f>AA24/Parâmetros!$E$6</f>
        <v>0.27369034611389204</v>
      </c>
      <c r="AC24" s="25">
        <f>(Parâmetros!$G$3*Parâmetros!$E$20*'Modelo_2_Ø28mm '!AB24)/Parâmetros!$H$3</f>
        <v>2114.6776703494252</v>
      </c>
      <c r="AD24" s="25">
        <v>2413.306595</v>
      </c>
      <c r="AE24" s="25">
        <v>1155.3128790000001</v>
      </c>
      <c r="AF24" s="26">
        <f t="shared" si="5"/>
        <v>20110.888291666666</v>
      </c>
    </row>
    <row r="25" spans="1:32" x14ac:dyDescent="0.25">
      <c r="A25" s="24">
        <v>0.08</v>
      </c>
      <c r="B25" s="25">
        <f>A25/Parâmetros!$G$3</f>
        <v>8.0160320641282573E-5</v>
      </c>
      <c r="C25" s="25">
        <f>B25/Parâmetros!$B$23</f>
        <v>0.13018276806011642</v>
      </c>
      <c r="D25" s="25">
        <f>C25/Parâmetros!$B$6</f>
        <v>0.39140940487106557</v>
      </c>
      <c r="E25" s="25">
        <f>(Parâmetros!$G$3*Parâmetros!$B$20*'Modelo_2_Ø28mm '!D25)/Parâmetros!$H$3</f>
        <v>1285.2164331421736</v>
      </c>
      <c r="F25" s="25">
        <v>11492.375087999999</v>
      </c>
      <c r="G25" s="26">
        <f t="shared" si="4"/>
        <v>95769.792399999991</v>
      </c>
      <c r="I25" s="24">
        <v>0.08</v>
      </c>
      <c r="J25" s="25">
        <f>I25/Parâmetros!$G$3</f>
        <v>8.0160320641282573E-5</v>
      </c>
      <c r="K25" s="25">
        <f>J25/Parâmetros!$B$23</f>
        <v>0.13018276806011642</v>
      </c>
      <c r="L25" s="25">
        <f>K25/Parâmetros!$C$6</f>
        <v>0.34761753821125879</v>
      </c>
      <c r="M25" s="25">
        <f>(Parâmetros!$G$3*Parâmetros!$C$20*'Modelo_2_Ø28mm '!L25)/Parâmetros!$H$3</f>
        <v>1665.6517944191712</v>
      </c>
      <c r="N25" s="25">
        <v>5976.5381790000001</v>
      </c>
      <c r="O25" s="26">
        <f t="shared" si="1"/>
        <v>49804.484825</v>
      </c>
      <c r="Q25" s="24">
        <v>0.08</v>
      </c>
      <c r="R25" s="25">
        <f>Q25/Parâmetros!$G$3</f>
        <v>8.0160320641282573E-5</v>
      </c>
      <c r="S25" s="25">
        <f>R25/Parâmetros!$B$23</f>
        <v>0.13018276806011642</v>
      </c>
      <c r="T25" s="25">
        <f>S25/Parâmetros!$D$6</f>
        <v>0.3257827028531442</v>
      </c>
      <c r="U25" s="25">
        <f>(Parâmetros!$G$3*Parâmetros!$D$20*'Modelo_2_Ø28mm '!T25)/Parâmetros!$H$3</f>
        <v>2004.1626983395088</v>
      </c>
      <c r="V25" s="25">
        <v>4135.4338760000001</v>
      </c>
      <c r="W25" s="26">
        <f t="shared" si="2"/>
        <v>34461.94896666667</v>
      </c>
      <c r="Y25" s="24">
        <v>0.08</v>
      </c>
      <c r="Z25" s="25">
        <f>Y25/Parâmetros!$G$3</f>
        <v>8.0160320641282573E-5</v>
      </c>
      <c r="AA25" s="25">
        <f>Z25/Parâmetros!$B$23</f>
        <v>0.13018276806011642</v>
      </c>
      <c r="AB25" s="25">
        <f>AA25/Parâmetros!$E$6</f>
        <v>0.31278896698730518</v>
      </c>
      <c r="AC25" s="25">
        <f>(Parâmetros!$G$3*Parâmetros!$E$20*'Modelo_2_Ø28mm '!AB25)/Parâmetros!$H$3</f>
        <v>2416.7744803993432</v>
      </c>
      <c r="AD25" s="25">
        <v>3077.254496</v>
      </c>
      <c r="AE25" s="25">
        <v>1472.5427590000011</v>
      </c>
      <c r="AF25" s="26">
        <f t="shared" si="5"/>
        <v>25643.787466666668</v>
      </c>
    </row>
    <row r="26" spans="1:32" x14ac:dyDescent="0.25">
      <c r="A26" s="24">
        <v>0.09</v>
      </c>
      <c r="B26" s="25">
        <f>A26/Parâmetros!$G$3</f>
        <v>9.0180360721442876E-5</v>
      </c>
      <c r="C26" s="25">
        <f>B26/Parâmetros!$B$23</f>
        <v>0.14645561406763094</v>
      </c>
      <c r="D26" s="25">
        <f>C26/Parâmetros!$B$6</f>
        <v>0.4403355804799487</v>
      </c>
      <c r="E26" s="25">
        <f>(Parâmetros!$G$3*Parâmetros!$B$20*'Modelo_2_Ø28mm '!D26)/Parâmetros!$H$3</f>
        <v>1445.8684872849453</v>
      </c>
      <c r="F26" s="25">
        <v>14268.03363</v>
      </c>
      <c r="G26" s="26">
        <f t="shared" si="4"/>
        <v>118900.28025000001</v>
      </c>
      <c r="I26" s="24">
        <v>0.09</v>
      </c>
      <c r="J26" s="25">
        <f>I26/Parâmetros!$G$3</f>
        <v>9.0180360721442876E-5</v>
      </c>
      <c r="K26" s="25">
        <f>J26/Parâmetros!$B$23</f>
        <v>0.14645561406763094</v>
      </c>
      <c r="L26" s="25">
        <f>K26/Parâmetros!$C$6</f>
        <v>0.39106973048766608</v>
      </c>
      <c r="M26" s="25">
        <f>(Parâmetros!$G$3*Parâmetros!$C$20*'Modelo_2_Ø28mm '!L26)/Parâmetros!$H$3</f>
        <v>1873.8582687215671</v>
      </c>
      <c r="N26" s="25">
        <v>7333.2167810000001</v>
      </c>
      <c r="O26" s="26">
        <f t="shared" si="1"/>
        <v>61110.139841666671</v>
      </c>
      <c r="Q26" s="24">
        <v>0.09</v>
      </c>
      <c r="R26" s="25">
        <f>Q26/Parâmetros!$G$3</f>
        <v>9.0180360721442876E-5</v>
      </c>
      <c r="S26" s="25">
        <f>R26/Parâmetros!$B$23</f>
        <v>0.14645561406763094</v>
      </c>
      <c r="T26" s="25">
        <f>S26/Parâmetros!$D$6</f>
        <v>0.36650554070978714</v>
      </c>
      <c r="U26" s="25">
        <f>(Parâmetros!$G$3*Parâmetros!$D$20*'Modelo_2_Ø28mm '!T26)/Parâmetros!$H$3</f>
        <v>2254.683035631947</v>
      </c>
      <c r="V26" s="25">
        <v>5095.5917090000003</v>
      </c>
      <c r="W26" s="26">
        <f t="shared" si="2"/>
        <v>42463.264241666671</v>
      </c>
      <c r="Y26" s="24">
        <v>0.09</v>
      </c>
      <c r="Z26" s="25">
        <f>Y26/Parâmetros!$G$3</f>
        <v>9.0180360721442876E-5</v>
      </c>
      <c r="AA26" s="25">
        <f>Z26/Parâmetros!$B$23</f>
        <v>0.14645561406763094</v>
      </c>
      <c r="AB26" s="25">
        <f>AA26/Parâmetros!$E$6</f>
        <v>0.35188758786071828</v>
      </c>
      <c r="AC26" s="25">
        <f>(Parâmetros!$G$3*Parâmetros!$E$20*'Modelo_2_Ø28mm '!AB26)/Parâmetros!$H$3</f>
        <v>2718.8712904492604</v>
      </c>
      <c r="AD26" s="25">
        <v>3812.0731030000002</v>
      </c>
      <c r="AE26" s="25">
        <v>1822.9920789999999</v>
      </c>
      <c r="AF26" s="26">
        <f t="shared" si="5"/>
        <v>31767.275858333334</v>
      </c>
    </row>
    <row r="27" spans="1:32" x14ac:dyDescent="0.25">
      <c r="A27" s="24">
        <v>0.1</v>
      </c>
      <c r="B27" s="25">
        <f>A27/Parâmetros!$G$3</f>
        <v>1.0020040080160321E-4</v>
      </c>
      <c r="C27" s="25">
        <f>B27/Parâmetros!$B$23</f>
        <v>0.16272846007514552</v>
      </c>
      <c r="D27" s="25">
        <f>C27/Parâmetros!$B$6</f>
        <v>0.48926175608883199</v>
      </c>
      <c r="E27" s="25">
        <f>(Parâmetros!$G$3*Parâmetros!$B$20*'Modelo_2_Ø28mm '!D27)/Parâmetros!$H$3</f>
        <v>1606.520541427717</v>
      </c>
      <c r="F27" s="25">
        <v>17322.167009000001</v>
      </c>
      <c r="G27" s="26">
        <f t="shared" si="4"/>
        <v>144351.39174166668</v>
      </c>
      <c r="I27" s="24">
        <v>0.1</v>
      </c>
      <c r="J27" s="25">
        <f>I27/Parâmetros!$G$3</f>
        <v>1.0020040080160321E-4</v>
      </c>
      <c r="K27" s="25">
        <f>J27/Parâmetros!$B$23</f>
        <v>0.16272846007514552</v>
      </c>
      <c r="L27" s="25">
        <f>K27/Parâmetros!$C$6</f>
        <v>0.43452192276407348</v>
      </c>
      <c r="M27" s="25">
        <f>(Parâmetros!$G$3*Parâmetros!$C$20*'Modelo_2_Ø28mm '!L27)/Parâmetros!$H$3</f>
        <v>2082.0647430239637</v>
      </c>
      <c r="N27" s="25">
        <v>8807.3701959999999</v>
      </c>
      <c r="O27" s="26">
        <f t="shared" si="1"/>
        <v>73394.751633333333</v>
      </c>
      <c r="Q27" s="24">
        <v>0.1</v>
      </c>
      <c r="R27" s="25">
        <f>Q27/Parâmetros!$G$3</f>
        <v>1.0020040080160321E-4</v>
      </c>
      <c r="S27" s="25">
        <f>R27/Parâmetros!$B$23</f>
        <v>0.16272846007514552</v>
      </c>
      <c r="T27" s="25">
        <f>S27/Parâmetros!$D$6</f>
        <v>0.40722837856643024</v>
      </c>
      <c r="U27" s="25">
        <f>(Parâmetros!$G$3*Parâmetros!$D$20*'Modelo_2_Ø28mm '!T27)/Parâmetros!$H$3</f>
        <v>2505.2033729243863</v>
      </c>
      <c r="V27" s="25">
        <v>6141.2004850000003</v>
      </c>
      <c r="W27" s="26">
        <f t="shared" si="2"/>
        <v>51176.670708333339</v>
      </c>
      <c r="Y27" s="24">
        <v>0.1</v>
      </c>
      <c r="Z27" s="25">
        <f>Y27/Parâmetros!$G$3</f>
        <v>1.0020040080160321E-4</v>
      </c>
      <c r="AA27" s="25">
        <f>Z27/Parâmetros!$B$23</f>
        <v>0.16272846007514552</v>
      </c>
      <c r="AB27" s="25">
        <f>AA27/Parâmetros!$E$6</f>
        <v>0.39098620873413148</v>
      </c>
      <c r="AC27" s="25">
        <f>(Parâmetros!$G$3*Parâmetros!$E$20*'Modelo_2_Ø28mm '!AB27)/Parâmetros!$H$3</f>
        <v>3020.9681004991789</v>
      </c>
      <c r="AD27" s="25">
        <v>4615.9292859999996</v>
      </c>
      <c r="AE27" s="25">
        <v>2206.0428460000003</v>
      </c>
      <c r="AF27" s="26">
        <f t="shared" si="5"/>
        <v>38466.07738333333</v>
      </c>
    </row>
    <row r="28" spans="1:32" x14ac:dyDescent="0.25">
      <c r="A28" s="24">
        <v>0.15</v>
      </c>
      <c r="B28" s="25">
        <f>A28/Parâmetros!$G$3</f>
        <v>1.503006012024048E-4</v>
      </c>
      <c r="C28" s="25">
        <f>B28/Parâmetros!$B$23</f>
        <v>0.24409269011271825</v>
      </c>
      <c r="D28" s="25">
        <f>C28/Parâmetros!$B$6</f>
        <v>0.7338926341332479</v>
      </c>
      <c r="E28" s="25">
        <f>(Parâmetros!$G$3*Parâmetros!$B$20*'Modelo_2_Ø28mm '!D28)/Parâmetros!$H$3</f>
        <v>2409.7808121415756</v>
      </c>
      <c r="F28" s="25">
        <v>36649.311483999998</v>
      </c>
      <c r="G28" s="26">
        <f t="shared" si="4"/>
        <v>305410.92903333332</v>
      </c>
      <c r="I28" s="24">
        <v>0.15</v>
      </c>
      <c r="J28" s="25">
        <f>I28/Parâmetros!$G$3</f>
        <v>1.503006012024048E-4</v>
      </c>
      <c r="K28" s="25">
        <f>J28/Parâmetros!$B$23</f>
        <v>0.24409269011271825</v>
      </c>
      <c r="L28" s="25">
        <f>K28/Parâmetros!$C$6</f>
        <v>0.65178288414611019</v>
      </c>
      <c r="M28" s="25">
        <f>(Parâmetros!$G$3*Parâmetros!$C$20*'Modelo_2_Ø28mm '!L28)/Parâmetros!$H$3</f>
        <v>3123.0971145359458</v>
      </c>
      <c r="N28" s="25">
        <v>17918.845465000002</v>
      </c>
      <c r="O28" s="26">
        <f t="shared" si="1"/>
        <v>149323.71220833337</v>
      </c>
      <c r="Q28" s="24">
        <v>0.15</v>
      </c>
      <c r="R28" s="25">
        <f>Q28/Parâmetros!$G$3</f>
        <v>1.503006012024048E-4</v>
      </c>
      <c r="S28" s="25">
        <f>R28/Parâmetros!$B$23</f>
        <v>0.24409269011271825</v>
      </c>
      <c r="T28" s="25">
        <f>S28/Parâmetros!$D$6</f>
        <v>0.6108425678496453</v>
      </c>
      <c r="U28" s="25">
        <f>(Parâmetros!$G$3*Parâmetros!$D$20*'Modelo_2_Ø28mm '!T28)/Parâmetros!$H$3</f>
        <v>3757.8050593865787</v>
      </c>
      <c r="V28" s="25">
        <v>12630.149556999999</v>
      </c>
      <c r="W28" s="26">
        <f t="shared" si="2"/>
        <v>105251.24630833333</v>
      </c>
      <c r="Y28" s="24">
        <v>0.15</v>
      </c>
      <c r="Z28" s="25">
        <f>Y28/Parâmetros!$G$3</f>
        <v>1.503006012024048E-4</v>
      </c>
      <c r="AA28" s="25">
        <f>Z28/Parâmetros!$B$23</f>
        <v>0.24409269011271825</v>
      </c>
      <c r="AB28" s="25">
        <f>AA28/Parâmetros!$E$6</f>
        <v>0.58647931310119716</v>
      </c>
      <c r="AC28" s="25">
        <f>(Parâmetros!$G$3*Parâmetros!$E$20*'Modelo_2_Ø28mm '!AB28)/Parâmetros!$H$3</f>
        <v>4531.452150748768</v>
      </c>
      <c r="AD28" s="25">
        <v>9593.6197940000002</v>
      </c>
      <c r="AE28" s="25">
        <v>4569.2701589999997</v>
      </c>
      <c r="AF28" s="26">
        <f t="shared" si="5"/>
        <v>79946.831616666677</v>
      </c>
    </row>
    <row r="29" spans="1:32" x14ac:dyDescent="0.25">
      <c r="A29" s="24">
        <v>0.2</v>
      </c>
      <c r="B29" s="25">
        <f>A29/Parâmetros!$G$3</f>
        <v>2.0040080160320641E-4</v>
      </c>
      <c r="C29" s="25">
        <f>B29/Parâmetros!$B$23</f>
        <v>0.32545692015029104</v>
      </c>
      <c r="D29" s="25">
        <f>C29/Parâmetros!$B$6</f>
        <v>0.97852351217766398</v>
      </c>
      <c r="E29" s="25">
        <f>(Parâmetros!$G$3*Parâmetros!$B$20*'Modelo_2_Ø28mm '!D29)/Parâmetros!$H$3</f>
        <v>3213.0410828554341</v>
      </c>
      <c r="F29" s="25">
        <v>62485.542256999994</v>
      </c>
      <c r="G29" s="26">
        <f t="shared" si="4"/>
        <v>520712.85214166663</v>
      </c>
      <c r="I29" s="24">
        <v>0.2</v>
      </c>
      <c r="J29" s="25">
        <f>I29/Parâmetros!$G$3</f>
        <v>2.0040080160320641E-4</v>
      </c>
      <c r="K29" s="25">
        <f>J29/Parâmetros!$B$23</f>
        <v>0.32545692015029104</v>
      </c>
      <c r="L29" s="25">
        <f>K29/Parâmetros!$C$6</f>
        <v>0.86904384552814695</v>
      </c>
      <c r="M29" s="25">
        <f>(Parâmetros!$G$3*Parâmetros!$C$20*'Modelo_2_Ø28mm '!L29)/Parâmetros!$H$3</f>
        <v>4164.1294860479275</v>
      </c>
      <c r="N29" s="25">
        <v>30098.938565</v>
      </c>
      <c r="O29" s="26">
        <f t="shared" si="1"/>
        <v>250824.48804166669</v>
      </c>
      <c r="Q29" s="24">
        <v>0.2</v>
      </c>
      <c r="R29" s="25">
        <f>Q29/Parâmetros!$G$3</f>
        <v>2.0040080160320641E-4</v>
      </c>
      <c r="S29" s="25">
        <f>R29/Parâmetros!$B$23</f>
        <v>0.32545692015029104</v>
      </c>
      <c r="T29" s="25">
        <f>S29/Parâmetros!$D$6</f>
        <v>0.81445675713286048</v>
      </c>
      <c r="U29" s="25">
        <f>(Parâmetros!$G$3*Parâmetros!$D$20*'Modelo_2_Ø28mm '!T29)/Parâmetros!$H$3</f>
        <v>5010.4067458487725</v>
      </c>
      <c r="V29" s="25">
        <v>21357.130524</v>
      </c>
      <c r="W29" s="26">
        <f t="shared" si="2"/>
        <v>177976.0877</v>
      </c>
      <c r="Y29" s="24">
        <v>0.2</v>
      </c>
      <c r="Z29" s="25">
        <f>Y29/Parâmetros!$G$3</f>
        <v>2.0040080160320641E-4</v>
      </c>
      <c r="AA29" s="25">
        <f>Z29/Parâmetros!$B$23</f>
        <v>0.32545692015029104</v>
      </c>
      <c r="AB29" s="25">
        <f>AA29/Parâmetros!$E$6</f>
        <v>0.78197241746826296</v>
      </c>
      <c r="AC29" s="25">
        <f>(Parâmetros!$G$3*Parâmetros!$E$20*'Modelo_2_Ø28mm '!AB29)/Parâmetros!$H$3</f>
        <v>6041.9362009983579</v>
      </c>
      <c r="AD29" s="25">
        <v>16095.586745000001</v>
      </c>
      <c r="AE29" s="25">
        <v>7644.9971269999996</v>
      </c>
      <c r="AF29" s="26">
        <f t="shared" si="5"/>
        <v>134129.88954166666</v>
      </c>
    </row>
    <row r="30" spans="1:32" x14ac:dyDescent="0.25">
      <c r="A30" s="24">
        <v>0.25</v>
      </c>
      <c r="B30" s="25">
        <f>A30/Parâmetros!$G$3</f>
        <v>2.50501002004008E-4</v>
      </c>
      <c r="C30" s="25">
        <f>B30/Parâmetros!$B$23</f>
        <v>0.40682115018786374</v>
      </c>
      <c r="D30" s="25">
        <f>C30/Parâmetros!$B$6</f>
        <v>1.2231543902220798</v>
      </c>
      <c r="E30" s="25">
        <f>(Parâmetros!$G$3*Parâmetros!$B$20*'Modelo_2_Ø28mm '!D30)/Parâmetros!$H$3</f>
        <v>4016.3013535692926</v>
      </c>
      <c r="F30" s="25">
        <v>94525.037400999994</v>
      </c>
      <c r="G30" s="26">
        <f t="shared" si="4"/>
        <v>787708.64500833326</v>
      </c>
      <c r="I30" s="24">
        <v>0.25</v>
      </c>
      <c r="J30" s="25">
        <f>I30/Parâmetros!$G$3</f>
        <v>2.50501002004008E-4</v>
      </c>
      <c r="K30" s="25">
        <f>J30/Parâmetros!$B$23</f>
        <v>0.40682115018786374</v>
      </c>
      <c r="L30" s="25">
        <f>K30/Parâmetros!$C$6</f>
        <v>1.0863048069101835</v>
      </c>
      <c r="M30" s="25">
        <f>(Parâmetros!$G$3*Parâmetros!$C$20*'Modelo_2_Ø28mm '!L30)/Parâmetros!$H$3</f>
        <v>5205.1618575599095</v>
      </c>
      <c r="N30" s="25">
        <v>45811.437397999995</v>
      </c>
      <c r="O30" s="26">
        <f t="shared" si="1"/>
        <v>381761.97831666662</v>
      </c>
      <c r="Q30" s="24">
        <v>0.25</v>
      </c>
      <c r="R30" s="25">
        <f>Q30/Parâmetros!$G$3</f>
        <v>2.50501002004008E-4</v>
      </c>
      <c r="S30" s="25">
        <f>R30/Parâmetros!$B$23</f>
        <v>0.40682115018786374</v>
      </c>
      <c r="T30" s="25">
        <f>S30/Parâmetros!$D$6</f>
        <v>1.0180709464160753</v>
      </c>
      <c r="U30" s="25">
        <f>(Parâmetros!$G$3*Parâmetros!$D$20*'Modelo_2_Ø28mm '!T30)/Parâmetros!$H$3</f>
        <v>6263.0084323109631</v>
      </c>
      <c r="V30" s="25">
        <v>32422.571089000001</v>
      </c>
      <c r="W30" s="26">
        <f t="shared" si="2"/>
        <v>270188.09240833332</v>
      </c>
      <c r="Y30" s="24">
        <v>0.25</v>
      </c>
      <c r="Z30" s="25">
        <f>Y30/Parâmetros!$G$3</f>
        <v>2.50501002004008E-4</v>
      </c>
      <c r="AA30" s="25">
        <f>Z30/Parâmetros!$B$23</f>
        <v>0.40682115018786374</v>
      </c>
      <c r="AB30" s="25">
        <f>AA30/Parâmetros!$E$6</f>
        <v>0.97746552183532853</v>
      </c>
      <c r="AC30" s="25">
        <f>(Parâmetros!$G$3*Parâmetros!$E$20*'Modelo_2_Ø28mm '!AB30)/Parâmetros!$H$3</f>
        <v>7552.4202512479451</v>
      </c>
      <c r="AD30" s="25">
        <v>24125.091963999999</v>
      </c>
      <c r="AE30" s="25">
        <v>11426.549859999999</v>
      </c>
      <c r="AF30" s="26">
        <f t="shared" si="5"/>
        <v>201042.43303333333</v>
      </c>
    </row>
    <row r="31" spans="1:32" x14ac:dyDescent="0.25">
      <c r="A31" s="24">
        <v>0.3</v>
      </c>
      <c r="B31" s="25">
        <f>A31/Parâmetros!$G$3</f>
        <v>3.0060120240480961E-4</v>
      </c>
      <c r="C31" s="25">
        <f>B31/Parâmetros!$B$23</f>
        <v>0.4881853802254365</v>
      </c>
      <c r="D31" s="25">
        <f>C31/Parâmetros!$B$6</f>
        <v>1.4677852682664958</v>
      </c>
      <c r="E31" s="25">
        <f>(Parâmetros!$G$3*Parâmetros!$B$20*'Modelo_2_Ø28mm '!D31)/Parâmetros!$H$3</f>
        <v>4819.5616242831511</v>
      </c>
      <c r="F31" s="25">
        <v>132514.89486199999</v>
      </c>
      <c r="G31" s="26">
        <f t="shared" si="4"/>
        <v>1104290.7905166666</v>
      </c>
      <c r="I31" s="24">
        <v>0.3</v>
      </c>
      <c r="J31" s="25">
        <f>I31/Parâmetros!$G$3</f>
        <v>3.0060120240480961E-4</v>
      </c>
      <c r="K31" s="25">
        <f>J31/Parâmetros!$B$23</f>
        <v>0.4881853802254365</v>
      </c>
      <c r="L31" s="25">
        <f>K31/Parâmetros!$C$6</f>
        <v>1.3035657682922204</v>
      </c>
      <c r="M31" s="25">
        <f>(Parâmetros!$G$3*Parâmetros!$C$20*'Modelo_2_Ø28mm '!L31)/Parâmetros!$H$3</f>
        <v>6246.1942290718916</v>
      </c>
      <c r="N31" s="25">
        <v>65078.975715</v>
      </c>
      <c r="O31" s="26">
        <f t="shared" si="1"/>
        <v>542324.79762500001</v>
      </c>
      <c r="Q31" s="24">
        <v>0.3</v>
      </c>
      <c r="R31" s="25">
        <f>Q31/Parâmetros!$G$3</f>
        <v>3.0060120240480961E-4</v>
      </c>
      <c r="S31" s="25">
        <f>R31/Parâmetros!$B$23</f>
        <v>0.4881853802254365</v>
      </c>
      <c r="T31" s="25">
        <f>S31/Parâmetros!$D$6</f>
        <v>1.2216851356992906</v>
      </c>
      <c r="U31" s="25">
        <f>(Parâmetros!$G$3*Parâmetros!$D$20*'Modelo_2_Ø28mm '!T31)/Parâmetros!$H$3</f>
        <v>7515.6101187731574</v>
      </c>
      <c r="V31" s="25">
        <v>45721.684587999996</v>
      </c>
      <c r="W31" s="26">
        <f t="shared" si="2"/>
        <v>381014.03823333333</v>
      </c>
      <c r="Y31" s="24">
        <v>0.3</v>
      </c>
      <c r="Z31" s="25">
        <f>Y31/Parâmetros!$G$3</f>
        <v>3.0060120240480961E-4</v>
      </c>
      <c r="AA31" s="25">
        <f>Z31/Parâmetros!$B$23</f>
        <v>0.4881853802254365</v>
      </c>
      <c r="AB31" s="25">
        <f>AA31/Parâmetros!$E$6</f>
        <v>1.1729586262023943</v>
      </c>
      <c r="AC31" s="25">
        <f>(Parâmetros!$G$3*Parâmetros!$E$20*'Modelo_2_Ø28mm '!AB31)/Parâmetros!$H$3</f>
        <v>9062.9043014975359</v>
      </c>
      <c r="AD31" s="25">
        <v>33681.405376999995</v>
      </c>
      <c r="AE31" s="25">
        <v>15916.046148000001</v>
      </c>
      <c r="AF31" s="26">
        <f t="shared" si="5"/>
        <v>280678.37814166665</v>
      </c>
    </row>
    <row r="32" spans="1:32" x14ac:dyDescent="0.25">
      <c r="A32" s="24">
        <v>0.35</v>
      </c>
      <c r="B32" s="25">
        <f>A32/Parâmetros!$G$3</f>
        <v>3.5070140280561122E-4</v>
      </c>
      <c r="C32" s="25">
        <f>B32/Parâmetros!$B$23</f>
        <v>0.56954961026300932</v>
      </c>
      <c r="D32" s="25">
        <f>C32/Parâmetros!$B$6</f>
        <v>1.712416146310912</v>
      </c>
      <c r="E32" s="25">
        <f>(Parâmetros!$G$3*Parâmetros!$B$20*'Modelo_2_Ø28mm '!D32)/Parâmetros!$H$3</f>
        <v>5622.8218949970105</v>
      </c>
      <c r="F32" s="25">
        <v>176262.53795699999</v>
      </c>
      <c r="G32" s="26">
        <f t="shared" si="4"/>
        <v>1468854.482975</v>
      </c>
      <c r="I32" s="24">
        <v>0.35</v>
      </c>
      <c r="J32" s="25">
        <f>I32/Parâmetros!$G$3</f>
        <v>3.5070140280561122E-4</v>
      </c>
      <c r="K32" s="25">
        <f>J32/Parâmetros!$B$23</f>
        <v>0.56954961026300932</v>
      </c>
      <c r="L32" s="25">
        <f>K32/Parâmetros!$C$6</f>
        <v>1.5208267296742572</v>
      </c>
      <c r="M32" s="25">
        <f>(Parâmetros!$G$3*Parâmetros!$C$20*'Modelo_2_Ø28mm '!L32)/Parâmetros!$H$3</f>
        <v>7287.2266005838746</v>
      </c>
      <c r="N32" s="25">
        <v>87701.87892499991</v>
      </c>
      <c r="O32" s="26">
        <f t="shared" si="1"/>
        <v>730848.9910416659</v>
      </c>
      <c r="Q32" s="24">
        <v>0.35</v>
      </c>
      <c r="R32" s="25">
        <f>Q32/Parâmetros!$G$3</f>
        <v>3.5070140280561122E-4</v>
      </c>
      <c r="S32" s="25">
        <f>R32/Parâmetros!$B$23</f>
        <v>0.56954961026300932</v>
      </c>
      <c r="T32" s="25">
        <f>S32/Parâmetros!$D$6</f>
        <v>1.4252993249825057</v>
      </c>
      <c r="U32" s="25">
        <f>(Parâmetros!$G$3*Parâmetros!$D$20*'Modelo_2_Ø28mm '!T32)/Parâmetros!$H$3</f>
        <v>8768.2118052353508</v>
      </c>
      <c r="V32" s="25">
        <v>61149.24583</v>
      </c>
      <c r="W32" s="26">
        <f t="shared" si="2"/>
        <v>509577.04858333332</v>
      </c>
      <c r="Y32" s="24">
        <v>0.35</v>
      </c>
      <c r="Z32" s="25">
        <f>Y32/Parâmetros!$G$3</f>
        <v>3.5070140280561122E-4</v>
      </c>
      <c r="AA32" s="25">
        <f>Z32/Parâmetros!$B$23</f>
        <v>0.56954961026300932</v>
      </c>
      <c r="AB32" s="25">
        <f>AA32/Parâmetros!$E$6</f>
        <v>1.3684517305694601</v>
      </c>
      <c r="AC32" s="25">
        <f>(Parâmetros!$G$3*Parâmetros!$E$20*'Modelo_2_Ø28mm '!AB32)/Parâmetros!$H$3</f>
        <v>10573.388351747126</v>
      </c>
      <c r="AD32" s="25">
        <v>44734.573131999998</v>
      </c>
      <c r="AE32" s="25">
        <v>21105.675640999994</v>
      </c>
      <c r="AF32" s="26">
        <f t="shared" si="5"/>
        <v>372788.10943333333</v>
      </c>
    </row>
    <row r="33" spans="1:32" x14ac:dyDescent="0.25">
      <c r="A33" s="24">
        <v>0.4</v>
      </c>
      <c r="B33" s="25">
        <f>A33/Parâmetros!$G$3</f>
        <v>4.0080160320641282E-4</v>
      </c>
      <c r="C33" s="25">
        <f>B33/Parâmetros!$B$23</f>
        <v>0.65091384030058208</v>
      </c>
      <c r="D33" s="25">
        <f>C33/Parâmetros!$B$6</f>
        <v>1.957047024355328</v>
      </c>
      <c r="E33" s="25">
        <f>(Parâmetros!$G$3*Parâmetros!$B$20*'Modelo_2_Ø28mm '!D33)/Parâmetros!$H$3</f>
        <v>6426.0821657108681</v>
      </c>
      <c r="F33" s="25">
        <v>225581.59038100002</v>
      </c>
      <c r="G33" s="26">
        <f t="shared" si="4"/>
        <v>1879846.5865083335</v>
      </c>
      <c r="I33" s="24">
        <v>0.4</v>
      </c>
      <c r="J33" s="25">
        <f>I33/Parâmetros!$G$3</f>
        <v>4.0080160320641282E-4</v>
      </c>
      <c r="K33" s="25">
        <f>J33/Parâmetros!$B$23</f>
        <v>0.65091384030058208</v>
      </c>
      <c r="L33" s="25">
        <f>K33/Parâmetros!$C$6</f>
        <v>1.7380876910562939</v>
      </c>
      <c r="M33" s="25">
        <f>(Parâmetros!$G$3*Parâmetros!$C$20*'Modelo_2_Ø28mm '!L33)/Parâmetros!$H$3</f>
        <v>8328.2589720958549</v>
      </c>
      <c r="N33" s="25">
        <v>114347.536439</v>
      </c>
      <c r="O33" s="26">
        <f t="shared" si="1"/>
        <v>952896.13699166675</v>
      </c>
      <c r="Q33" s="24">
        <v>0.4</v>
      </c>
      <c r="R33" s="25">
        <f>Q33/Parâmetros!$G$3</f>
        <v>4.0080160320641282E-4</v>
      </c>
      <c r="S33" s="25">
        <f>R33/Parâmetros!$B$23</f>
        <v>0.65091384030058208</v>
      </c>
      <c r="T33" s="25">
        <f>S33/Parâmetros!$D$6</f>
        <v>1.628913514265721</v>
      </c>
      <c r="U33" s="25">
        <f>(Parâmetros!$G$3*Parâmetros!$D$20*'Modelo_2_Ø28mm '!T33)/Parâmetros!$H$3</f>
        <v>10020.813491697545</v>
      </c>
      <c r="V33" s="25">
        <v>78923.008012000006</v>
      </c>
      <c r="W33" s="26">
        <f t="shared" si="2"/>
        <v>657691.73343333346</v>
      </c>
      <c r="Y33" s="24">
        <v>0.4</v>
      </c>
      <c r="Z33" s="25">
        <f>Y33/Parâmetros!$G$3</f>
        <v>4.0080160320641282E-4</v>
      </c>
      <c r="AA33" s="25">
        <f>Z33/Parâmetros!$B$23</f>
        <v>0.65091384030058208</v>
      </c>
      <c r="AB33" s="25">
        <f>AA33/Parâmetros!$E$6</f>
        <v>1.5639448349365259</v>
      </c>
      <c r="AC33" s="25">
        <f>(Parâmetros!$G$3*Parâmetros!$E$20*'Modelo_2_Ø28mm '!AB33)/Parâmetros!$H$3</f>
        <v>12083.872401996716</v>
      </c>
      <c r="AD33" s="25">
        <v>57330.449707</v>
      </c>
      <c r="AE33" s="25">
        <v>27020.062475000002</v>
      </c>
      <c r="AF33" s="26">
        <f t="shared" si="5"/>
        <v>477753.74755833333</v>
      </c>
    </row>
    <row r="34" spans="1:32" x14ac:dyDescent="0.25">
      <c r="A34" s="24">
        <v>0.45</v>
      </c>
      <c r="B34" s="25">
        <f>A34/Parâmetros!$G$3</f>
        <v>4.5090180360721443E-4</v>
      </c>
      <c r="C34" s="25">
        <f>B34/Parâmetros!$B$23</f>
        <v>0.73227807033815484</v>
      </c>
      <c r="D34" s="25">
        <f>C34/Parâmetros!$B$6</f>
        <v>2.2016779023997439</v>
      </c>
      <c r="E34" s="25">
        <f>(Parâmetros!$G$3*Parâmetros!$B$20*'Modelo_2_Ø28mm '!D34)/Parâmetros!$H$3</f>
        <v>7229.3424364247276</v>
      </c>
      <c r="F34" s="25">
        <v>280306.05573000002</v>
      </c>
      <c r="G34" s="26">
        <f t="shared" si="4"/>
        <v>2335883.7977500004</v>
      </c>
      <c r="I34" s="24">
        <v>0.45</v>
      </c>
      <c r="J34" s="25">
        <f>I34/Parâmetros!$G$3</f>
        <v>4.5090180360721443E-4</v>
      </c>
      <c r="K34" s="25">
        <f>J34/Parâmetros!$B$23</f>
        <v>0.73227807033815484</v>
      </c>
      <c r="L34" s="25">
        <f>K34/Parâmetros!$C$6</f>
        <v>1.9553486524383308</v>
      </c>
      <c r="M34" s="25">
        <f>(Parâmetros!$G$3*Parâmetros!$C$20*'Modelo_2_Ø28mm '!L34)/Parâmetros!$H$3</f>
        <v>9369.2913436078379</v>
      </c>
      <c r="N34" s="25">
        <v>145108.4589</v>
      </c>
      <c r="O34" s="26">
        <f t="shared" si="1"/>
        <v>1209237.1575</v>
      </c>
      <c r="Q34" s="24">
        <v>0.45</v>
      </c>
      <c r="R34" s="25">
        <f>Q34/Parâmetros!$G$3</f>
        <v>4.5090180360721443E-4</v>
      </c>
      <c r="S34" s="25">
        <f>R34/Parâmetros!$B$23</f>
        <v>0.73227807033815484</v>
      </c>
      <c r="T34" s="25">
        <f>S34/Parâmetros!$D$6</f>
        <v>1.832527703548936</v>
      </c>
      <c r="U34" s="25">
        <f>(Parâmetros!$G$3*Parâmetros!$D$20*'Modelo_2_Ø28mm '!T34)/Parâmetros!$H$3</f>
        <v>11273.415178159737</v>
      </c>
      <c r="V34" s="25">
        <v>99509.073556000003</v>
      </c>
      <c r="W34" s="26">
        <f t="shared" si="2"/>
        <v>829242.27963333344</v>
      </c>
      <c r="Y34" s="24">
        <v>0.45</v>
      </c>
      <c r="Z34" s="25">
        <f>Y34/Parâmetros!$G$3</f>
        <v>4.5090180360721443E-4</v>
      </c>
      <c r="AA34" s="25">
        <f>Z34/Parâmetros!$B$23</f>
        <v>0.73227807033815484</v>
      </c>
      <c r="AB34" s="25">
        <f>AA34/Parâmetros!$E$6</f>
        <v>1.7594379393035915</v>
      </c>
      <c r="AC34" s="25">
        <f>(Parâmetros!$G$3*Parâmetros!$E$20*'Modelo_2_Ø28mm '!AB34)/Parâmetros!$H$3</f>
        <v>13594.356452246304</v>
      </c>
      <c r="AD34" s="25">
        <v>71773.399246000001</v>
      </c>
      <c r="AE34" s="25">
        <v>33860.145925000004</v>
      </c>
      <c r="AF34" s="26">
        <f t="shared" si="5"/>
        <v>598111.66038333334</v>
      </c>
    </row>
    <row r="35" spans="1:32" x14ac:dyDescent="0.25">
      <c r="A35" s="24">
        <v>0.5</v>
      </c>
      <c r="B35" s="25">
        <f>A35/Parâmetros!$G$3</f>
        <v>5.0100200400801599E-4</v>
      </c>
      <c r="C35" s="25">
        <f>B35/Parâmetros!$B$23</f>
        <v>0.81364230037572749</v>
      </c>
      <c r="D35" s="25">
        <f>C35/Parâmetros!$B$6</f>
        <v>2.4463087804441597</v>
      </c>
      <c r="E35" s="25">
        <f>(Parâmetros!$G$3*Parâmetros!$B$20*'Modelo_2_Ø28mm '!D35)/Parâmetros!$H$3</f>
        <v>8032.6027071385852</v>
      </c>
      <c r="F35" s="25">
        <v>340278.85927299998</v>
      </c>
      <c r="G35" s="26">
        <f t="shared" si="4"/>
        <v>2835657.1606083331</v>
      </c>
      <c r="I35" s="24">
        <v>0.5</v>
      </c>
      <c r="J35" s="25">
        <f>I35/Parâmetros!$G$3</f>
        <v>5.0100200400801599E-4</v>
      </c>
      <c r="K35" s="25">
        <f>J35/Parâmetros!$B$23</f>
        <v>0.81364230037572749</v>
      </c>
      <c r="L35" s="25">
        <f>K35/Parâmetros!$C$6</f>
        <v>2.172609613820367</v>
      </c>
      <c r="M35" s="25">
        <f>(Parâmetros!$G$3*Parâmetros!$C$20*'Modelo_2_Ø28mm '!L35)/Parâmetros!$H$3</f>
        <v>10410.323715119819</v>
      </c>
      <c r="N35" s="25">
        <v>178441.86457100001</v>
      </c>
      <c r="O35" s="26">
        <f t="shared" si="1"/>
        <v>1487015.5380916668</v>
      </c>
      <c r="Q35" s="24">
        <v>0.5</v>
      </c>
      <c r="R35" s="25">
        <f>Q35/Parâmetros!$G$3</f>
        <v>5.0100200400801599E-4</v>
      </c>
      <c r="S35" s="25">
        <f>R35/Parâmetros!$B$23</f>
        <v>0.81364230037572749</v>
      </c>
      <c r="T35" s="25">
        <f>S35/Parâmetros!$D$6</f>
        <v>2.0361418928321506</v>
      </c>
      <c r="U35" s="25">
        <f>(Parâmetros!$G$3*Parâmetros!$D$20*'Modelo_2_Ø28mm '!T35)/Parâmetros!$H$3</f>
        <v>12526.016864621926</v>
      </c>
      <c r="V35" s="25">
        <v>122866.00352</v>
      </c>
      <c r="W35" s="26">
        <f t="shared" si="2"/>
        <v>1023883.3626666667</v>
      </c>
      <c r="Y35" s="24">
        <v>0.5</v>
      </c>
      <c r="Z35" s="25">
        <f>Y35/Parâmetros!$G$3</f>
        <v>5.0100200400801599E-4</v>
      </c>
      <c r="AA35" s="25">
        <f>Z35/Parâmetros!$B$23</f>
        <v>0.81364230037572749</v>
      </c>
      <c r="AB35" s="25">
        <f>AA35/Parâmetros!$E$6</f>
        <v>1.9549310436706571</v>
      </c>
      <c r="AC35" s="25">
        <f>(Parâmetros!$G$3*Parâmetros!$E$20*'Modelo_2_Ø28mm '!AB35)/Parâmetros!$H$3</f>
        <v>15104.84050249589</v>
      </c>
      <c r="AD35" s="25">
        <v>88343.297354999886</v>
      </c>
      <c r="AE35" s="25">
        <v>41800.160248999993</v>
      </c>
      <c r="AF35" s="26">
        <f t="shared" si="5"/>
        <v>736194.14462499903</v>
      </c>
    </row>
    <row r="36" spans="1:32" x14ac:dyDescent="0.25">
      <c r="A36" s="24">
        <v>0.55000000000000004</v>
      </c>
      <c r="B36" s="25">
        <f>A36/Parâmetros!$G$3</f>
        <v>5.5110220440881771E-4</v>
      </c>
      <c r="C36" s="25">
        <f>B36/Parâmetros!$B$23</f>
        <v>0.89500653041330047</v>
      </c>
      <c r="D36" s="25">
        <f>C36/Parâmetros!$B$6</f>
        <v>2.6909396584885763</v>
      </c>
      <c r="E36" s="25">
        <f>(Parâmetros!$G$3*Parâmetros!$B$20*'Modelo_2_Ø28mm '!D36)/Parâmetros!$H$3</f>
        <v>8835.8629778524464</v>
      </c>
      <c r="F36" s="25">
        <v>405538.410562</v>
      </c>
      <c r="G36" s="26">
        <f t="shared" si="4"/>
        <v>3379486.7546833334</v>
      </c>
      <c r="I36" s="24">
        <v>0.55000000000000004</v>
      </c>
      <c r="J36" s="25">
        <f>I36/Parâmetros!$G$3</f>
        <v>5.5110220440881771E-4</v>
      </c>
      <c r="K36" s="25">
        <f>J36/Parâmetros!$B$23</f>
        <v>0.89500653041330047</v>
      </c>
      <c r="L36" s="25">
        <f>K36/Parâmetros!$C$6</f>
        <v>2.3898705752024045</v>
      </c>
      <c r="M36" s="25">
        <f>(Parâmetros!$G$3*Parâmetros!$C$20*'Modelo_2_Ø28mm '!L36)/Parâmetros!$H$3</f>
        <v>11451.356086631804</v>
      </c>
      <c r="N36" s="25">
        <v>213315.68984500002</v>
      </c>
      <c r="O36" s="26">
        <f t="shared" si="1"/>
        <v>1777630.7487083336</v>
      </c>
      <c r="Q36" s="24">
        <v>0.55000000000000004</v>
      </c>
      <c r="R36" s="25">
        <f>Q36/Parâmetros!$G$3</f>
        <v>5.5110220440881771E-4</v>
      </c>
      <c r="S36" s="25">
        <f>R36/Parâmetros!$B$23</f>
        <v>0.89500653041330047</v>
      </c>
      <c r="T36" s="25">
        <f>S36/Parâmetros!$D$6</f>
        <v>2.2397560821153664</v>
      </c>
      <c r="U36" s="25">
        <f>(Parâmetros!$G$3*Parâmetros!$D$20*'Modelo_2_Ø28mm '!T36)/Parâmetros!$H$3</f>
        <v>13778.618551084124</v>
      </c>
      <c r="V36" s="25">
        <v>148249.01395699999</v>
      </c>
      <c r="W36" s="26">
        <f t="shared" si="2"/>
        <v>1235408.4496416666</v>
      </c>
      <c r="Y36" s="24">
        <v>0.55000000000000004</v>
      </c>
      <c r="Z36" s="25">
        <f>Y36/Parâmetros!$G$3</f>
        <v>5.5110220440881771E-4</v>
      </c>
      <c r="AA36" s="25">
        <f>Z36/Parâmetros!$B$23</f>
        <v>0.89500653041330047</v>
      </c>
      <c r="AB36" s="25">
        <f>AA36/Parâmetros!$E$6</f>
        <v>2.1504241480377235</v>
      </c>
      <c r="AC36" s="25">
        <f>(Parâmetros!$G$3*Parâmetros!$E$20*'Modelo_2_Ø28mm '!AB36)/Parâmetros!$H$3</f>
        <v>16615.324552745486</v>
      </c>
      <c r="AD36" s="25">
        <v>106809.658297</v>
      </c>
      <c r="AE36" s="25">
        <v>50665.122582000004</v>
      </c>
      <c r="AF36" s="26">
        <f t="shared" si="5"/>
        <v>890080.48580833338</v>
      </c>
    </row>
    <row r="37" spans="1:32" x14ac:dyDescent="0.25">
      <c r="A37" s="24">
        <v>0.6</v>
      </c>
      <c r="B37" s="25">
        <f>A37/Parâmetros!$G$3</f>
        <v>6.0120240480961921E-4</v>
      </c>
      <c r="C37" s="25">
        <f>B37/Parâmetros!$B$23</f>
        <v>0.97637076045087301</v>
      </c>
      <c r="D37" s="25">
        <f>C37/Parâmetros!$B$6</f>
        <v>2.9355705365329916</v>
      </c>
      <c r="E37" s="25">
        <f>(Parâmetros!$G$3*Parâmetros!$B$20*'Modelo_2_Ø28mm '!D37)/Parâmetros!$H$3</f>
        <v>9639.1232485663022</v>
      </c>
      <c r="F37" s="25">
        <v>475923.13475999999</v>
      </c>
      <c r="G37" s="26">
        <f t="shared" si="4"/>
        <v>3966026.1230000001</v>
      </c>
      <c r="I37" s="24">
        <v>0.6</v>
      </c>
      <c r="J37" s="25">
        <f>I37/Parâmetros!$G$3</f>
        <v>6.0120240480961921E-4</v>
      </c>
      <c r="K37" s="25">
        <f>J37/Parâmetros!$B$23</f>
        <v>0.97637076045087301</v>
      </c>
      <c r="L37" s="25">
        <f>K37/Parâmetros!$C$6</f>
        <v>2.6071315365844407</v>
      </c>
      <c r="M37" s="25">
        <f>(Parâmetros!$G$3*Parâmetros!$C$20*'Modelo_2_Ø28mm '!L37)/Parâmetros!$H$3</f>
        <v>12492.388458143783</v>
      </c>
      <c r="N37" s="25">
        <v>250837.49427</v>
      </c>
      <c r="O37" s="26">
        <f t="shared" si="1"/>
        <v>2090312.4522500001</v>
      </c>
      <c r="Q37" s="24">
        <v>0.6</v>
      </c>
      <c r="R37" s="25">
        <f>Q37/Parâmetros!$G$3</f>
        <v>6.0120240480961921E-4</v>
      </c>
      <c r="S37" s="25">
        <f>R37/Parâmetros!$B$23</f>
        <v>0.97637076045087301</v>
      </c>
      <c r="T37" s="25">
        <f>S37/Parâmetros!$D$6</f>
        <v>2.4433702713985812</v>
      </c>
      <c r="U37" s="25">
        <f>(Parâmetros!$G$3*Parâmetros!$D$20*'Modelo_2_Ø28mm '!T37)/Parâmetros!$H$3</f>
        <v>15031.220237546315</v>
      </c>
      <c r="V37" s="25">
        <v>174854.16371200001</v>
      </c>
      <c r="W37" s="26">
        <f t="shared" si="2"/>
        <v>1457118.0309333336</v>
      </c>
      <c r="Y37" s="24">
        <v>0.6</v>
      </c>
      <c r="Z37" s="25">
        <f>Y37/Parâmetros!$G$3</f>
        <v>6.0120240480961921E-4</v>
      </c>
      <c r="AA37" s="25">
        <f>Z37/Parâmetros!$B$23</f>
        <v>0.97637076045087301</v>
      </c>
      <c r="AB37" s="25">
        <f>AA37/Parâmetros!$E$6</f>
        <v>2.3459172524047887</v>
      </c>
      <c r="AC37" s="25">
        <f>(Parâmetros!$G$3*Parâmetros!$E$20*'Modelo_2_Ø28mm '!AB37)/Parâmetros!$H$3</f>
        <v>18125.808602995072</v>
      </c>
      <c r="AD37" s="25">
        <v>126936.568948</v>
      </c>
      <c r="AE37" s="25">
        <v>60329.752187999999</v>
      </c>
      <c r="AF37" s="26">
        <f t="shared" si="5"/>
        <v>1057804.7412333335</v>
      </c>
    </row>
    <row r="38" spans="1:32" x14ac:dyDescent="0.25">
      <c r="A38" s="24">
        <v>0.65</v>
      </c>
      <c r="B38" s="25">
        <f>A38/Parâmetros!$G$3</f>
        <v>6.5130260521042082E-4</v>
      </c>
      <c r="C38" s="25">
        <f>B38/Parâmetros!$B$23</f>
        <v>1.0577349904884459</v>
      </c>
      <c r="D38" s="25">
        <f>C38/Parâmetros!$B$6</f>
        <v>3.1802014145774078</v>
      </c>
      <c r="E38" s="25">
        <f>(Parâmetros!$G$3*Parâmetros!$B$20*'Modelo_2_Ø28mm '!D38)/Parâmetros!$H$3</f>
        <v>10442.383519280162</v>
      </c>
      <c r="F38" s="25">
        <v>551348.18535099993</v>
      </c>
      <c r="G38" s="26">
        <f t="shared" si="4"/>
        <v>4594568.2112583332</v>
      </c>
      <c r="I38" s="24">
        <v>0.65</v>
      </c>
      <c r="J38" s="25">
        <f>I38/Parâmetros!$G$3</f>
        <v>6.5130260521042082E-4</v>
      </c>
      <c r="K38" s="25">
        <f>J38/Parâmetros!$B$23</f>
        <v>1.0577349904884459</v>
      </c>
      <c r="L38" s="25">
        <f>K38/Parâmetros!$C$6</f>
        <v>2.8243924979664778</v>
      </c>
      <c r="M38" s="25">
        <f>(Parâmetros!$G$3*Parâmetros!$C$20*'Modelo_2_Ø28mm '!L38)/Parâmetros!$H$3</f>
        <v>13533.420829655766</v>
      </c>
      <c r="N38" s="25">
        <v>290541.70191499998</v>
      </c>
      <c r="O38" s="26">
        <f t="shared" si="1"/>
        <v>2421180.8492916664</v>
      </c>
      <c r="Q38" s="24">
        <v>0.65</v>
      </c>
      <c r="R38" s="25">
        <f>Q38/Parâmetros!$G$3</f>
        <v>6.5130260521042082E-4</v>
      </c>
      <c r="S38" s="25">
        <f>R38/Parâmetros!$B$23</f>
        <v>1.0577349904884459</v>
      </c>
      <c r="T38" s="25">
        <f>S38/Parâmetros!$D$6</f>
        <v>2.6469844606817965</v>
      </c>
      <c r="U38" s="25">
        <f>(Parâmetros!$G$3*Parâmetros!$D$20*'Modelo_2_Ø28mm '!T38)/Parâmetros!$H$3</f>
        <v>16283.821924008509</v>
      </c>
      <c r="V38" s="25">
        <v>202718.40131399999</v>
      </c>
      <c r="W38" s="26">
        <f t="shared" si="2"/>
        <v>1689320.01095</v>
      </c>
      <c r="Y38" s="24">
        <v>0.65</v>
      </c>
      <c r="Z38" s="25">
        <f>Y38/Parâmetros!$G$3</f>
        <v>6.5130260521042082E-4</v>
      </c>
      <c r="AA38" s="25">
        <f>Z38/Parâmetros!$B$23</f>
        <v>1.0577349904884459</v>
      </c>
      <c r="AB38" s="25">
        <f>AA38/Parâmetros!$E$6</f>
        <v>2.5414103567718547</v>
      </c>
      <c r="AC38" s="25">
        <f>(Parâmetros!$G$3*Parâmetros!$E$20*'Modelo_2_Ø28mm '!AB38)/Parâmetros!$H$3</f>
        <v>19636.292653244665</v>
      </c>
      <c r="AD38" s="25">
        <v>148184.20862599998</v>
      </c>
      <c r="AE38" s="25">
        <v>70475.873884000001</v>
      </c>
      <c r="AF38" s="26">
        <f t="shared" si="5"/>
        <v>1234868.4052166666</v>
      </c>
    </row>
    <row r="39" spans="1:32" x14ac:dyDescent="0.25">
      <c r="A39" s="24">
        <v>0.7</v>
      </c>
      <c r="B39" s="25">
        <f>A39/Parâmetros!$G$3</f>
        <v>7.0140280561122243E-4</v>
      </c>
      <c r="C39" s="25">
        <f>B39/Parâmetros!$B$23</f>
        <v>1.1390992205260186</v>
      </c>
      <c r="D39" s="25">
        <f>C39/Parâmetros!$B$6</f>
        <v>3.424832292621824</v>
      </c>
      <c r="E39" s="25">
        <f>(Parâmetros!$G$3*Parâmetros!$B$20*'Modelo_2_Ø28mm '!D39)/Parâmetros!$H$3</f>
        <v>11245.643789994021</v>
      </c>
      <c r="F39" s="25">
        <v>631752.18805500004</v>
      </c>
      <c r="G39" s="26">
        <f t="shared" si="4"/>
        <v>5264601.5671250001</v>
      </c>
      <c r="I39" s="24">
        <v>0.7</v>
      </c>
      <c r="J39" s="25">
        <f>I39/Parâmetros!$G$3</f>
        <v>7.0140280561122243E-4</v>
      </c>
      <c r="K39" s="25">
        <f>J39/Parâmetros!$B$23</f>
        <v>1.1390992205260186</v>
      </c>
      <c r="L39" s="25">
        <f>K39/Parâmetros!$C$6</f>
        <v>3.0416534593485145</v>
      </c>
      <c r="M39" s="25">
        <f>(Parâmetros!$G$3*Parâmetros!$C$20*'Modelo_2_Ø28mm '!L39)/Parâmetros!$H$3</f>
        <v>14574.453201167749</v>
      </c>
      <c r="N39" s="25">
        <v>332075.66348399996</v>
      </c>
      <c r="O39" s="26">
        <f t="shared" si="1"/>
        <v>2767297.1956999996</v>
      </c>
      <c r="Q39" s="24">
        <v>0.7</v>
      </c>
      <c r="R39" s="25">
        <f>Q39/Parâmetros!$G$3</f>
        <v>7.0140280561122243E-4</v>
      </c>
      <c r="S39" s="25">
        <f>R39/Parâmetros!$B$23</f>
        <v>1.1390992205260186</v>
      </c>
      <c r="T39" s="25">
        <f>S39/Parâmetros!$D$6</f>
        <v>2.8505986499650113</v>
      </c>
      <c r="U39" s="25">
        <f>(Parâmetros!$G$3*Parâmetros!$D$20*'Modelo_2_Ø28mm '!T39)/Parâmetros!$H$3</f>
        <v>17536.423610470702</v>
      </c>
      <c r="V39" s="25">
        <v>231937.49526500001</v>
      </c>
      <c r="W39" s="26">
        <f t="shared" si="2"/>
        <v>1932812.4605416667</v>
      </c>
      <c r="Y39" s="24">
        <v>0.7</v>
      </c>
      <c r="Z39" s="25">
        <f>Y39/Parâmetros!$G$3</f>
        <v>7.0140280561122243E-4</v>
      </c>
      <c r="AA39" s="25">
        <f>Z39/Parâmetros!$B$23</f>
        <v>1.1390992205260186</v>
      </c>
      <c r="AB39" s="25">
        <f>AA39/Parâmetros!$E$6</f>
        <v>2.7369034611389202</v>
      </c>
      <c r="AC39" s="25">
        <f>(Parâmetros!$G$3*Parâmetros!$E$20*'Modelo_2_Ø28mm '!AB39)/Parâmetros!$H$3</f>
        <v>21146.776703494252</v>
      </c>
      <c r="AD39" s="25">
        <v>170794.592103</v>
      </c>
      <c r="AE39" s="25">
        <v>81204.789472999997</v>
      </c>
      <c r="AF39" s="26">
        <f t="shared" si="5"/>
        <v>1423288.267525</v>
      </c>
    </row>
    <row r="40" spans="1:32" x14ac:dyDescent="0.25">
      <c r="A40" s="24">
        <v>0.75</v>
      </c>
      <c r="B40" s="25">
        <f>A40/Parâmetros!$G$3</f>
        <v>7.5150300601202404E-4</v>
      </c>
      <c r="C40" s="25">
        <f>B40/Parâmetros!$B$23</f>
        <v>1.2204634505635914</v>
      </c>
      <c r="D40" s="25">
        <f>C40/Parâmetros!$B$6</f>
        <v>3.6694631706662397</v>
      </c>
      <c r="E40" s="25">
        <f>(Parâmetros!$G$3*Parâmetros!$B$20*'Modelo_2_Ø28mm '!D40)/Parâmetros!$H$3</f>
        <v>12048.904060707879</v>
      </c>
      <c r="F40" s="25">
        <v>717072.62869299902</v>
      </c>
      <c r="G40" s="26">
        <f t="shared" si="4"/>
        <v>5975605.239108325</v>
      </c>
      <c r="I40" s="24">
        <v>0.75</v>
      </c>
      <c r="J40" s="25">
        <f>I40/Parâmetros!$G$3</f>
        <v>7.5150300601202404E-4</v>
      </c>
      <c r="K40" s="25">
        <f>J40/Parâmetros!$B$23</f>
        <v>1.2204634505635914</v>
      </c>
      <c r="L40" s="25">
        <f>K40/Parâmetros!$C$6</f>
        <v>3.2589144207305512</v>
      </c>
      <c r="M40" s="25">
        <f>(Parâmetros!$G$3*Parâmetros!$C$20*'Modelo_2_Ø28mm '!L40)/Parâmetros!$H$3</f>
        <v>15615.48557267973</v>
      </c>
      <c r="N40" s="25">
        <v>374729.55867100001</v>
      </c>
      <c r="O40" s="26">
        <f t="shared" si="1"/>
        <v>3122746.3222583337</v>
      </c>
      <c r="Q40" s="24">
        <v>0.75</v>
      </c>
      <c r="R40" s="25">
        <f>Q40/Parâmetros!$G$3</f>
        <v>7.5150300601202404E-4</v>
      </c>
      <c r="S40" s="25">
        <f>R40/Parâmetros!$B$23</f>
        <v>1.2204634505635914</v>
      </c>
      <c r="T40" s="25">
        <f>S40/Parâmetros!$D$6</f>
        <v>3.0542128392482266</v>
      </c>
      <c r="U40" s="25">
        <f>(Parâmetros!$G$3*Parâmetros!$D$20*'Modelo_2_Ø28mm '!T40)/Parâmetros!$H$3</f>
        <v>18789.025296932894</v>
      </c>
      <c r="V40" s="25">
        <v>262391.90667400003</v>
      </c>
      <c r="W40" s="26">
        <f t="shared" si="2"/>
        <v>2186599.2222833335</v>
      </c>
      <c r="Y40" s="24">
        <v>0.75</v>
      </c>
      <c r="Z40" s="25">
        <f>Y40/Parâmetros!$G$3</f>
        <v>7.5150300601202404E-4</v>
      </c>
      <c r="AA40" s="25">
        <f>Z40/Parâmetros!$B$23</f>
        <v>1.2204634505635914</v>
      </c>
      <c r="AB40" s="25">
        <f>AA40/Parâmetros!$E$6</f>
        <v>2.9323965655059858</v>
      </c>
      <c r="AC40" s="25">
        <f>(Parâmetros!$G$3*Parâmetros!$E$20*'Modelo_2_Ø28mm '!AB40)/Parâmetros!$H$3</f>
        <v>22657.260753743838</v>
      </c>
      <c r="AD40" s="25">
        <v>194077.646236</v>
      </c>
      <c r="AE40" s="25">
        <v>92142.103314999986</v>
      </c>
      <c r="AF40" s="26">
        <f t="shared" si="5"/>
        <v>1617313.7186333335</v>
      </c>
    </row>
    <row r="41" spans="1:32" x14ac:dyDescent="0.25">
      <c r="A41" s="24">
        <v>0.8</v>
      </c>
      <c r="B41" s="25">
        <f>A41/Parâmetros!$G$3</f>
        <v>8.0160320641282565E-4</v>
      </c>
      <c r="C41" s="25">
        <f>B41/Parâmetros!$B$23</f>
        <v>1.3018276806011642</v>
      </c>
      <c r="D41" s="25">
        <f>C41/Parâmetros!$B$6</f>
        <v>3.9140940487106559</v>
      </c>
      <c r="E41" s="25">
        <f>(Parâmetros!$G$3*Parâmetros!$B$20*'Modelo_2_Ø28mm '!D41)/Parâmetros!$H$3</f>
        <v>12852.164331421736</v>
      </c>
      <c r="F41" s="25">
        <v>807137.37625799992</v>
      </c>
      <c r="G41" s="26">
        <f t="shared" si="4"/>
        <v>6726144.8021499999</v>
      </c>
      <c r="I41" s="24">
        <v>0.8</v>
      </c>
      <c r="J41" s="25">
        <f>I41/Parâmetros!$G$3</f>
        <v>8.0160320641282565E-4</v>
      </c>
      <c r="K41" s="25">
        <f>J41/Parâmetros!$B$23</f>
        <v>1.3018276806011642</v>
      </c>
      <c r="L41" s="25">
        <f>K41/Parâmetros!$C$6</f>
        <v>3.4761753821125878</v>
      </c>
      <c r="M41" s="25">
        <f>(Parâmetros!$G$3*Parâmetros!$C$20*'Modelo_2_Ø28mm '!L41)/Parâmetros!$H$3</f>
        <v>16656.51794419171</v>
      </c>
      <c r="N41" s="25">
        <v>418525.37031899998</v>
      </c>
      <c r="O41" s="26">
        <f t="shared" si="1"/>
        <v>3487711.4193250001</v>
      </c>
      <c r="Q41" s="24">
        <v>0.8</v>
      </c>
      <c r="R41" s="25">
        <f>Q41/Parâmetros!$G$3</f>
        <v>8.0160320641282565E-4</v>
      </c>
      <c r="S41" s="25">
        <f>R41/Parâmetros!$B$23</f>
        <v>1.3018276806011642</v>
      </c>
      <c r="T41" s="25">
        <f>S41/Parâmetros!$D$6</f>
        <v>3.2578270285314419</v>
      </c>
      <c r="U41" s="25">
        <f>(Parâmetros!$G$3*Parâmetros!$D$20*'Modelo_2_Ø28mm '!T41)/Parâmetros!$H$3</f>
        <v>20041.62698339509</v>
      </c>
      <c r="V41" s="25">
        <v>293996.56447400001</v>
      </c>
      <c r="W41" s="26">
        <f t="shared" si="2"/>
        <v>2449971.370616667</v>
      </c>
      <c r="Y41" s="24">
        <v>0.8</v>
      </c>
      <c r="Z41" s="25">
        <f>Y41/Parâmetros!$G$3</f>
        <v>8.0160320641282565E-4</v>
      </c>
      <c r="AA41" s="25">
        <f>Z41/Parâmetros!$B$23</f>
        <v>1.3018276806011642</v>
      </c>
      <c r="AB41" s="25">
        <f>AA41/Parâmetros!$E$6</f>
        <v>3.1278896698730518</v>
      </c>
      <c r="AC41" s="25">
        <f>(Parâmetros!$G$3*Parâmetros!$E$20*'Modelo_2_Ø28mm '!AB41)/Parâmetros!$H$3</f>
        <v>24167.744803993432</v>
      </c>
      <c r="AD41" s="25">
        <v>218136.47793699999</v>
      </c>
      <c r="AE41" s="25">
        <v>103453.472369</v>
      </c>
      <c r="AF41" s="26">
        <f t="shared" si="5"/>
        <v>1817803.9828083334</v>
      </c>
    </row>
    <row r="42" spans="1:32" x14ac:dyDescent="0.25">
      <c r="A42" s="24">
        <v>0.85</v>
      </c>
      <c r="B42" s="25">
        <f>A42/Parâmetros!$G$3</f>
        <v>8.5170340681362726E-4</v>
      </c>
      <c r="C42" s="25">
        <f>B42/Parâmetros!$B$23</f>
        <v>1.3831919106387369</v>
      </c>
      <c r="D42" s="25">
        <f>C42/Parâmetros!$B$6</f>
        <v>4.1587249267550721</v>
      </c>
      <c r="E42" s="25">
        <f>(Parâmetros!$G$3*Parâmetros!$B$20*'Modelo_2_Ø28mm '!D42)/Parâmetros!$H$3</f>
        <v>13655.424602135596</v>
      </c>
      <c r="F42" s="25">
        <v>902084.93067999999</v>
      </c>
      <c r="G42" s="26">
        <f t="shared" si="4"/>
        <v>7517374.4223333336</v>
      </c>
      <c r="I42" s="24">
        <v>0.85</v>
      </c>
      <c r="J42" s="25">
        <f>I42/Parâmetros!$G$3</f>
        <v>8.5170340681362726E-4</v>
      </c>
      <c r="K42" s="25">
        <f>J42/Parâmetros!$B$23</f>
        <v>1.3831919106387369</v>
      </c>
      <c r="L42" s="25">
        <f>K42/Parâmetros!$C$6</f>
        <v>3.6934363434946245</v>
      </c>
      <c r="M42" s="25">
        <f>(Parâmetros!$G$3*Parâmetros!$C$20*'Modelo_2_Ø28mm '!L42)/Parâmetros!$H$3</f>
        <v>17697.550315703695</v>
      </c>
      <c r="N42" s="25">
        <v>464100.36317600001</v>
      </c>
      <c r="O42" s="26">
        <f t="shared" si="1"/>
        <v>3867503.0264666667</v>
      </c>
      <c r="Q42" s="24">
        <v>0.85</v>
      </c>
      <c r="R42" s="25">
        <f>Q42/Parâmetros!$G$3</f>
        <v>8.5170340681362726E-4</v>
      </c>
      <c r="S42" s="25">
        <f>R42/Parâmetros!$B$23</f>
        <v>1.3831919106387369</v>
      </c>
      <c r="T42" s="25">
        <f>S42/Parâmetros!$D$6</f>
        <v>3.4614412178146567</v>
      </c>
      <c r="U42" s="25">
        <f>(Parâmetros!$G$3*Parâmetros!$D$20*'Modelo_2_Ø28mm '!T42)/Parâmetros!$H$3</f>
        <v>21294.228669857279</v>
      </c>
      <c r="V42" s="25">
        <v>326545.86297099997</v>
      </c>
      <c r="W42" s="26">
        <f t="shared" si="2"/>
        <v>2721215.5247583333</v>
      </c>
      <c r="Y42" s="24">
        <v>0.85</v>
      </c>
      <c r="Z42" s="25">
        <f>Y42/Parâmetros!$G$3</f>
        <v>8.5170340681362726E-4</v>
      </c>
      <c r="AA42" s="25">
        <f>Z42/Parâmetros!$B$23</f>
        <v>1.3831919106387369</v>
      </c>
      <c r="AB42" s="25">
        <f>AA42/Parâmetros!$E$6</f>
        <v>3.3233827742401174</v>
      </c>
      <c r="AC42" s="25">
        <f>(Parâmetros!$G$3*Parâmetros!$E$20*'Modelo_2_Ø28mm '!AB42)/Parâmetros!$H$3</f>
        <v>25678.228854243018</v>
      </c>
      <c r="AD42" s="25">
        <v>242963.61895999999</v>
      </c>
      <c r="AE42" s="25">
        <v>115128.50371700012</v>
      </c>
      <c r="AF42" s="26">
        <f t="shared" si="5"/>
        <v>2024696.8246666666</v>
      </c>
    </row>
    <row r="43" spans="1:32" x14ac:dyDescent="0.25">
      <c r="A43" s="24">
        <v>0.9</v>
      </c>
      <c r="B43" s="25">
        <f>A43/Parâmetros!$G$3</f>
        <v>9.0180360721442887E-4</v>
      </c>
      <c r="C43" s="25">
        <f>B43/Parâmetros!$B$23</f>
        <v>1.4645561406763097</v>
      </c>
      <c r="D43" s="25">
        <f>C43/Parâmetros!$B$6</f>
        <v>4.4033558047994878</v>
      </c>
      <c r="E43" s="25">
        <f>(Parâmetros!$G$3*Parâmetros!$B$20*'Modelo_2_Ø28mm '!D43)/Parâmetros!$H$3</f>
        <v>14458.684872849455</v>
      </c>
      <c r="F43" s="25">
        <v>1001740.103689</v>
      </c>
      <c r="G43" s="26">
        <f t="shared" si="4"/>
        <v>8347834.1974083334</v>
      </c>
      <c r="I43" s="24">
        <v>0.9</v>
      </c>
      <c r="J43" s="25">
        <f>I43/Parâmetros!$G$3</f>
        <v>9.0180360721442887E-4</v>
      </c>
      <c r="K43" s="25">
        <f>J43/Parâmetros!$B$23</f>
        <v>1.4645561406763097</v>
      </c>
      <c r="L43" s="25">
        <f>K43/Parâmetros!$C$6</f>
        <v>3.9106973048766616</v>
      </c>
      <c r="M43" s="25">
        <f>(Parâmetros!$G$3*Parâmetros!$C$20*'Modelo_2_Ø28mm '!L43)/Parâmetros!$H$3</f>
        <v>18738.582687215676</v>
      </c>
      <c r="N43" s="25">
        <v>511986.20033100003</v>
      </c>
      <c r="O43" s="26">
        <f t="shared" si="1"/>
        <v>4266551.6694250004</v>
      </c>
      <c r="Q43" s="24">
        <v>0.9</v>
      </c>
      <c r="R43" s="25">
        <f>Q43/Parâmetros!$G$3</f>
        <v>9.0180360721442887E-4</v>
      </c>
      <c r="S43" s="25">
        <f>R43/Parâmetros!$B$23</f>
        <v>1.4645561406763097</v>
      </c>
      <c r="T43" s="25">
        <f>S43/Parâmetros!$D$6</f>
        <v>3.665055407097872</v>
      </c>
      <c r="U43" s="25">
        <f>(Parâmetros!$G$3*Parâmetros!$D$20*'Modelo_2_Ø28mm '!T43)/Parâmetros!$H$3</f>
        <v>22546.830356319475</v>
      </c>
      <c r="V43" s="25">
        <v>360451.48534100002</v>
      </c>
      <c r="W43" s="26">
        <f t="shared" si="2"/>
        <v>3003762.3778416668</v>
      </c>
      <c r="Y43" s="24">
        <v>0.9</v>
      </c>
      <c r="Z43" s="25">
        <f>Y43/Parâmetros!$G$3</f>
        <v>9.0180360721442887E-4</v>
      </c>
      <c r="AA43" s="25">
        <f>Z43/Parâmetros!$B$23</f>
        <v>1.4645561406763097</v>
      </c>
      <c r="AB43" s="25">
        <f>AA43/Parâmetros!$E$6</f>
        <v>3.518875878607183</v>
      </c>
      <c r="AC43" s="25">
        <f>(Parâmetros!$G$3*Parâmetros!$E$20*'Modelo_2_Ø28mm '!AB43)/Parâmetros!$H$3</f>
        <v>27188.712904492608</v>
      </c>
      <c r="AD43" s="25">
        <v>268459.91699999996</v>
      </c>
      <c r="AE43" s="25">
        <v>127007.37202900001</v>
      </c>
      <c r="AF43" s="26">
        <f t="shared" si="5"/>
        <v>2237165.9749999996</v>
      </c>
    </row>
    <row r="44" spans="1:32" x14ac:dyDescent="0.25">
      <c r="A44" s="24">
        <v>0.95</v>
      </c>
      <c r="B44" s="25">
        <f>A44/Parâmetros!$G$3</f>
        <v>9.5190380761523037E-4</v>
      </c>
      <c r="C44" s="25">
        <f>B44/Parâmetros!$B$23</f>
        <v>1.5459203707138822</v>
      </c>
      <c r="D44" s="25">
        <f>C44/Parâmetros!$B$6</f>
        <v>4.6479866828439036</v>
      </c>
      <c r="E44" s="25">
        <f>(Parâmetros!$G$3*Parâmetros!$B$20*'Modelo_2_Ø28mm '!D44)/Parâmetros!$H$3</f>
        <v>15261.945143563313</v>
      </c>
      <c r="F44" s="25">
        <v>1106215.5932779999</v>
      </c>
      <c r="G44" s="26">
        <f t="shared" si="4"/>
        <v>9218463.2773166653</v>
      </c>
      <c r="I44" s="24">
        <v>0.95</v>
      </c>
      <c r="J44" s="25">
        <f>I44/Parâmetros!$G$3</f>
        <v>9.5190380761523037E-4</v>
      </c>
      <c r="K44" s="25">
        <f>J44/Parâmetros!$B$23</f>
        <v>1.5459203707138822</v>
      </c>
      <c r="L44" s="25">
        <f>K44/Parâmetros!$C$6</f>
        <v>4.1279582662586973</v>
      </c>
      <c r="M44" s="25">
        <f>(Parâmetros!$G$3*Parâmetros!$C$20*'Modelo_2_Ø28mm '!L44)/Parâmetros!$H$3</f>
        <v>19779.615058727657</v>
      </c>
      <c r="N44" s="25">
        <v>563297.56480299996</v>
      </c>
      <c r="O44" s="26">
        <f t="shared" si="1"/>
        <v>4694146.3733583335</v>
      </c>
      <c r="Q44" s="24">
        <v>0.95</v>
      </c>
      <c r="R44" s="25">
        <f>Q44/Parâmetros!$G$3</f>
        <v>9.5190380761523037E-4</v>
      </c>
      <c r="S44" s="25">
        <f>R44/Parâmetros!$B$23</f>
        <v>1.5459203707138822</v>
      </c>
      <c r="T44" s="25">
        <f>S44/Parâmetros!$D$6</f>
        <v>3.8686695963810864</v>
      </c>
      <c r="U44" s="25">
        <f>(Parâmetros!$G$3*Parâmetros!$D$20*'Modelo_2_Ø28mm '!T44)/Parâmetros!$H$3</f>
        <v>23799.43204278166</v>
      </c>
      <c r="V44" s="25">
        <v>396380.93430999998</v>
      </c>
      <c r="W44" s="26">
        <f t="shared" si="2"/>
        <v>3303174.4525833335</v>
      </c>
      <c r="Y44" s="24">
        <v>0.95</v>
      </c>
      <c r="Z44" s="25">
        <f>Y44/Parâmetros!$G$3</f>
        <v>9.5190380761523037E-4</v>
      </c>
      <c r="AA44" s="25">
        <f>Z44/Parâmetros!$B$23</f>
        <v>1.5459203707138822</v>
      </c>
      <c r="AB44" s="25">
        <f>AA44/Parâmetros!$E$6</f>
        <v>3.7143689829742486</v>
      </c>
      <c r="AC44" s="25">
        <f>(Parâmetros!$G$3*Parâmetros!$E$20*'Modelo_2_Ø28mm '!AB44)/Parâmetros!$H$3</f>
        <v>28699.196954742198</v>
      </c>
      <c r="AD44" s="25">
        <v>295135.80994999997</v>
      </c>
      <c r="AE44" s="25">
        <v>139528.424608</v>
      </c>
      <c r="AF44" s="26">
        <f t="shared" si="5"/>
        <v>2459465.0829166663</v>
      </c>
    </row>
    <row r="45" spans="1:32" ht="15.75" thickBot="1" x14ac:dyDescent="0.3">
      <c r="A45" s="24">
        <v>1</v>
      </c>
      <c r="B45" s="25">
        <f>A45/Parâmetros!$G$3</f>
        <v>1.002004008016032E-3</v>
      </c>
      <c r="C45" s="25">
        <f>B45/Parâmetros!$B$23</f>
        <v>1.627284600751455</v>
      </c>
      <c r="D45" s="25">
        <f>C45/Parâmetros!$B$6</f>
        <v>4.8926175608883193</v>
      </c>
      <c r="E45" s="25">
        <f>(Parâmetros!$G$3*Parâmetros!$B$20*'Modelo_2_Ø28mm '!D45)/Parâmetros!$H$3</f>
        <v>16065.20541427717</v>
      </c>
      <c r="F45" s="25">
        <v>1215152.636862</v>
      </c>
      <c r="G45" s="26">
        <f t="shared" si="4"/>
        <v>10126271.973850001</v>
      </c>
      <c r="I45" s="24">
        <v>1</v>
      </c>
      <c r="J45" s="25">
        <f>I45/Parâmetros!$G$3</f>
        <v>1.002004008016032E-3</v>
      </c>
      <c r="K45" s="25">
        <f>J45/Parâmetros!$B$23</f>
        <v>1.627284600751455</v>
      </c>
      <c r="L45" s="25">
        <f>K45/Parâmetros!$C$6</f>
        <v>4.345219227640734</v>
      </c>
      <c r="M45" s="25">
        <f>(Parâmetros!$G$3*Parâmetros!$C$20*'Modelo_2_Ø28mm '!L45)/Parâmetros!$H$3</f>
        <v>20820.647430239638</v>
      </c>
      <c r="N45" s="30">
        <v>617808.82318900002</v>
      </c>
      <c r="O45" s="31">
        <f t="shared" si="1"/>
        <v>5148406.859908334</v>
      </c>
      <c r="Q45" s="24">
        <v>1</v>
      </c>
      <c r="R45" s="25">
        <f>Q45/Parâmetros!$G$3</f>
        <v>1.002004008016032E-3</v>
      </c>
      <c r="S45" s="25">
        <f>R45/Parâmetros!$B$23</f>
        <v>1.627284600751455</v>
      </c>
      <c r="T45" s="25">
        <f>S45/Parâmetros!$D$6</f>
        <v>4.0722837856643013</v>
      </c>
      <c r="U45" s="25">
        <f>(Parâmetros!$G$3*Parâmetros!$D$20*'Modelo_2_Ø28mm '!T45)/Parâmetros!$H$3</f>
        <v>25052.033729243853</v>
      </c>
      <c r="V45" s="25">
        <v>434342.99423300003</v>
      </c>
      <c r="W45" s="26">
        <f t="shared" si="2"/>
        <v>3619524.9519416671</v>
      </c>
      <c r="Y45" s="24">
        <v>1</v>
      </c>
      <c r="Z45" s="25">
        <f>Y45/Parâmetros!$G$3</f>
        <v>1.002004008016032E-3</v>
      </c>
      <c r="AA45" s="25">
        <f>Z45/Parâmetros!$B$23</f>
        <v>1.627284600751455</v>
      </c>
      <c r="AB45" s="25">
        <f>AA45/Parâmetros!$E$6</f>
        <v>3.9098620873413141</v>
      </c>
      <c r="AC45" s="25">
        <f>(Parâmetros!$G$3*Parâmetros!$E$20*'Modelo_2_Ø28mm '!AB45)/Parâmetros!$H$3</f>
        <v>30209.68100499178</v>
      </c>
      <c r="AD45" s="25">
        <v>323293.44511500001</v>
      </c>
      <c r="AE45" s="25">
        <v>152603.17908600002</v>
      </c>
      <c r="AF45" s="26">
        <f t="shared" si="5"/>
        <v>2694112.0426250002</v>
      </c>
    </row>
    <row r="46" spans="1:32" ht="15.75" customHeight="1" thickBot="1" x14ac:dyDescent="0.3">
      <c r="A46" s="52" t="s">
        <v>27</v>
      </c>
      <c r="B46" s="50">
        <f>Parâmetros!$H$3 / F46</f>
        <v>3.9761660167474977E-9</v>
      </c>
      <c r="C46" s="50"/>
      <c r="D46" s="51"/>
      <c r="F46" s="53">
        <v>214715</v>
      </c>
      <c r="G46" s="54"/>
      <c r="I46" s="52" t="s">
        <v>27</v>
      </c>
      <c r="J46" s="50">
        <f>Parâmetros!$H$3 / N46</f>
        <v>5.8778261062867577E-9</v>
      </c>
      <c r="K46" s="50"/>
      <c r="L46" s="51"/>
      <c r="N46" s="53">
        <v>145248</v>
      </c>
      <c r="O46" s="54"/>
      <c r="Q46" s="52" t="s">
        <v>27</v>
      </c>
      <c r="R46" s="50">
        <f>Parâmetros!$H$3 / V46</f>
        <v>8.6965721328913011E-9</v>
      </c>
      <c r="S46" s="50"/>
      <c r="T46" s="51"/>
      <c r="V46" s="53">
        <v>98170</v>
      </c>
      <c r="W46" s="54"/>
      <c r="Y46" s="52" t="s">
        <v>27</v>
      </c>
      <c r="Z46" s="50">
        <f>Parâmetros!$H$3 / AE46</f>
        <v>1.4028434820170546E-8</v>
      </c>
      <c r="AA46" s="50"/>
      <c r="AB46" s="51"/>
      <c r="AE46" s="53">
        <v>60858</v>
      </c>
      <c r="AF46" s="54"/>
    </row>
    <row r="47" spans="1:32" ht="15.75" customHeight="1" thickBot="1" x14ac:dyDescent="0.3">
      <c r="A47" s="52"/>
      <c r="B47" s="50"/>
      <c r="C47" s="50"/>
      <c r="D47" s="51"/>
      <c r="F47" s="55"/>
      <c r="G47" s="56"/>
      <c r="I47" s="52"/>
      <c r="J47" s="50"/>
      <c r="K47" s="50"/>
      <c r="L47" s="51"/>
      <c r="N47" s="55"/>
      <c r="O47" s="56"/>
      <c r="Q47" s="52"/>
      <c r="R47" s="50"/>
      <c r="S47" s="50"/>
      <c r="T47" s="51"/>
      <c r="V47" s="55"/>
      <c r="W47" s="56"/>
      <c r="Y47" s="52"/>
      <c r="Z47" s="50"/>
      <c r="AA47" s="50"/>
      <c r="AB47" s="51"/>
      <c r="AE47" s="55"/>
      <c r="AF47" s="56"/>
    </row>
    <row r="48" spans="1:32" ht="15.75" customHeight="1" thickBot="1" x14ac:dyDescent="0.3">
      <c r="A48" s="52" t="s">
        <v>28</v>
      </c>
      <c r="B48" s="61">
        <f>Parâmetros!$G$3 / F48</f>
        <v>2.6111095122353244E-3</v>
      </c>
      <c r="C48" s="61"/>
      <c r="D48" s="62"/>
      <c r="F48" s="57">
        <v>382213</v>
      </c>
      <c r="G48" s="58"/>
      <c r="I48" s="52" t="s">
        <v>28</v>
      </c>
      <c r="J48" s="61">
        <f>Parâmetros!$G$3 / N48</f>
        <v>4.0999096212307948E-3</v>
      </c>
      <c r="K48" s="61"/>
      <c r="L48" s="62"/>
      <c r="N48" s="57">
        <v>243420</v>
      </c>
      <c r="O48" s="58"/>
      <c r="Q48" s="52" t="s">
        <v>28</v>
      </c>
      <c r="R48" s="61">
        <f>Parâmetros!$G$3 / V48</f>
        <v>5.0489975362106214E-3</v>
      </c>
      <c r="S48" s="61"/>
      <c r="T48" s="62"/>
      <c r="V48" s="57">
        <v>197663</v>
      </c>
      <c r="W48" s="58"/>
      <c r="Y48" s="52" t="s">
        <v>28</v>
      </c>
      <c r="Z48" s="50">
        <f>Parâmetros!$G$3 / AE48</f>
        <v>6.102482573070808E-3</v>
      </c>
      <c r="AA48" s="50"/>
      <c r="AB48" s="51"/>
      <c r="AE48" s="57">
        <v>163540</v>
      </c>
      <c r="AF48" s="58"/>
    </row>
    <row r="49" spans="1:32" ht="15.75" customHeight="1" thickBot="1" x14ac:dyDescent="0.3">
      <c r="A49" s="52"/>
      <c r="B49" s="63"/>
      <c r="C49" s="63"/>
      <c r="D49" s="64"/>
      <c r="F49" s="59"/>
      <c r="G49" s="60"/>
      <c r="I49" s="52"/>
      <c r="J49" s="63"/>
      <c r="K49" s="63"/>
      <c r="L49" s="64"/>
      <c r="N49" s="59"/>
      <c r="O49" s="60"/>
      <c r="Q49" s="52"/>
      <c r="R49" s="63"/>
      <c r="S49" s="63"/>
      <c r="T49" s="64"/>
      <c r="V49" s="59"/>
      <c r="W49" s="60"/>
      <c r="Y49" s="52"/>
      <c r="Z49" s="50"/>
      <c r="AA49" s="50"/>
      <c r="AB49" s="51"/>
      <c r="AE49" s="59"/>
      <c r="AF49" s="60"/>
    </row>
    <row r="65" spans="9:26" x14ac:dyDescent="0.25">
      <c r="I65" s="17" t="s">
        <v>27</v>
      </c>
      <c r="J65" s="17" t="s">
        <v>29</v>
      </c>
    </row>
    <row r="66" spans="9:26" x14ac:dyDescent="0.25">
      <c r="I66" s="17" t="s">
        <v>28</v>
      </c>
    </row>
    <row r="68" spans="9:26" x14ac:dyDescent="0.25">
      <c r="K68" s="71">
        <v>5.8800000000000004E-9</v>
      </c>
    </row>
    <row r="69" spans="9:26" x14ac:dyDescent="0.25">
      <c r="K69" s="71">
        <v>4.1000000000000003E-3</v>
      </c>
      <c r="Z69" s="17">
        <v>1.4E-8</v>
      </c>
    </row>
    <row r="70" spans="9:26" x14ac:dyDescent="0.25">
      <c r="Z70" s="17">
        <v>6.1000000000000004E-3</v>
      </c>
    </row>
  </sheetData>
  <mergeCells count="32">
    <mergeCell ref="V46:W47"/>
    <mergeCell ref="V48:W49"/>
    <mergeCell ref="J46:L47"/>
    <mergeCell ref="AE46:AF47"/>
    <mergeCell ref="AE48:AF49"/>
    <mergeCell ref="Y46:Y47"/>
    <mergeCell ref="Z46:AB47"/>
    <mergeCell ref="Y48:Y49"/>
    <mergeCell ref="Z48:AB49"/>
    <mergeCell ref="J48:L49"/>
    <mergeCell ref="Q46:Q47"/>
    <mergeCell ref="R46:T47"/>
    <mergeCell ref="Q48:Q49"/>
    <mergeCell ref="R48:T49"/>
    <mergeCell ref="N46:O47"/>
    <mergeCell ref="N48:O49"/>
    <mergeCell ref="A46:A47"/>
    <mergeCell ref="B46:D47"/>
    <mergeCell ref="A48:A49"/>
    <mergeCell ref="B48:D49"/>
    <mergeCell ref="I46:I47"/>
    <mergeCell ref="F46:G47"/>
    <mergeCell ref="F48:G49"/>
    <mergeCell ref="I48:I49"/>
    <mergeCell ref="A1:G1"/>
    <mergeCell ref="I1:O1"/>
    <mergeCell ref="Q1:W1"/>
    <mergeCell ref="Y1:AF1"/>
    <mergeCell ref="Y17:AF17"/>
    <mergeCell ref="Q17:W17"/>
    <mergeCell ref="I17:O17"/>
    <mergeCell ref="A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7A47-BF74-4593-9561-3E0A5FFEAFBB}">
  <dimension ref="A1:AE66"/>
  <sheetViews>
    <sheetView zoomScale="85" zoomScaleNormal="85" workbookViewId="0">
      <selection activeCell="M18" sqref="M18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1" width="10.7109375" style="17" customWidth="1"/>
    <col min="32" max="32" width="16.5703125" customWidth="1"/>
  </cols>
  <sheetData>
    <row r="1" spans="1:31" ht="15.75" x14ac:dyDescent="0.25">
      <c r="A1" s="44" t="s">
        <v>23</v>
      </c>
      <c r="B1" s="45"/>
      <c r="C1" s="45"/>
      <c r="D1" s="45"/>
      <c r="E1" s="45"/>
      <c r="F1" s="45"/>
      <c r="G1" s="46"/>
      <c r="I1" s="44" t="s">
        <v>24</v>
      </c>
      <c r="J1" s="45"/>
      <c r="K1" s="45"/>
      <c r="L1" s="45"/>
      <c r="M1" s="45"/>
      <c r="N1" s="45"/>
      <c r="O1" s="46"/>
      <c r="Q1" s="44" t="s">
        <v>25</v>
      </c>
      <c r="R1" s="45"/>
      <c r="S1" s="45"/>
      <c r="T1" s="45"/>
      <c r="U1" s="45"/>
      <c r="V1" s="45"/>
      <c r="W1" s="46"/>
      <c r="Y1" s="44" t="s">
        <v>26</v>
      </c>
      <c r="Z1" s="45"/>
      <c r="AA1" s="45"/>
      <c r="AB1" s="45"/>
      <c r="AC1" s="45"/>
      <c r="AD1" s="45"/>
      <c r="AE1" s="46"/>
    </row>
    <row r="2" spans="1:31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3" t="s">
        <v>5</v>
      </c>
    </row>
    <row r="3" spans="1:31" x14ac:dyDescent="0.25">
      <c r="A3" s="18"/>
      <c r="B3" s="19">
        <f>A3/Parâmetros!$G$3</f>
        <v>0</v>
      </c>
      <c r="C3" s="19">
        <f>B3/Parâmetros!$B$23</f>
        <v>0</v>
      </c>
      <c r="D3" s="19">
        <f>C3/Parâmetros!$B$6</f>
        <v>0</v>
      </c>
      <c r="E3" s="19">
        <f>(Parâmetros!$G$3*Parâmetros!$B$20*'Modelo_3_Ø25mm '!D3)/Parâmetros!$H$3</f>
        <v>0</v>
      </c>
      <c r="F3" s="19"/>
      <c r="G3" s="20">
        <f>F3/0.12</f>
        <v>0</v>
      </c>
      <c r="I3" s="18"/>
      <c r="J3" s="19">
        <f>I3/Parâmetros!$G$3</f>
        <v>0</v>
      </c>
      <c r="K3" s="19">
        <f>J3/Parâmetros!$B$23</f>
        <v>0</v>
      </c>
      <c r="L3" s="19">
        <f>K3/Parâmetros!$C$6</f>
        <v>0</v>
      </c>
      <c r="M3" s="19">
        <f>(Parâmetros!$G$3*Parâmetros!$C$20*'Modelo_3_Ø25mm '!L3)/Parâmetros!$H$3</f>
        <v>0</v>
      </c>
      <c r="N3" s="19"/>
      <c r="O3" s="20">
        <f>N3/0.12</f>
        <v>0</v>
      </c>
      <c r="Q3" s="18"/>
      <c r="R3" s="19">
        <f>Q3/Parâmetros!$G$3</f>
        <v>0</v>
      </c>
      <c r="S3" s="19">
        <f>R3/Parâmetros!$B$23</f>
        <v>0</v>
      </c>
      <c r="T3" s="19">
        <f>S3/Parâmetros!$D$6</f>
        <v>0</v>
      </c>
      <c r="U3" s="19">
        <f>(Parâmetros!$G$3*Parâmetros!$D$20*'Modelo_3_Ø25mm '!T3)/Parâmetros!$H$3</f>
        <v>0</v>
      </c>
      <c r="V3" s="19"/>
      <c r="W3" s="20">
        <f>V3/0.12</f>
        <v>0</v>
      </c>
      <c r="Y3" s="18"/>
      <c r="Z3" s="19">
        <f>Y3/Parâmetros!$G$3</f>
        <v>0</v>
      </c>
      <c r="AA3" s="19">
        <f>Z3/Parâmetros!$B$33</f>
        <v>0</v>
      </c>
      <c r="AB3" s="19">
        <f>AA3/Parâmetros!$E$6</f>
        <v>0</v>
      </c>
      <c r="AC3" s="19">
        <f>(Parâmetros!$G$3*Parâmetros!$E$20*'Modelo_3_Ø25mm '!AB3)/Parâmetros!$H$3</f>
        <v>0</v>
      </c>
      <c r="AD3" s="19"/>
      <c r="AE3" s="20">
        <f>AD3/0.12</f>
        <v>0</v>
      </c>
    </row>
    <row r="4" spans="1:31" x14ac:dyDescent="0.25">
      <c r="A4" s="18"/>
      <c r="B4" s="19">
        <f>A4/Parâmetros!$G$3</f>
        <v>0</v>
      </c>
      <c r="C4" s="19">
        <f>B4/Parâmetros!$B$23</f>
        <v>0</v>
      </c>
      <c r="D4" s="19">
        <f>C4/Parâmetros!$B$6</f>
        <v>0</v>
      </c>
      <c r="E4" s="19">
        <f>(Parâmetros!$G$3*Parâmetros!$B$20*'Modelo_3_Ø25mm '!D4)/Parâmetros!$H$3</f>
        <v>0</v>
      </c>
      <c r="F4" s="19"/>
      <c r="G4" s="20">
        <f t="shared" ref="G4:G16" si="0">F4/0.12</f>
        <v>0</v>
      </c>
      <c r="I4" s="18"/>
      <c r="J4" s="19">
        <f>I4/Parâmetros!$G$3</f>
        <v>0</v>
      </c>
      <c r="K4" s="19">
        <f>J4/Parâmetros!$B$23</f>
        <v>0</v>
      </c>
      <c r="L4" s="19">
        <f>K4/Parâmetros!$C$6</f>
        <v>0</v>
      </c>
      <c r="M4" s="19">
        <f>(Parâmetros!$G$3*Parâmetros!$C$20*'Modelo_3_Ø25mm '!L4)/Parâmetros!$H$3</f>
        <v>0</v>
      </c>
      <c r="N4" s="19"/>
      <c r="O4" s="20">
        <f t="shared" ref="O4:O45" si="1">N4/0.12</f>
        <v>0</v>
      </c>
      <c r="Q4" s="18"/>
      <c r="R4" s="19">
        <f>Q4/Parâmetros!$G$3</f>
        <v>0</v>
      </c>
      <c r="S4" s="19">
        <f>R4/Parâmetros!$B$23</f>
        <v>0</v>
      </c>
      <c r="T4" s="19">
        <f>S4/Parâmetros!$D$6</f>
        <v>0</v>
      </c>
      <c r="U4" s="19">
        <f>(Parâmetros!$G$3*Parâmetros!$D$20*'Modelo_3_Ø25mm '!T4)/Parâmetros!$H$3</f>
        <v>0</v>
      </c>
      <c r="V4" s="19"/>
      <c r="W4" s="20">
        <f t="shared" ref="W4:W45" si="2">V4/0.12</f>
        <v>0</v>
      </c>
      <c r="Y4" s="18"/>
      <c r="Z4" s="19">
        <f>Y4/Parâmetros!$G$3</f>
        <v>0</v>
      </c>
      <c r="AA4" s="19">
        <f>Z4/Parâmetros!$B$33</f>
        <v>0</v>
      </c>
      <c r="AB4" s="19">
        <f>AA4/Parâmetros!$E$6</f>
        <v>0</v>
      </c>
      <c r="AC4" s="19">
        <f>(Parâmetros!$G$3*Parâmetros!$E$20*'Modelo_3_Ø25mm '!AB4)/Parâmetros!$H$3</f>
        <v>0</v>
      </c>
      <c r="AD4" s="19"/>
      <c r="AE4" s="20">
        <f t="shared" ref="AE4:AE16" si="3">AD4/0.12</f>
        <v>0</v>
      </c>
    </row>
    <row r="5" spans="1:31" x14ac:dyDescent="0.25">
      <c r="A5" s="18"/>
      <c r="B5" s="19">
        <f>A5/Parâmetros!$G$3</f>
        <v>0</v>
      </c>
      <c r="C5" s="19">
        <f>B5/Parâmetros!$B$23</f>
        <v>0</v>
      </c>
      <c r="D5" s="19">
        <f>C5/Parâmetros!$B$6</f>
        <v>0</v>
      </c>
      <c r="E5" s="19">
        <f>(Parâmetros!$G$3*Parâmetros!$B$20*'Modelo_3_Ø25mm '!D5)/Parâmetros!$H$3</f>
        <v>0</v>
      </c>
      <c r="F5" s="19"/>
      <c r="G5" s="20">
        <f t="shared" si="0"/>
        <v>0</v>
      </c>
      <c r="I5" s="18"/>
      <c r="J5" s="19">
        <f>I5/Parâmetros!$G$3</f>
        <v>0</v>
      </c>
      <c r="K5" s="19">
        <f>J5/Parâmetros!$B$23</f>
        <v>0</v>
      </c>
      <c r="L5" s="19">
        <f>K5/Parâmetros!$C$6</f>
        <v>0</v>
      </c>
      <c r="M5" s="19">
        <f>(Parâmetros!$G$3*Parâmetros!$C$20*'Modelo_3_Ø25mm '!L5)/Parâmetros!$H$3</f>
        <v>0</v>
      </c>
      <c r="N5" s="19"/>
      <c r="O5" s="20">
        <f t="shared" si="1"/>
        <v>0</v>
      </c>
      <c r="Q5" s="18"/>
      <c r="R5" s="19">
        <f>Q5/Parâmetros!$G$3</f>
        <v>0</v>
      </c>
      <c r="S5" s="19">
        <f>R5/Parâmetros!$B$23</f>
        <v>0</v>
      </c>
      <c r="T5" s="19">
        <f>S5/Parâmetros!$D$6</f>
        <v>0</v>
      </c>
      <c r="U5" s="19">
        <f>(Parâmetros!$G$3*Parâmetros!$D$20*'Modelo_3_Ø25mm '!T5)/Parâmetros!$H$3</f>
        <v>0</v>
      </c>
      <c r="V5" s="19"/>
      <c r="W5" s="20">
        <f t="shared" si="2"/>
        <v>0</v>
      </c>
      <c r="Y5" s="18"/>
      <c r="Z5" s="19">
        <f>Y5/Parâmetros!$G$3</f>
        <v>0</v>
      </c>
      <c r="AA5" s="19">
        <f>Z5/Parâmetros!$B$33</f>
        <v>0</v>
      </c>
      <c r="AB5" s="19">
        <f>AA5/Parâmetros!$E$6</f>
        <v>0</v>
      </c>
      <c r="AC5" s="19">
        <f>(Parâmetros!$G$3*Parâmetros!$E$20*'Modelo_3_Ø25mm '!AB5)/Parâmetros!$H$3</f>
        <v>0</v>
      </c>
      <c r="AD5" s="19"/>
      <c r="AE5" s="20">
        <f t="shared" si="3"/>
        <v>0</v>
      </c>
    </row>
    <row r="6" spans="1:31" x14ac:dyDescent="0.25">
      <c r="A6" s="18"/>
      <c r="B6" s="19">
        <f>A6/Parâmetros!$G$3</f>
        <v>0</v>
      </c>
      <c r="C6" s="19">
        <f>B6/Parâmetros!$B$23</f>
        <v>0</v>
      </c>
      <c r="D6" s="19">
        <f>C6/Parâmetros!$B$6</f>
        <v>0</v>
      </c>
      <c r="E6" s="19">
        <f>(Parâmetros!$G$3*Parâmetros!$B$20*'Modelo_3_Ø25mm '!D6)/Parâmetros!$H$3</f>
        <v>0</v>
      </c>
      <c r="F6" s="19"/>
      <c r="G6" s="20">
        <f t="shared" si="0"/>
        <v>0</v>
      </c>
      <c r="I6" s="18"/>
      <c r="J6" s="19">
        <f>I6/Parâmetros!$G$3</f>
        <v>0</v>
      </c>
      <c r="K6" s="19">
        <f>J6/Parâmetros!$B$23</f>
        <v>0</v>
      </c>
      <c r="L6" s="19">
        <f>K6/Parâmetros!$C$6</f>
        <v>0</v>
      </c>
      <c r="M6" s="19">
        <f>(Parâmetros!$G$3*Parâmetros!$C$20*'Modelo_3_Ø25mm '!L6)/Parâmetros!$H$3</f>
        <v>0</v>
      </c>
      <c r="N6" s="19"/>
      <c r="O6" s="20">
        <f t="shared" si="1"/>
        <v>0</v>
      </c>
      <c r="Q6" s="18"/>
      <c r="R6" s="19">
        <f>Q6/Parâmetros!$G$3</f>
        <v>0</v>
      </c>
      <c r="S6" s="19">
        <f>R6/Parâmetros!$B$23</f>
        <v>0</v>
      </c>
      <c r="T6" s="19">
        <f>S6/Parâmetros!$D$6</f>
        <v>0</v>
      </c>
      <c r="U6" s="19">
        <f>(Parâmetros!$G$3*Parâmetros!$D$20*'Modelo_3_Ø25mm '!T6)/Parâmetros!$H$3</f>
        <v>0</v>
      </c>
      <c r="V6" s="19"/>
      <c r="W6" s="20">
        <f t="shared" si="2"/>
        <v>0</v>
      </c>
      <c r="Y6" s="18"/>
      <c r="Z6" s="19">
        <f>Y6/Parâmetros!$G$3</f>
        <v>0</v>
      </c>
      <c r="AA6" s="19">
        <f>Z6/Parâmetros!$B$33</f>
        <v>0</v>
      </c>
      <c r="AB6" s="19">
        <f>AA6/Parâmetros!$E$6</f>
        <v>0</v>
      </c>
      <c r="AC6" s="19">
        <f>(Parâmetros!$G$3*Parâmetros!$E$20*'Modelo_3_Ø25mm '!AB6)/Parâmetros!$H$3</f>
        <v>0</v>
      </c>
      <c r="AD6" s="19"/>
      <c r="AE6" s="20">
        <f t="shared" si="3"/>
        <v>0</v>
      </c>
    </row>
    <row r="7" spans="1:31" x14ac:dyDescent="0.25">
      <c r="A7" s="18"/>
      <c r="B7" s="19">
        <f>A7/Parâmetros!$G$3</f>
        <v>0</v>
      </c>
      <c r="C7" s="19">
        <f>B7/Parâmetros!$B$23</f>
        <v>0</v>
      </c>
      <c r="D7" s="19">
        <f>C7/Parâmetros!$B$6</f>
        <v>0</v>
      </c>
      <c r="E7" s="19">
        <f>(Parâmetros!$G$3*Parâmetros!$B$20*'Modelo_3_Ø25mm '!D7)/Parâmetros!$H$3</f>
        <v>0</v>
      </c>
      <c r="F7" s="19"/>
      <c r="G7" s="20">
        <f t="shared" si="0"/>
        <v>0</v>
      </c>
      <c r="I7" s="18"/>
      <c r="J7" s="19">
        <f>I7/Parâmetros!$G$3</f>
        <v>0</v>
      </c>
      <c r="K7" s="19">
        <f>J7/Parâmetros!$B$23</f>
        <v>0</v>
      </c>
      <c r="L7" s="19">
        <f>K7/Parâmetros!$C$6</f>
        <v>0</v>
      </c>
      <c r="M7" s="19">
        <f>(Parâmetros!$G$3*Parâmetros!$C$20*'Modelo_3_Ø25mm '!L7)/Parâmetros!$H$3</f>
        <v>0</v>
      </c>
      <c r="N7" s="19"/>
      <c r="O7" s="20">
        <f t="shared" si="1"/>
        <v>0</v>
      </c>
      <c r="Q7" s="18"/>
      <c r="R7" s="19">
        <f>Q7/Parâmetros!$G$3</f>
        <v>0</v>
      </c>
      <c r="S7" s="19">
        <f>R7/Parâmetros!$B$23</f>
        <v>0</v>
      </c>
      <c r="T7" s="19">
        <f>S7/Parâmetros!$D$6</f>
        <v>0</v>
      </c>
      <c r="U7" s="19">
        <f>(Parâmetros!$G$3*Parâmetros!$D$20*'Modelo_3_Ø25mm '!T7)/Parâmetros!$H$3</f>
        <v>0</v>
      </c>
      <c r="V7" s="19"/>
      <c r="W7" s="20">
        <f t="shared" si="2"/>
        <v>0</v>
      </c>
      <c r="Y7" s="18"/>
      <c r="Z7" s="19">
        <f>Y7/Parâmetros!$G$3</f>
        <v>0</v>
      </c>
      <c r="AA7" s="19">
        <f>Z7/Parâmetros!$B$33</f>
        <v>0</v>
      </c>
      <c r="AB7" s="19">
        <f>AA7/Parâmetros!$E$6</f>
        <v>0</v>
      </c>
      <c r="AC7" s="19">
        <f>(Parâmetros!$G$3*Parâmetros!$E$20*'Modelo_3_Ø25mm '!AB7)/Parâmetros!$H$3</f>
        <v>0</v>
      </c>
      <c r="AD7" s="19"/>
      <c r="AE7" s="20">
        <f t="shared" si="3"/>
        <v>0</v>
      </c>
    </row>
    <row r="8" spans="1:31" x14ac:dyDescent="0.25">
      <c r="A8" s="18"/>
      <c r="B8" s="19">
        <f>A8/Parâmetros!$G$3</f>
        <v>0</v>
      </c>
      <c r="C8" s="19">
        <f>B8/Parâmetros!$B$23</f>
        <v>0</v>
      </c>
      <c r="D8" s="19">
        <f>C8/Parâmetros!$B$6</f>
        <v>0</v>
      </c>
      <c r="E8" s="19">
        <f>(Parâmetros!$G$3*Parâmetros!$B$20*'Modelo_3_Ø25mm '!D8)/Parâmetros!$H$3</f>
        <v>0</v>
      </c>
      <c r="F8" s="19"/>
      <c r="G8" s="20">
        <f t="shared" si="0"/>
        <v>0</v>
      </c>
      <c r="I8" s="18"/>
      <c r="J8" s="19">
        <f>I8/Parâmetros!$G$3</f>
        <v>0</v>
      </c>
      <c r="K8" s="19">
        <f>J8/Parâmetros!$B$23</f>
        <v>0</v>
      </c>
      <c r="L8" s="19">
        <f>K8/Parâmetros!$C$6</f>
        <v>0</v>
      </c>
      <c r="M8" s="19">
        <f>(Parâmetros!$G$3*Parâmetros!$C$20*'Modelo_3_Ø25mm '!L8)/Parâmetros!$H$3</f>
        <v>0</v>
      </c>
      <c r="N8" s="19"/>
      <c r="O8" s="20">
        <f t="shared" si="1"/>
        <v>0</v>
      </c>
      <c r="Q8" s="18"/>
      <c r="R8" s="19">
        <f>Q8/Parâmetros!$G$3</f>
        <v>0</v>
      </c>
      <c r="S8" s="19">
        <f>R8/Parâmetros!$B$23</f>
        <v>0</v>
      </c>
      <c r="T8" s="19">
        <f>S8/Parâmetros!$D$6</f>
        <v>0</v>
      </c>
      <c r="U8" s="19">
        <f>(Parâmetros!$G$3*Parâmetros!$D$20*'Modelo_3_Ø25mm '!T8)/Parâmetros!$H$3</f>
        <v>0</v>
      </c>
      <c r="V8" s="19"/>
      <c r="W8" s="20">
        <f t="shared" si="2"/>
        <v>0</v>
      </c>
      <c r="Y8" s="18"/>
      <c r="Z8" s="19">
        <f>Y8/Parâmetros!$G$3</f>
        <v>0</v>
      </c>
      <c r="AA8" s="19">
        <f>Z8/Parâmetros!$B$33</f>
        <v>0</v>
      </c>
      <c r="AB8" s="19">
        <f>AA8/Parâmetros!$E$6</f>
        <v>0</v>
      </c>
      <c r="AC8" s="19">
        <f>(Parâmetros!$G$3*Parâmetros!$E$20*'Modelo_3_Ø25mm '!AB8)/Parâmetros!$H$3</f>
        <v>0</v>
      </c>
      <c r="AD8" s="19"/>
      <c r="AE8" s="20">
        <f t="shared" si="3"/>
        <v>0</v>
      </c>
    </row>
    <row r="9" spans="1:31" x14ac:dyDescent="0.25">
      <c r="A9" s="18"/>
      <c r="B9" s="19">
        <f>A9/Parâmetros!$G$3</f>
        <v>0</v>
      </c>
      <c r="C9" s="19">
        <f>B9/Parâmetros!$B$23</f>
        <v>0</v>
      </c>
      <c r="D9" s="19">
        <f>C9/Parâmetros!$B$6</f>
        <v>0</v>
      </c>
      <c r="E9" s="19">
        <f>(Parâmetros!$G$3*Parâmetros!$B$20*'Modelo_3_Ø25mm '!D9)/Parâmetros!$H$3</f>
        <v>0</v>
      </c>
      <c r="F9" s="19"/>
      <c r="G9" s="20">
        <f t="shared" si="0"/>
        <v>0</v>
      </c>
      <c r="I9" s="18"/>
      <c r="J9" s="19">
        <f>I9/Parâmetros!$G$3</f>
        <v>0</v>
      </c>
      <c r="K9" s="19">
        <f>J9/Parâmetros!$B$23</f>
        <v>0</v>
      </c>
      <c r="L9" s="19">
        <f>K9/Parâmetros!$C$6</f>
        <v>0</v>
      </c>
      <c r="M9" s="19">
        <f>(Parâmetros!$G$3*Parâmetros!$C$20*'Modelo_3_Ø25mm '!L9)/Parâmetros!$H$3</f>
        <v>0</v>
      </c>
      <c r="N9" s="19"/>
      <c r="O9" s="20">
        <f t="shared" si="1"/>
        <v>0</v>
      </c>
      <c r="Q9" s="18"/>
      <c r="R9" s="19">
        <f>Q9/Parâmetros!$G$3</f>
        <v>0</v>
      </c>
      <c r="S9" s="19">
        <f>R9/Parâmetros!$B$23</f>
        <v>0</v>
      </c>
      <c r="T9" s="19">
        <f>S9/Parâmetros!$D$6</f>
        <v>0</v>
      </c>
      <c r="U9" s="19">
        <f>(Parâmetros!$G$3*Parâmetros!$D$20*'Modelo_3_Ø25mm '!T9)/Parâmetros!$H$3</f>
        <v>0</v>
      </c>
      <c r="V9" s="19"/>
      <c r="W9" s="20">
        <f t="shared" si="2"/>
        <v>0</v>
      </c>
      <c r="Y9" s="18"/>
      <c r="Z9" s="19">
        <f>Y9/Parâmetros!$G$3</f>
        <v>0</v>
      </c>
      <c r="AA9" s="19">
        <f>Z9/Parâmetros!$B$33</f>
        <v>0</v>
      </c>
      <c r="AB9" s="19">
        <f>AA9/Parâmetros!$E$6</f>
        <v>0</v>
      </c>
      <c r="AC9" s="19">
        <f>(Parâmetros!$G$3*Parâmetros!$E$20*'Modelo_3_Ø25mm '!AB9)/Parâmetros!$H$3</f>
        <v>0</v>
      </c>
      <c r="AD9" s="19"/>
      <c r="AE9" s="20">
        <f t="shared" si="3"/>
        <v>0</v>
      </c>
    </row>
    <row r="10" spans="1:31" x14ac:dyDescent="0.25">
      <c r="A10" s="18"/>
      <c r="B10" s="19">
        <f>A10/Parâmetros!$G$3</f>
        <v>0</v>
      </c>
      <c r="C10" s="19">
        <f>B10/Parâmetros!$B$23</f>
        <v>0</v>
      </c>
      <c r="D10" s="19">
        <f>C10/Parâmetros!$B$6</f>
        <v>0</v>
      </c>
      <c r="E10" s="19">
        <f>(Parâmetros!$G$3*Parâmetros!$B$20*'Modelo_3_Ø25mm '!D10)/Parâmetros!$H$3</f>
        <v>0</v>
      </c>
      <c r="F10" s="19"/>
      <c r="G10" s="20">
        <f t="shared" si="0"/>
        <v>0</v>
      </c>
      <c r="I10" s="18"/>
      <c r="J10" s="19">
        <f>I10/Parâmetros!$G$3</f>
        <v>0</v>
      </c>
      <c r="K10" s="19">
        <f>J10/Parâmetros!$B$23</f>
        <v>0</v>
      </c>
      <c r="L10" s="19">
        <f>K10/Parâmetros!$C$6</f>
        <v>0</v>
      </c>
      <c r="M10" s="19">
        <f>(Parâmetros!$G$3*Parâmetros!$C$20*'Modelo_3_Ø25mm '!L10)/Parâmetros!$H$3</f>
        <v>0</v>
      </c>
      <c r="N10" s="19"/>
      <c r="O10" s="20">
        <f t="shared" si="1"/>
        <v>0</v>
      </c>
      <c r="Q10" s="18"/>
      <c r="R10" s="19">
        <f>Q10/Parâmetros!$G$3</f>
        <v>0</v>
      </c>
      <c r="S10" s="19">
        <f>R10/Parâmetros!$B$23</f>
        <v>0</v>
      </c>
      <c r="T10" s="19">
        <f>S10/Parâmetros!$D$6</f>
        <v>0</v>
      </c>
      <c r="U10" s="19">
        <f>(Parâmetros!$G$3*Parâmetros!$D$20*'Modelo_3_Ø25mm '!T10)/Parâmetros!$H$3</f>
        <v>0</v>
      </c>
      <c r="V10" s="19"/>
      <c r="W10" s="20">
        <f t="shared" si="2"/>
        <v>0</v>
      </c>
      <c r="Y10" s="18"/>
      <c r="Z10" s="19">
        <f>Y10/Parâmetros!$G$3</f>
        <v>0</v>
      </c>
      <c r="AA10" s="19">
        <f>Z10/Parâmetros!$B$33</f>
        <v>0</v>
      </c>
      <c r="AB10" s="19">
        <f>AA10/Parâmetros!$E$6</f>
        <v>0</v>
      </c>
      <c r="AC10" s="19">
        <f>(Parâmetros!$G$3*Parâmetros!$E$20*'Modelo_3_Ø25mm '!AB10)/Parâmetros!$H$3</f>
        <v>0</v>
      </c>
      <c r="AD10" s="19"/>
      <c r="AE10" s="20">
        <f t="shared" si="3"/>
        <v>0</v>
      </c>
    </row>
    <row r="11" spans="1:31" x14ac:dyDescent="0.25">
      <c r="A11" s="18"/>
      <c r="B11" s="19">
        <f>A11/Parâmetros!$G$3</f>
        <v>0</v>
      </c>
      <c r="C11" s="19">
        <f>B11/Parâmetros!$B$23</f>
        <v>0</v>
      </c>
      <c r="D11" s="19">
        <f>C11/Parâmetros!$B$6</f>
        <v>0</v>
      </c>
      <c r="E11" s="19">
        <f>(Parâmetros!$G$3*Parâmetros!$B$20*'Modelo_3_Ø25mm '!D11)/Parâmetros!$H$3</f>
        <v>0</v>
      </c>
      <c r="F11" s="19"/>
      <c r="G11" s="20">
        <f t="shared" si="0"/>
        <v>0</v>
      </c>
      <c r="I11" s="18"/>
      <c r="J11" s="19">
        <f>I11/Parâmetros!$G$3</f>
        <v>0</v>
      </c>
      <c r="K11" s="19">
        <f>J11/Parâmetros!$B$23</f>
        <v>0</v>
      </c>
      <c r="L11" s="19">
        <f>K11/Parâmetros!$C$6</f>
        <v>0</v>
      </c>
      <c r="M11" s="19">
        <f>(Parâmetros!$G$3*Parâmetros!$C$20*'Modelo_3_Ø25mm '!L11)/Parâmetros!$H$3</f>
        <v>0</v>
      </c>
      <c r="N11" s="19"/>
      <c r="O11" s="20">
        <f t="shared" si="1"/>
        <v>0</v>
      </c>
      <c r="Q11" s="18"/>
      <c r="R11" s="19">
        <f>Q11/Parâmetros!$G$3</f>
        <v>0</v>
      </c>
      <c r="S11" s="19">
        <f>R11/Parâmetros!$B$23</f>
        <v>0</v>
      </c>
      <c r="T11" s="19">
        <f>S11/Parâmetros!$D$6</f>
        <v>0</v>
      </c>
      <c r="U11" s="19">
        <f>(Parâmetros!$G$3*Parâmetros!$D$20*'Modelo_3_Ø25mm '!T11)/Parâmetros!$H$3</f>
        <v>0</v>
      </c>
      <c r="V11" s="19"/>
      <c r="W11" s="20">
        <f t="shared" si="2"/>
        <v>0</v>
      </c>
      <c r="Y11" s="18"/>
      <c r="Z11" s="19">
        <f>Y11/Parâmetros!$G$3</f>
        <v>0</v>
      </c>
      <c r="AA11" s="19">
        <f>Z11/Parâmetros!$B$33</f>
        <v>0</v>
      </c>
      <c r="AB11" s="19">
        <f>AA11/Parâmetros!$E$6</f>
        <v>0</v>
      </c>
      <c r="AC11" s="19">
        <f>(Parâmetros!$G$3*Parâmetros!$E$20*'Modelo_3_Ø25mm '!AB11)/Parâmetros!$H$3</f>
        <v>0</v>
      </c>
      <c r="AD11" s="19"/>
      <c r="AE11" s="20">
        <f t="shared" si="3"/>
        <v>0</v>
      </c>
    </row>
    <row r="12" spans="1:31" x14ac:dyDescent="0.25">
      <c r="A12" s="18"/>
      <c r="B12" s="19">
        <f>A12/Parâmetros!$G$3</f>
        <v>0</v>
      </c>
      <c r="C12" s="19">
        <f>B12/Parâmetros!$B$23</f>
        <v>0</v>
      </c>
      <c r="D12" s="19">
        <f>C12/Parâmetros!$B$6</f>
        <v>0</v>
      </c>
      <c r="E12" s="19">
        <f>(Parâmetros!$G$3*Parâmetros!$B$20*'Modelo_3_Ø25mm '!D12)/Parâmetros!$H$3</f>
        <v>0</v>
      </c>
      <c r="F12" s="19"/>
      <c r="G12" s="20">
        <f t="shared" si="0"/>
        <v>0</v>
      </c>
      <c r="I12" s="18"/>
      <c r="J12" s="19">
        <f>I12/Parâmetros!$G$3</f>
        <v>0</v>
      </c>
      <c r="K12" s="19">
        <f>J12/Parâmetros!$B$23</f>
        <v>0</v>
      </c>
      <c r="L12" s="19">
        <f>K12/Parâmetros!$C$6</f>
        <v>0</v>
      </c>
      <c r="M12" s="19">
        <f>(Parâmetros!$G$3*Parâmetros!$C$20*'Modelo_3_Ø25mm '!L12)/Parâmetros!$H$3</f>
        <v>0</v>
      </c>
      <c r="N12" s="19"/>
      <c r="O12" s="20">
        <f t="shared" si="1"/>
        <v>0</v>
      </c>
      <c r="Q12" s="18"/>
      <c r="R12" s="19">
        <f>Q12/Parâmetros!$G$3</f>
        <v>0</v>
      </c>
      <c r="S12" s="19">
        <f>R12/Parâmetros!$B$23</f>
        <v>0</v>
      </c>
      <c r="T12" s="19">
        <f>S12/Parâmetros!$D$6</f>
        <v>0</v>
      </c>
      <c r="U12" s="19">
        <f>(Parâmetros!$G$3*Parâmetros!$D$20*'Modelo_3_Ø25mm '!T12)/Parâmetros!$H$3</f>
        <v>0</v>
      </c>
      <c r="V12" s="19"/>
      <c r="W12" s="20">
        <f t="shared" si="2"/>
        <v>0</v>
      </c>
      <c r="Y12" s="18"/>
      <c r="Z12" s="19">
        <f>Y12/Parâmetros!$G$3</f>
        <v>0</v>
      </c>
      <c r="AA12" s="19">
        <f>Z12/Parâmetros!$B$33</f>
        <v>0</v>
      </c>
      <c r="AB12" s="19">
        <f>AA12/Parâmetros!$E$6</f>
        <v>0</v>
      </c>
      <c r="AC12" s="19">
        <f>(Parâmetros!$G$3*Parâmetros!$E$20*'Modelo_3_Ø25mm '!AB12)/Parâmetros!$H$3</f>
        <v>0</v>
      </c>
      <c r="AD12" s="19"/>
      <c r="AE12" s="20">
        <f t="shared" si="3"/>
        <v>0</v>
      </c>
    </row>
    <row r="13" spans="1:31" x14ac:dyDescent="0.25">
      <c r="A13" s="18"/>
      <c r="B13" s="19">
        <f>A13/Parâmetros!$G$3</f>
        <v>0</v>
      </c>
      <c r="C13" s="19">
        <f>B13/Parâmetros!$B$23</f>
        <v>0</v>
      </c>
      <c r="D13" s="19">
        <f>C13/Parâmetros!$B$6</f>
        <v>0</v>
      </c>
      <c r="E13" s="19">
        <f>(Parâmetros!$G$3*Parâmetros!$B$20*'Modelo_3_Ø25mm '!D13)/Parâmetros!$H$3</f>
        <v>0</v>
      </c>
      <c r="F13" s="19"/>
      <c r="G13" s="20">
        <f t="shared" si="0"/>
        <v>0</v>
      </c>
      <c r="I13" s="18"/>
      <c r="J13" s="19">
        <f>I13/Parâmetros!$G$3</f>
        <v>0</v>
      </c>
      <c r="K13" s="19">
        <f>J13/Parâmetros!$B$23</f>
        <v>0</v>
      </c>
      <c r="L13" s="19">
        <f>K13/Parâmetros!$C$6</f>
        <v>0</v>
      </c>
      <c r="M13" s="19">
        <f>(Parâmetros!$G$3*Parâmetros!$C$20*'Modelo_3_Ø25mm '!L13)/Parâmetros!$H$3</f>
        <v>0</v>
      </c>
      <c r="N13" s="19"/>
      <c r="O13" s="20">
        <f t="shared" si="1"/>
        <v>0</v>
      </c>
      <c r="Q13" s="18"/>
      <c r="R13" s="19">
        <f>Q13/Parâmetros!$G$3</f>
        <v>0</v>
      </c>
      <c r="S13" s="19">
        <f>R13/Parâmetros!$B$23</f>
        <v>0</v>
      </c>
      <c r="T13" s="19">
        <f>S13/Parâmetros!$D$6</f>
        <v>0</v>
      </c>
      <c r="U13" s="19">
        <f>(Parâmetros!$G$3*Parâmetros!$D$20*'Modelo_3_Ø25mm '!T13)/Parâmetros!$H$3</f>
        <v>0</v>
      </c>
      <c r="V13" s="19"/>
      <c r="W13" s="20">
        <f t="shared" si="2"/>
        <v>0</v>
      </c>
      <c r="Y13" s="18"/>
      <c r="Z13" s="19">
        <f>Y13/Parâmetros!$G$3</f>
        <v>0</v>
      </c>
      <c r="AA13" s="19">
        <f>Z13/Parâmetros!$B$33</f>
        <v>0</v>
      </c>
      <c r="AB13" s="19">
        <f>AA13/Parâmetros!$E$6</f>
        <v>0</v>
      </c>
      <c r="AC13" s="19">
        <f>(Parâmetros!$G$3*Parâmetros!$E$20*'Modelo_3_Ø25mm '!AB13)/Parâmetros!$H$3</f>
        <v>0</v>
      </c>
      <c r="AD13" s="19"/>
      <c r="AE13" s="20">
        <f t="shared" si="3"/>
        <v>0</v>
      </c>
    </row>
    <row r="14" spans="1:31" x14ac:dyDescent="0.25">
      <c r="A14" s="18"/>
      <c r="B14" s="19">
        <f>A14/Parâmetros!$G$3</f>
        <v>0</v>
      </c>
      <c r="C14" s="19">
        <f>B14/Parâmetros!$B$23</f>
        <v>0</v>
      </c>
      <c r="D14" s="19">
        <f>C14/Parâmetros!$B$6</f>
        <v>0</v>
      </c>
      <c r="E14" s="19">
        <f>(Parâmetros!$G$3*Parâmetros!$B$20*'Modelo_3_Ø25mm '!D14)/Parâmetros!$H$3</f>
        <v>0</v>
      </c>
      <c r="F14" s="19"/>
      <c r="G14" s="20">
        <f t="shared" si="0"/>
        <v>0</v>
      </c>
      <c r="I14" s="18"/>
      <c r="J14" s="19">
        <f>I14/Parâmetros!$G$3</f>
        <v>0</v>
      </c>
      <c r="K14" s="19">
        <f>J14/Parâmetros!$B$23</f>
        <v>0</v>
      </c>
      <c r="L14" s="19">
        <f>K14/Parâmetros!$C$6</f>
        <v>0</v>
      </c>
      <c r="M14" s="19">
        <f>(Parâmetros!$G$3*Parâmetros!$C$20*'Modelo_3_Ø25mm '!L14)/Parâmetros!$H$3</f>
        <v>0</v>
      </c>
      <c r="N14" s="19"/>
      <c r="O14" s="20">
        <f t="shared" si="1"/>
        <v>0</v>
      </c>
      <c r="Q14" s="18"/>
      <c r="R14" s="19">
        <f>Q14/Parâmetros!$G$3</f>
        <v>0</v>
      </c>
      <c r="S14" s="19">
        <f>R14/Parâmetros!$B$23</f>
        <v>0</v>
      </c>
      <c r="T14" s="19">
        <f>S14/Parâmetros!$D$6</f>
        <v>0</v>
      </c>
      <c r="U14" s="19">
        <f>(Parâmetros!$G$3*Parâmetros!$D$20*'Modelo_3_Ø25mm '!T14)/Parâmetros!$H$3</f>
        <v>0</v>
      </c>
      <c r="V14" s="19"/>
      <c r="W14" s="20">
        <f t="shared" si="2"/>
        <v>0</v>
      </c>
      <c r="Y14" s="18"/>
      <c r="Z14" s="19">
        <f>Y14/Parâmetros!$G$3</f>
        <v>0</v>
      </c>
      <c r="AA14" s="19">
        <f>Z14/Parâmetros!$B$33</f>
        <v>0</v>
      </c>
      <c r="AB14" s="19">
        <f>AA14/Parâmetros!$E$6</f>
        <v>0</v>
      </c>
      <c r="AC14" s="19">
        <f>(Parâmetros!$G$3*Parâmetros!$E$20*'Modelo_3_Ø25mm '!AB14)/Parâmetros!$H$3</f>
        <v>0</v>
      </c>
      <c r="AD14" s="19"/>
      <c r="AE14" s="20">
        <f t="shared" si="3"/>
        <v>0</v>
      </c>
    </row>
    <row r="15" spans="1:31" x14ac:dyDescent="0.25">
      <c r="A15" s="18"/>
      <c r="B15" s="19">
        <f>A15/Parâmetros!$G$3</f>
        <v>0</v>
      </c>
      <c r="C15" s="19">
        <f>B15/Parâmetros!$B$23</f>
        <v>0</v>
      </c>
      <c r="D15" s="19">
        <f>C15/Parâmetros!$B$6</f>
        <v>0</v>
      </c>
      <c r="E15" s="19">
        <f>(Parâmetros!$G$3*Parâmetros!$B$20*'Modelo_3_Ø25mm '!D15)/Parâmetros!$H$3</f>
        <v>0</v>
      </c>
      <c r="F15" s="19"/>
      <c r="G15" s="20">
        <f t="shared" si="0"/>
        <v>0</v>
      </c>
      <c r="I15" s="18"/>
      <c r="J15" s="19">
        <f>I15/Parâmetros!$G$3</f>
        <v>0</v>
      </c>
      <c r="K15" s="19">
        <f>J15/Parâmetros!$B$23</f>
        <v>0</v>
      </c>
      <c r="L15" s="19">
        <f>K15/Parâmetros!$C$6</f>
        <v>0</v>
      </c>
      <c r="M15" s="19">
        <f>(Parâmetros!$G$3*Parâmetros!$C$20*'Modelo_3_Ø25mm '!L15)/Parâmetros!$H$3</f>
        <v>0</v>
      </c>
      <c r="N15" s="19"/>
      <c r="O15" s="20">
        <f t="shared" si="1"/>
        <v>0</v>
      </c>
      <c r="Q15" s="18"/>
      <c r="R15" s="19">
        <f>Q15/Parâmetros!$G$3</f>
        <v>0</v>
      </c>
      <c r="S15" s="19">
        <f>R15/Parâmetros!$B$23</f>
        <v>0</v>
      </c>
      <c r="T15" s="19">
        <f>S15/Parâmetros!$D$6</f>
        <v>0</v>
      </c>
      <c r="U15" s="19">
        <f>(Parâmetros!$G$3*Parâmetros!$D$20*'Modelo_3_Ø25mm '!T15)/Parâmetros!$H$3</f>
        <v>0</v>
      </c>
      <c r="V15" s="19"/>
      <c r="W15" s="20">
        <f t="shared" si="2"/>
        <v>0</v>
      </c>
      <c r="Y15" s="18"/>
      <c r="Z15" s="19">
        <f>Y15/Parâmetros!$G$3</f>
        <v>0</v>
      </c>
      <c r="AA15" s="19">
        <f>Z15/Parâmetros!$B$33</f>
        <v>0</v>
      </c>
      <c r="AB15" s="19">
        <f>AA15/Parâmetros!$E$6</f>
        <v>0</v>
      </c>
      <c r="AC15" s="19">
        <f>(Parâmetros!$G$3*Parâmetros!$E$20*'Modelo_3_Ø25mm '!AB15)/Parâmetros!$H$3</f>
        <v>0</v>
      </c>
      <c r="AD15" s="19"/>
      <c r="AE15" s="20">
        <f t="shared" si="3"/>
        <v>0</v>
      </c>
    </row>
    <row r="16" spans="1:31" x14ac:dyDescent="0.25">
      <c r="A16" s="18"/>
      <c r="B16" s="19">
        <f>A16/Parâmetros!$G$3</f>
        <v>0</v>
      </c>
      <c r="C16" s="19">
        <f>B16/Parâmetros!$B$23</f>
        <v>0</v>
      </c>
      <c r="D16" s="19">
        <f>C16/Parâmetros!$B$6</f>
        <v>0</v>
      </c>
      <c r="E16" s="19">
        <f>(Parâmetros!$G$3*Parâmetros!$B$20*'Modelo_3_Ø25mm '!D16)/Parâmetros!$H$3</f>
        <v>0</v>
      </c>
      <c r="F16" s="19"/>
      <c r="G16" s="20">
        <f t="shared" si="0"/>
        <v>0</v>
      </c>
      <c r="I16" s="18"/>
      <c r="J16" s="19">
        <f>I16/Parâmetros!$G$3</f>
        <v>0</v>
      </c>
      <c r="K16" s="19">
        <f>J16/Parâmetros!$B$23</f>
        <v>0</v>
      </c>
      <c r="L16" s="19">
        <f>K16/Parâmetros!$C$6</f>
        <v>0</v>
      </c>
      <c r="M16" s="19">
        <f>(Parâmetros!$G$3*Parâmetros!$C$20*'Modelo_3_Ø25mm '!L16)/Parâmetros!$H$3</f>
        <v>0</v>
      </c>
      <c r="N16" s="19"/>
      <c r="O16" s="20">
        <f t="shared" si="1"/>
        <v>0</v>
      </c>
      <c r="Q16" s="18"/>
      <c r="R16" s="19">
        <f>Q16/Parâmetros!$G$3</f>
        <v>0</v>
      </c>
      <c r="S16" s="19">
        <f>R16/Parâmetros!$B$23</f>
        <v>0</v>
      </c>
      <c r="T16" s="19">
        <f>S16/Parâmetros!$D$6</f>
        <v>0</v>
      </c>
      <c r="U16" s="19">
        <f>(Parâmetros!$G$3*Parâmetros!$D$20*'Modelo_3_Ø25mm '!T16)/Parâmetros!$H$3</f>
        <v>0</v>
      </c>
      <c r="V16" s="19"/>
      <c r="W16" s="20">
        <f t="shared" si="2"/>
        <v>0</v>
      </c>
      <c r="Y16" s="18"/>
      <c r="Z16" s="19">
        <f>Y16/Parâmetros!$G$3</f>
        <v>0</v>
      </c>
      <c r="AA16" s="19">
        <f>Z16/Parâmetros!$B$33</f>
        <v>0</v>
      </c>
      <c r="AB16" s="19">
        <f>AA16/Parâmetros!$E$6</f>
        <v>0</v>
      </c>
      <c r="AC16" s="19">
        <f>(Parâmetros!$G$3*Parâmetros!$E$20*'Modelo_3_Ø25mm '!AB16)/Parâmetros!$H$3</f>
        <v>0</v>
      </c>
      <c r="AD16" s="19"/>
      <c r="AE16" s="20">
        <f t="shared" si="3"/>
        <v>0</v>
      </c>
    </row>
    <row r="17" spans="1:31" ht="15.75" x14ac:dyDescent="0.25">
      <c r="A17" s="47" t="s">
        <v>6</v>
      </c>
      <c r="B17" s="48"/>
      <c r="C17" s="48"/>
      <c r="D17" s="48"/>
      <c r="E17" s="48"/>
      <c r="F17" s="48"/>
      <c r="G17" s="49"/>
      <c r="I17" s="47" t="s">
        <v>6</v>
      </c>
      <c r="J17" s="48"/>
      <c r="K17" s="48"/>
      <c r="L17" s="48"/>
      <c r="M17" s="48"/>
      <c r="N17" s="48"/>
      <c r="O17" s="49"/>
      <c r="Q17" s="47" t="s">
        <v>6</v>
      </c>
      <c r="R17" s="48"/>
      <c r="S17" s="48"/>
      <c r="T17" s="48"/>
      <c r="U17" s="48"/>
      <c r="V17" s="48"/>
      <c r="W17" s="49"/>
      <c r="Y17" s="47" t="s">
        <v>6</v>
      </c>
      <c r="Z17" s="48"/>
      <c r="AA17" s="48"/>
      <c r="AB17" s="48"/>
      <c r="AC17" s="48"/>
      <c r="AD17" s="48"/>
      <c r="AE17" s="49"/>
    </row>
    <row r="18" spans="1:31" x14ac:dyDescent="0.25">
      <c r="A18" s="24">
        <v>0.01</v>
      </c>
      <c r="B18" s="25">
        <f>A18/Parâmetros!$G$3</f>
        <v>1.0020040080160322E-5</v>
      </c>
      <c r="C18" s="25">
        <f>B18/Parâmetros!$B$33</f>
        <v>2.0412658031826257E-2</v>
      </c>
      <c r="D18" s="25">
        <f>C18/Parâmetros!$B$6</f>
        <v>6.1372994683783093E-2</v>
      </c>
      <c r="E18" s="25">
        <f>(Parâmetros!$G$3*Parâmetros!$B$20*'Modelo_3_Ø25mm '!D18)/Parâmetros!$H$3</f>
        <v>201.52193671669289</v>
      </c>
      <c r="F18" s="25">
        <v>312.87501099999997</v>
      </c>
      <c r="G18" s="26">
        <f t="shared" ref="G18:G45" si="4">F18/0.12</f>
        <v>2607.2917583333333</v>
      </c>
      <c r="I18" s="24">
        <v>0.01</v>
      </c>
      <c r="J18" s="25">
        <f>I18/Parâmetros!$G$3</f>
        <v>1.0020040080160322E-5</v>
      </c>
      <c r="K18" s="25">
        <f>J18/Parâmetros!$B$33</f>
        <v>2.0412658031826257E-2</v>
      </c>
      <c r="L18" s="25">
        <f>K18/Parâmetros!$C$6</f>
        <v>5.4506429991525385E-2</v>
      </c>
      <c r="M18" s="25">
        <f>(Parâmetros!$G$3*Parâmetros!$C$20*'Modelo_3_Ø25mm '!L18)/Parâmetros!$H$3</f>
        <v>261.17420136492609</v>
      </c>
      <c r="N18" s="25">
        <v>181.95064500000001</v>
      </c>
      <c r="O18" s="26">
        <f t="shared" si="1"/>
        <v>1516.2553750000002</v>
      </c>
      <c r="Q18" s="24">
        <v>0.01</v>
      </c>
      <c r="R18" s="25">
        <f>Q18/Parâmetros!$G$3</f>
        <v>1.0020040080160322E-5</v>
      </c>
      <c r="S18" s="25">
        <f>R18/Parâmetros!$B$33</f>
        <v>2.0412658031826257E-2</v>
      </c>
      <c r="T18" s="25">
        <f>S18/Parâmetros!$D$6</f>
        <v>5.1082727807373017E-2</v>
      </c>
      <c r="U18" s="25">
        <f>(Parâmetros!$G$3*Parâmetros!$D$20*'Modelo_3_Ø25mm '!T18)/Parâmetros!$H$3</f>
        <v>314.25271109963501</v>
      </c>
      <c r="V18" s="25">
        <v>123.782231</v>
      </c>
      <c r="W18" s="26">
        <f t="shared" si="2"/>
        <v>1031.5185916666667</v>
      </c>
      <c r="Y18" s="24">
        <v>0.01</v>
      </c>
      <c r="Z18" s="25">
        <f>Y18/Parâmetros!$G$3</f>
        <v>1.0020040080160322E-5</v>
      </c>
      <c r="AA18" s="25">
        <f>Z18/Parâmetros!$B$33</f>
        <v>2.0412658031826257E-2</v>
      </c>
      <c r="AB18" s="25">
        <f>AA18/Parâmetros!$E$6</f>
        <v>4.9045310023609456E-2</v>
      </c>
      <c r="AC18" s="25">
        <f>(Parâmetros!$G$3*Parâmetros!$E$20*'Modelo_3_Ø25mm '!AB18)/Parâmetros!$H$3</f>
        <v>378.95023852661706</v>
      </c>
      <c r="AD18" s="25">
        <v>97.334965999999895</v>
      </c>
      <c r="AE18" s="26">
        <f t="shared" ref="AE18:AE45" si="5">AD18/0.12</f>
        <v>811.12471666666579</v>
      </c>
    </row>
    <row r="19" spans="1:31" x14ac:dyDescent="0.25">
      <c r="A19" s="24">
        <v>0.05</v>
      </c>
      <c r="B19" s="25">
        <f>A19/Parâmetros!$G$3</f>
        <v>5.0100200400801603E-5</v>
      </c>
      <c r="C19" s="25">
        <f>B19/Parâmetros!$B$33</f>
        <v>0.10206329015913128</v>
      </c>
      <c r="D19" s="25">
        <f>C19/Parâmetros!$B$6</f>
        <v>0.30686497341891544</v>
      </c>
      <c r="E19" s="25">
        <f>(Parâmetros!$G$3*Parâmetros!$B$20*'Modelo_3_Ø25mm '!D19)/Parâmetros!$H$3</f>
        <v>1007.6096835834643</v>
      </c>
      <c r="F19" s="25">
        <v>3325.954557</v>
      </c>
      <c r="G19" s="26">
        <f t="shared" si="4"/>
        <v>27716.287975000003</v>
      </c>
      <c r="I19" s="24">
        <v>0.05</v>
      </c>
      <c r="J19" s="25">
        <f>I19/Parâmetros!$G$3</f>
        <v>5.0100200400801603E-5</v>
      </c>
      <c r="K19" s="25">
        <f>J19/Parâmetros!$B$33</f>
        <v>0.10206329015913128</v>
      </c>
      <c r="L19" s="25">
        <f>K19/Parâmetros!$C$6</f>
        <v>0.27253214995762692</v>
      </c>
      <c r="M19" s="25">
        <f>(Parâmetros!$G$3*Parâmetros!$C$20*'Modelo_3_Ø25mm '!L19)/Parâmetros!$H$3</f>
        <v>1305.8710068246303</v>
      </c>
      <c r="N19" s="25">
        <v>2178.2764139999999</v>
      </c>
      <c r="O19" s="26">
        <f t="shared" si="1"/>
        <v>18152.303449999999</v>
      </c>
      <c r="Q19" s="24">
        <v>0.05</v>
      </c>
      <c r="R19" s="25">
        <f>Q19/Parâmetros!$G$3</f>
        <v>5.0100200400801603E-5</v>
      </c>
      <c r="S19" s="25">
        <f>R19/Parâmetros!$B$33</f>
        <v>0.10206329015913128</v>
      </c>
      <c r="T19" s="25">
        <f>S19/Parâmetros!$D$6</f>
        <v>0.25541363903686504</v>
      </c>
      <c r="U19" s="25">
        <f>(Parâmetros!$G$3*Parâmetros!$D$20*'Modelo_3_Ø25mm '!T19)/Parâmetros!$H$3</f>
        <v>1571.2635554981748</v>
      </c>
      <c r="V19" s="25">
        <v>1629.3509240000001</v>
      </c>
      <c r="W19" s="26">
        <f t="shared" si="2"/>
        <v>13577.924366666668</v>
      </c>
      <c r="Y19" s="24">
        <v>0.05</v>
      </c>
      <c r="Z19" s="25">
        <f>Y19/Parâmetros!$G$3</f>
        <v>5.0100200400801603E-5</v>
      </c>
      <c r="AA19" s="25">
        <f>Z19/Parâmetros!$B$33</f>
        <v>0.10206329015913128</v>
      </c>
      <c r="AB19" s="25">
        <f>AA19/Parâmetros!$E$6</f>
        <v>0.24522655011804728</v>
      </c>
      <c r="AC19" s="25">
        <f>(Parâmetros!$G$3*Parâmetros!$E$20*'Modelo_3_Ø25mm '!AB19)/Parâmetros!$H$3</f>
        <v>1894.7511926330853</v>
      </c>
      <c r="AD19" s="25">
        <v>1372.498353</v>
      </c>
      <c r="AE19" s="26">
        <f t="shared" si="5"/>
        <v>11437.486274999999</v>
      </c>
    </row>
    <row r="20" spans="1:31" x14ac:dyDescent="0.25">
      <c r="A20" s="24">
        <v>0.1</v>
      </c>
      <c r="B20" s="25">
        <f>A20/Parâmetros!$G$3</f>
        <v>1.0020040080160321E-4</v>
      </c>
      <c r="C20" s="25">
        <f>B20/Parâmetros!$B$33</f>
        <v>0.20412658031826256</v>
      </c>
      <c r="D20" s="25">
        <f>C20/Parâmetros!$B$6</f>
        <v>0.61372994683783089</v>
      </c>
      <c r="E20" s="25">
        <f>(Parâmetros!$G$3*Parâmetros!$B$20*'Modelo_3_Ø25mm '!D20)/Parâmetros!$H$3</f>
        <v>2015.2193671669286</v>
      </c>
      <c r="F20" s="25">
        <v>10445.468606</v>
      </c>
      <c r="G20" s="26">
        <f t="shared" si="4"/>
        <v>87045.571716666673</v>
      </c>
      <c r="I20" s="24">
        <v>0.1</v>
      </c>
      <c r="J20" s="25">
        <f>I20/Parâmetros!$G$3</f>
        <v>1.0020040080160321E-4</v>
      </c>
      <c r="K20" s="25">
        <f>J20/Parâmetros!$B$33</f>
        <v>0.20412658031826256</v>
      </c>
      <c r="L20" s="25">
        <f>K20/Parâmetros!$C$6</f>
        <v>0.54506429991525385</v>
      </c>
      <c r="M20" s="25">
        <f>(Parâmetros!$G$3*Parâmetros!$C$20*'Modelo_3_Ø25mm '!L20)/Parâmetros!$H$3</f>
        <v>2611.7420136492606</v>
      </c>
      <c r="N20" s="25">
        <v>7308.1284930000002</v>
      </c>
      <c r="O20" s="26">
        <f t="shared" si="1"/>
        <v>60901.070775</v>
      </c>
      <c r="Q20" s="24">
        <v>0.1</v>
      </c>
      <c r="R20" s="25">
        <f>Q20/Parâmetros!$G$3</f>
        <v>1.0020040080160321E-4</v>
      </c>
      <c r="S20" s="25">
        <f>R20/Parâmetros!$B$33</f>
        <v>0.20412658031826256</v>
      </c>
      <c r="T20" s="25">
        <f>S20/Parâmetros!$D$6</f>
        <v>0.51082727807373007</v>
      </c>
      <c r="U20" s="25">
        <f>(Parâmetros!$G$3*Parâmetros!$D$20*'Modelo_3_Ø25mm '!T20)/Parâmetros!$H$3</f>
        <v>3142.5271109963496</v>
      </c>
      <c r="V20" s="25">
        <v>5493.0745150000002</v>
      </c>
      <c r="W20" s="26">
        <f t="shared" si="2"/>
        <v>45775.62095833334</v>
      </c>
      <c r="Y20" s="24">
        <v>0.1</v>
      </c>
      <c r="Z20" s="25">
        <f>Y20/Parâmetros!$G$3</f>
        <v>1.0020040080160321E-4</v>
      </c>
      <c r="AA20" s="25">
        <f>Z20/Parâmetros!$B$33</f>
        <v>0.20412658031826256</v>
      </c>
      <c r="AB20" s="25">
        <f>AA20/Parâmetros!$E$6</f>
        <v>0.49045310023609456</v>
      </c>
      <c r="AC20" s="25">
        <f>(Parâmetros!$G$3*Parâmetros!$E$20*'Modelo_3_Ø25mm '!AB20)/Parâmetros!$H$3</f>
        <v>3789.5023852661707</v>
      </c>
      <c r="AD20" s="25">
        <v>4710.5604480000002</v>
      </c>
      <c r="AE20" s="26">
        <f t="shared" si="5"/>
        <v>39254.670400000003</v>
      </c>
    </row>
    <row r="21" spans="1:31" x14ac:dyDescent="0.25">
      <c r="A21" s="24">
        <v>0.15</v>
      </c>
      <c r="B21" s="25">
        <f>A21/Parâmetros!$G$3</f>
        <v>1.503006012024048E-4</v>
      </c>
      <c r="C21" s="25">
        <f>B21/Parâmetros!$B$33</f>
        <v>0.30618987047739382</v>
      </c>
      <c r="D21" s="25">
        <f>C21/Parâmetros!$B$6</f>
        <v>0.92059492025674627</v>
      </c>
      <c r="E21" s="25">
        <f>(Parâmetros!$G$3*Parâmetros!$B$20*'Modelo_3_Ø25mm '!D21)/Parâmetros!$H$3</f>
        <v>3022.8290507503925</v>
      </c>
      <c r="F21" s="25">
        <v>21947.497409</v>
      </c>
      <c r="G21" s="26">
        <f t="shared" si="4"/>
        <v>182895.81174166666</v>
      </c>
      <c r="I21" s="24">
        <v>0.15</v>
      </c>
      <c r="J21" s="25">
        <f>I21/Parâmetros!$G$3</f>
        <v>1.503006012024048E-4</v>
      </c>
      <c r="K21" s="25">
        <f>J21/Parâmetros!$B$33</f>
        <v>0.30618987047739382</v>
      </c>
      <c r="L21" s="25">
        <f>K21/Parâmetros!$C$6</f>
        <v>0.81759644987288072</v>
      </c>
      <c r="M21" s="25">
        <f>(Parâmetros!$G$3*Parâmetros!$C$20*'Modelo_3_Ø25mm '!L21)/Parâmetros!$H$3</f>
        <v>3917.6130204738906</v>
      </c>
      <c r="N21" s="25">
        <v>15004.882271</v>
      </c>
      <c r="O21" s="26">
        <f t="shared" si="1"/>
        <v>125040.68559166667</v>
      </c>
      <c r="Q21" s="24">
        <v>0.15</v>
      </c>
      <c r="R21" s="25">
        <f>Q21/Parâmetros!$G$3</f>
        <v>1.503006012024048E-4</v>
      </c>
      <c r="S21" s="25">
        <f>R21/Parâmetros!$B$33</f>
        <v>0.30618987047739382</v>
      </c>
      <c r="T21" s="25">
        <f>S21/Parâmetros!$D$6</f>
        <v>0.76624091711059517</v>
      </c>
      <c r="U21" s="25">
        <f>(Parâmetros!$G$3*Parâmetros!$D$20*'Modelo_3_Ø25mm '!T21)/Parâmetros!$H$3</f>
        <v>4713.7906664945258</v>
      </c>
      <c r="V21" s="25">
        <v>11340.373278999999</v>
      </c>
      <c r="W21" s="26">
        <f t="shared" si="2"/>
        <v>94503.110658333331</v>
      </c>
      <c r="Y21" s="24">
        <v>0.15</v>
      </c>
      <c r="Z21" s="25">
        <f>Y21/Parâmetros!$G$3</f>
        <v>1.503006012024048E-4</v>
      </c>
      <c r="AA21" s="25">
        <f>Z21/Parâmetros!$B$33</f>
        <v>0.30618987047739382</v>
      </c>
      <c r="AB21" s="25">
        <f>AA21/Parâmetros!$E$6</f>
        <v>0.73567965035414173</v>
      </c>
      <c r="AC21" s="25">
        <f>(Parâmetros!$G$3*Parâmetros!$E$20*'Modelo_3_Ø25mm '!AB21)/Parâmetros!$H$3</f>
        <v>5684.2535778992542</v>
      </c>
      <c r="AD21" s="25">
        <v>9783.7967169999902</v>
      </c>
      <c r="AE21" s="26">
        <f t="shared" si="5"/>
        <v>81531.639308333251</v>
      </c>
    </row>
    <row r="22" spans="1:31" x14ac:dyDescent="0.25">
      <c r="A22" s="24">
        <v>0.2</v>
      </c>
      <c r="B22" s="25">
        <f>A22/Parâmetros!$G$3</f>
        <v>2.0040080160320641E-4</v>
      </c>
      <c r="C22" s="25">
        <f>B22/Parâmetros!$B$33</f>
        <v>0.40825316063652511</v>
      </c>
      <c r="D22" s="25">
        <f>C22/Parâmetros!$B$6</f>
        <v>1.2274598936756618</v>
      </c>
      <c r="E22" s="25">
        <f>(Parâmetros!$G$3*Parâmetros!$B$20*'Modelo_3_Ø25mm '!D22)/Parâmetros!$H$3</f>
        <v>4030.4387343338572</v>
      </c>
      <c r="F22" s="25">
        <v>36745.689251000003</v>
      </c>
      <c r="G22" s="26">
        <f t="shared" si="4"/>
        <v>306214.0770916667</v>
      </c>
      <c r="I22" s="24">
        <v>0.2</v>
      </c>
      <c r="J22" s="25">
        <f>I22/Parâmetros!$G$3</f>
        <v>2.0040080160320641E-4</v>
      </c>
      <c r="K22" s="25">
        <f>J22/Parâmetros!$B$33</f>
        <v>0.40825316063652511</v>
      </c>
      <c r="L22" s="25">
        <f>K22/Parâmetros!$C$6</f>
        <v>1.0901285998305077</v>
      </c>
      <c r="M22" s="25">
        <f>(Parâmetros!$G$3*Parâmetros!$C$20*'Modelo_3_Ø25mm '!L22)/Parâmetros!$H$3</f>
        <v>5223.4840272985211</v>
      </c>
      <c r="N22" s="25">
        <v>24898.948790999999</v>
      </c>
      <c r="O22" s="26">
        <f t="shared" si="1"/>
        <v>207491.239925</v>
      </c>
      <c r="Q22" s="24">
        <v>0.2</v>
      </c>
      <c r="R22" s="25">
        <f>Q22/Parâmetros!$G$3</f>
        <v>2.0040080160320641E-4</v>
      </c>
      <c r="S22" s="25">
        <f>R22/Parâmetros!$B$33</f>
        <v>0.40825316063652511</v>
      </c>
      <c r="T22" s="25">
        <f>S22/Parâmetros!$D$6</f>
        <v>1.0216545561474601</v>
      </c>
      <c r="U22" s="25">
        <f>(Parâmetros!$G$3*Parâmetros!$D$20*'Modelo_3_Ø25mm '!T22)/Parâmetros!$H$3</f>
        <v>6285.0542219926992</v>
      </c>
      <c r="V22" s="25">
        <v>18853.240546000001</v>
      </c>
      <c r="W22" s="26">
        <f t="shared" si="2"/>
        <v>157110.33788333336</v>
      </c>
      <c r="Y22" s="24">
        <v>0.2</v>
      </c>
      <c r="Z22" s="25">
        <f>Y22/Parâmetros!$G$3</f>
        <v>2.0040080160320641E-4</v>
      </c>
      <c r="AA22" s="25">
        <f>Z22/Parâmetros!$B$33</f>
        <v>0.40825316063652511</v>
      </c>
      <c r="AB22" s="25">
        <f>AA22/Parâmetros!$E$6</f>
        <v>0.98090620047218913</v>
      </c>
      <c r="AC22" s="25">
        <f>(Parâmetros!$G$3*Parâmetros!$E$20*'Modelo_3_Ø25mm '!AB22)/Parâmetros!$H$3</f>
        <v>7579.0047705323414</v>
      </c>
      <c r="AD22" s="25">
        <v>16169.415668</v>
      </c>
      <c r="AE22" s="26">
        <f t="shared" si="5"/>
        <v>134745.13056666666</v>
      </c>
    </row>
    <row r="23" spans="1:31" x14ac:dyDescent="0.25">
      <c r="A23" s="24">
        <v>0.25</v>
      </c>
      <c r="B23" s="25">
        <f>A23/Parâmetros!$G$3</f>
        <v>2.50501002004008E-4</v>
      </c>
      <c r="C23" s="25">
        <f>B23/Parâmetros!$B$33</f>
        <v>0.51031645079565635</v>
      </c>
      <c r="D23" s="25">
        <f>C23/Parâmetros!$B$6</f>
        <v>1.534324867094577</v>
      </c>
      <c r="E23" s="25">
        <f>(Parâmetros!$G$3*Parâmetros!$B$20*'Modelo_3_Ø25mm '!D23)/Parâmetros!$H$3</f>
        <v>5038.0484179173209</v>
      </c>
      <c r="F23" s="25">
        <v>55234.317674999998</v>
      </c>
      <c r="G23" s="26">
        <f t="shared" si="4"/>
        <v>460285.98062500003</v>
      </c>
      <c r="I23" s="24">
        <v>0.25</v>
      </c>
      <c r="J23" s="25">
        <f>I23/Parâmetros!$G$3</f>
        <v>2.50501002004008E-4</v>
      </c>
      <c r="K23" s="25">
        <f>J23/Parâmetros!$B$33</f>
        <v>0.51031645079565635</v>
      </c>
      <c r="L23" s="25">
        <f>K23/Parâmetros!$C$6</f>
        <v>1.3626607497881345</v>
      </c>
      <c r="M23" s="25">
        <f>(Parâmetros!$G$3*Parâmetros!$C$20*'Modelo_3_Ø25mm '!L23)/Parâmetros!$H$3</f>
        <v>6529.3550341231512</v>
      </c>
      <c r="N23" s="25">
        <v>37297.375078999998</v>
      </c>
      <c r="O23" s="26">
        <f t="shared" si="1"/>
        <v>310811.45899166667</v>
      </c>
      <c r="Q23" s="24">
        <v>0.25</v>
      </c>
      <c r="R23" s="25">
        <f>Q23/Parâmetros!$G$3</f>
        <v>2.50501002004008E-4</v>
      </c>
      <c r="S23" s="25">
        <f>R23/Parâmetros!$B$33</f>
        <v>0.51031645079565635</v>
      </c>
      <c r="T23" s="25">
        <f>S23/Parâmetros!$D$6</f>
        <v>1.2770681951843252</v>
      </c>
      <c r="U23" s="25">
        <f>(Parâmetros!$G$3*Parâmetros!$D$20*'Modelo_3_Ø25mm '!T23)/Parâmetros!$H$3</f>
        <v>7856.3177774908745</v>
      </c>
      <c r="V23" s="25">
        <v>28107.028843</v>
      </c>
      <c r="W23" s="26">
        <f t="shared" si="2"/>
        <v>234225.24035833334</v>
      </c>
      <c r="Y23" s="24">
        <v>0.25</v>
      </c>
      <c r="Z23" s="25">
        <f>Y23/Parâmetros!$G$3</f>
        <v>2.50501002004008E-4</v>
      </c>
      <c r="AA23" s="25">
        <f>Z23/Parâmetros!$B$33</f>
        <v>0.51031645079565635</v>
      </c>
      <c r="AB23" s="25">
        <f>AA23/Parâmetros!$E$6</f>
        <v>1.2261327505902362</v>
      </c>
      <c r="AC23" s="25">
        <f>(Parâmetros!$G$3*Parâmetros!$E$20*'Modelo_3_Ø25mm '!AB23)/Parâmetros!$H$3</f>
        <v>9473.755963165424</v>
      </c>
      <c r="AD23" s="25">
        <v>24598.086632999999</v>
      </c>
      <c r="AE23" s="26">
        <f t="shared" si="5"/>
        <v>204984.05527499999</v>
      </c>
    </row>
    <row r="24" spans="1:31" x14ac:dyDescent="0.25">
      <c r="A24" s="24">
        <v>0.3</v>
      </c>
      <c r="B24" s="25">
        <f>A24/Parâmetros!$G$3</f>
        <v>3.0060120240480961E-4</v>
      </c>
      <c r="C24" s="25">
        <f>B24/Parâmetros!$B$33</f>
        <v>0.61237974095478764</v>
      </c>
      <c r="D24" s="25">
        <f>C24/Parâmetros!$B$6</f>
        <v>1.8411898405134925</v>
      </c>
      <c r="E24" s="25">
        <f>(Parâmetros!$G$3*Parâmetros!$B$20*'Modelo_3_Ø25mm '!D24)/Parâmetros!$H$3</f>
        <v>6045.6581015007851</v>
      </c>
      <c r="F24" s="25">
        <v>77677.578764000005</v>
      </c>
      <c r="G24" s="26">
        <f t="shared" si="4"/>
        <v>647313.15636666678</v>
      </c>
      <c r="I24" s="24">
        <v>0.3</v>
      </c>
      <c r="J24" s="25">
        <f>I24/Parâmetros!$G$3</f>
        <v>3.0060120240480961E-4</v>
      </c>
      <c r="K24" s="25">
        <f>J24/Parâmetros!$B$33</f>
        <v>0.61237974095478764</v>
      </c>
      <c r="L24" s="25">
        <f>K24/Parâmetros!$C$6</f>
        <v>1.6351928997457614</v>
      </c>
      <c r="M24" s="25">
        <f>(Parâmetros!$G$3*Parâmetros!$C$20*'Modelo_3_Ø25mm '!L24)/Parâmetros!$H$3</f>
        <v>7835.2260409477813</v>
      </c>
      <c r="N24" s="25">
        <v>51870.522943000004</v>
      </c>
      <c r="O24" s="26">
        <f t="shared" si="1"/>
        <v>432254.35785833339</v>
      </c>
      <c r="Q24" s="24">
        <v>0.3</v>
      </c>
      <c r="R24" s="25">
        <f>Q24/Parâmetros!$G$3</f>
        <v>3.0060120240480961E-4</v>
      </c>
      <c r="S24" s="25">
        <f>R24/Parâmetros!$B$33</f>
        <v>0.61237974095478764</v>
      </c>
      <c r="T24" s="25">
        <f>S24/Parâmetros!$D$6</f>
        <v>1.5324818342211903</v>
      </c>
      <c r="U24" s="25">
        <f>(Parâmetros!$G$3*Parâmetros!$D$20*'Modelo_3_Ø25mm '!T24)/Parâmetros!$H$3</f>
        <v>9427.5813329890516</v>
      </c>
      <c r="V24" s="25">
        <v>39436.777096999998</v>
      </c>
      <c r="W24" s="26">
        <f t="shared" si="2"/>
        <v>328639.80914166669</v>
      </c>
      <c r="Y24" s="24">
        <v>0.3</v>
      </c>
      <c r="Z24" s="25">
        <f>Y24/Parâmetros!$G$3</f>
        <v>3.0060120240480961E-4</v>
      </c>
      <c r="AA24" s="25">
        <f>Z24/Parâmetros!$B$33</f>
        <v>0.61237974095478764</v>
      </c>
      <c r="AB24" s="25">
        <f>AA24/Parâmetros!$E$6</f>
        <v>1.4713593007082835</v>
      </c>
      <c r="AC24" s="25">
        <f>(Parâmetros!$G$3*Parâmetros!$E$20*'Modelo_3_Ø25mm '!AB24)/Parâmetros!$H$3</f>
        <v>11368.507155798508</v>
      </c>
      <c r="AD24" s="25">
        <v>34958.698420000001</v>
      </c>
      <c r="AE24" s="26">
        <f t="shared" si="5"/>
        <v>291322.48683333333</v>
      </c>
    </row>
    <row r="25" spans="1:31" x14ac:dyDescent="0.25">
      <c r="A25" s="24">
        <v>0.35</v>
      </c>
      <c r="B25" s="25">
        <f>A25/Parâmetros!$G$3</f>
        <v>3.5070140280561122E-4</v>
      </c>
      <c r="C25" s="25">
        <f>B25/Parâmetros!$B$33</f>
        <v>0.71444303111391894</v>
      </c>
      <c r="D25" s="25">
        <f>C25/Parâmetros!$B$6</f>
        <v>2.1480548139324083</v>
      </c>
      <c r="E25" s="25">
        <f>(Parâmetros!$G$3*Parâmetros!$B$20*'Modelo_3_Ø25mm '!D25)/Parâmetros!$H$3</f>
        <v>7053.2677850842501</v>
      </c>
      <c r="F25" s="25">
        <v>104269.30712699999</v>
      </c>
      <c r="G25" s="26">
        <f t="shared" si="4"/>
        <v>868910.89272499993</v>
      </c>
      <c r="I25" s="24">
        <v>0.35</v>
      </c>
      <c r="J25" s="25">
        <f>I25/Parâmetros!$G$3</f>
        <v>3.5070140280561122E-4</v>
      </c>
      <c r="K25" s="25">
        <f>J25/Parâmetros!$B$33</f>
        <v>0.71444303111391894</v>
      </c>
      <c r="L25" s="25">
        <f>K25/Parâmetros!$C$6</f>
        <v>1.9077250497033884</v>
      </c>
      <c r="M25" s="25">
        <f>(Parâmetros!$G$3*Parâmetros!$C$20*'Modelo_3_Ø25mm '!L25)/Parâmetros!$H$3</f>
        <v>9141.0970477724113</v>
      </c>
      <c r="N25" s="25">
        <v>69714.424878999998</v>
      </c>
      <c r="O25" s="26">
        <f t="shared" si="1"/>
        <v>580953.54065833334</v>
      </c>
      <c r="Q25" s="24">
        <v>0.35</v>
      </c>
      <c r="R25" s="25">
        <f>Q25/Parâmetros!$G$3</f>
        <v>3.5070140280561122E-4</v>
      </c>
      <c r="S25" s="25">
        <f>R25/Parâmetros!$B$33</f>
        <v>0.71444303111391894</v>
      </c>
      <c r="T25" s="25">
        <f>S25/Parâmetros!$D$6</f>
        <v>1.7878954732580554</v>
      </c>
      <c r="U25" s="25">
        <f>(Parâmetros!$G$3*Parâmetros!$D$20*'Modelo_3_Ø25mm '!T25)/Parâmetros!$H$3</f>
        <v>10998.844888487225</v>
      </c>
      <c r="V25" s="25">
        <v>53004.067768000001</v>
      </c>
      <c r="W25" s="26">
        <f t="shared" si="2"/>
        <v>441700.56473333336</v>
      </c>
      <c r="Y25" s="24">
        <v>0.35</v>
      </c>
      <c r="Z25" s="25">
        <f>Y25/Parâmetros!$G$3</f>
        <v>3.5070140280561122E-4</v>
      </c>
      <c r="AA25" s="25">
        <f>Z25/Parâmetros!$B$33</f>
        <v>0.71444303111391894</v>
      </c>
      <c r="AB25" s="25">
        <f>AA25/Parâmetros!$E$6</f>
        <v>1.716585850826331</v>
      </c>
      <c r="AC25" s="25">
        <f>(Parâmetros!$G$3*Parâmetros!$E$20*'Modelo_3_Ø25mm '!AB25)/Parâmetros!$H$3</f>
        <v>13263.258348431596</v>
      </c>
      <c r="AD25" s="25">
        <v>47041.738430999998</v>
      </c>
      <c r="AE25" s="26">
        <f t="shared" si="5"/>
        <v>392014.48692499998</v>
      </c>
    </row>
    <row r="26" spans="1:31" x14ac:dyDescent="0.25">
      <c r="A26" s="24">
        <v>0.4</v>
      </c>
      <c r="B26" s="25">
        <f>A26/Parâmetros!$G$3</f>
        <v>4.0080160320641282E-4</v>
      </c>
      <c r="C26" s="25">
        <f>B26/Parâmetros!$B$33</f>
        <v>0.81650632127305023</v>
      </c>
      <c r="D26" s="25">
        <f>C26/Parâmetros!$B$6</f>
        <v>2.4549197873513235</v>
      </c>
      <c r="E26" s="25">
        <f>(Parâmetros!$G$3*Parâmetros!$B$20*'Modelo_3_Ø25mm '!D26)/Parâmetros!$H$3</f>
        <v>8060.8774686677143</v>
      </c>
      <c r="F26" s="25">
        <v>135329.38463099999</v>
      </c>
      <c r="G26" s="26">
        <f t="shared" si="4"/>
        <v>1127744.8719250001</v>
      </c>
      <c r="I26" s="24">
        <v>0.4</v>
      </c>
      <c r="J26" s="25">
        <f>I26/Parâmetros!$G$3</f>
        <v>4.0080160320641282E-4</v>
      </c>
      <c r="K26" s="25">
        <f>J26/Parâmetros!$B$33</f>
        <v>0.81650632127305023</v>
      </c>
      <c r="L26" s="25">
        <f>K26/Parâmetros!$C$6</f>
        <v>2.1802571996610154</v>
      </c>
      <c r="M26" s="25">
        <f>(Parâmetros!$G$3*Parâmetros!$C$20*'Modelo_3_Ø25mm '!L26)/Parâmetros!$H$3</f>
        <v>10446.968054597042</v>
      </c>
      <c r="N26" s="25">
        <v>90444.155157000001</v>
      </c>
      <c r="O26" s="26">
        <f t="shared" si="1"/>
        <v>753701.29297499999</v>
      </c>
      <c r="Q26" s="24">
        <v>0.4</v>
      </c>
      <c r="R26" s="25">
        <f>Q26/Parâmetros!$G$3</f>
        <v>4.0080160320641282E-4</v>
      </c>
      <c r="S26" s="25">
        <f>R26/Parâmetros!$B$33</f>
        <v>0.81650632127305023</v>
      </c>
      <c r="T26" s="25">
        <f>S26/Parâmetros!$D$6</f>
        <v>2.0433091122949203</v>
      </c>
      <c r="U26" s="25">
        <f>(Parâmetros!$G$3*Parâmetros!$D$20*'Modelo_3_Ø25mm '!T26)/Parâmetros!$H$3</f>
        <v>12570.108443985398</v>
      </c>
      <c r="V26" s="25">
        <v>68515.699387999906</v>
      </c>
      <c r="W26" s="26">
        <f t="shared" si="2"/>
        <v>570964.16156666586</v>
      </c>
      <c r="Y26" s="24">
        <v>0.4</v>
      </c>
      <c r="Z26" s="25">
        <f>Y26/Parâmetros!$G$3</f>
        <v>4.0080160320641282E-4</v>
      </c>
      <c r="AA26" s="25">
        <f>Z26/Parâmetros!$B$33</f>
        <v>0.81650632127305023</v>
      </c>
      <c r="AB26" s="25">
        <f>AA26/Parâmetros!$E$6</f>
        <v>1.9618124009443783</v>
      </c>
      <c r="AC26" s="25">
        <f>(Parâmetros!$G$3*Parâmetros!$E$20*'Modelo_3_Ø25mm '!AB26)/Parâmetros!$H$3</f>
        <v>15158.009541064683</v>
      </c>
      <c r="AD26" s="25">
        <v>61204.874388999997</v>
      </c>
      <c r="AE26" s="26">
        <f t="shared" si="5"/>
        <v>510040.61990833335</v>
      </c>
    </row>
    <row r="27" spans="1:31" x14ac:dyDescent="0.25">
      <c r="A27" s="24">
        <v>0.45</v>
      </c>
      <c r="B27" s="25">
        <f>A27/Parâmetros!$G$3</f>
        <v>4.5090180360721443E-4</v>
      </c>
      <c r="C27" s="25">
        <f>B27/Parâmetros!$B$33</f>
        <v>0.91856961143218141</v>
      </c>
      <c r="D27" s="25">
        <f>C27/Parâmetros!$B$6</f>
        <v>2.7617847607702388</v>
      </c>
      <c r="E27" s="25">
        <f>(Parâmetros!$G$3*Parâmetros!$B$20*'Modelo_3_Ø25mm '!D27)/Parâmetros!$H$3</f>
        <v>9068.4871522511785</v>
      </c>
      <c r="F27" s="25">
        <v>170361.71028299999</v>
      </c>
      <c r="G27" s="26">
        <f t="shared" si="4"/>
        <v>1419680.919025</v>
      </c>
      <c r="I27" s="24">
        <v>0.45</v>
      </c>
      <c r="J27" s="25">
        <f>I27/Parâmetros!$G$3</f>
        <v>4.5090180360721443E-4</v>
      </c>
      <c r="K27" s="25">
        <f>J27/Parâmetros!$B$33</f>
        <v>0.91856961143218141</v>
      </c>
      <c r="L27" s="25">
        <f>K27/Parâmetros!$C$6</f>
        <v>2.4527893496186421</v>
      </c>
      <c r="M27" s="25">
        <f>(Parâmetros!$G$3*Parâmetros!$C$20*'Modelo_3_Ø25mm '!L27)/Parâmetros!$H$3</f>
        <v>11752.839061421673</v>
      </c>
      <c r="N27" s="25">
        <v>113951.548794</v>
      </c>
      <c r="O27" s="26">
        <f t="shared" si="1"/>
        <v>949596.23995000008</v>
      </c>
      <c r="Q27" s="24">
        <v>0.45</v>
      </c>
      <c r="R27" s="25">
        <f>Q27/Parâmetros!$G$3</f>
        <v>4.5090180360721443E-4</v>
      </c>
      <c r="S27" s="25">
        <f>R27/Parâmetros!$B$33</f>
        <v>0.91856961143218141</v>
      </c>
      <c r="T27" s="25">
        <f>S27/Parâmetros!$D$6</f>
        <v>2.2987227513317854</v>
      </c>
      <c r="U27" s="25">
        <f>(Parâmetros!$G$3*Parâmetros!$D$20*'Modelo_3_Ø25mm '!T27)/Parâmetros!$H$3</f>
        <v>14141.371999483574</v>
      </c>
      <c r="V27" s="25">
        <v>85919.356167000005</v>
      </c>
      <c r="W27" s="26">
        <f t="shared" si="2"/>
        <v>715994.63472500013</v>
      </c>
      <c r="Y27" s="24">
        <v>0.45</v>
      </c>
      <c r="Z27" s="25">
        <f>Y27/Parâmetros!$G$3</f>
        <v>4.5090180360721443E-4</v>
      </c>
      <c r="AA27" s="25">
        <f>Z27/Parâmetros!$B$33</f>
        <v>0.91856961143218141</v>
      </c>
      <c r="AB27" s="25">
        <f>AA27/Parâmetros!$E$6</f>
        <v>2.2070389510624251</v>
      </c>
      <c r="AC27" s="25">
        <f>(Parâmetros!$G$3*Parâmetros!$E$20*'Modelo_3_Ø25mm '!AB27)/Parâmetros!$H$3</f>
        <v>17052.760733697763</v>
      </c>
      <c r="AD27" s="25">
        <v>77330.935924999998</v>
      </c>
      <c r="AE27" s="26">
        <f t="shared" si="5"/>
        <v>644424.46604166669</v>
      </c>
    </row>
    <row r="28" spans="1:31" x14ac:dyDescent="0.25">
      <c r="A28" s="24">
        <v>0.5</v>
      </c>
      <c r="B28" s="25">
        <f>A28/Parâmetros!$G$3</f>
        <v>5.0100200400801599E-4</v>
      </c>
      <c r="C28" s="25">
        <f>B28/Parâmetros!$B$33</f>
        <v>1.0206329015913127</v>
      </c>
      <c r="D28" s="25">
        <f>C28/Parâmetros!$B$6</f>
        <v>3.0686497341891541</v>
      </c>
      <c r="E28" s="25">
        <f>(Parâmetros!$G$3*Parâmetros!$B$20*'Modelo_3_Ø25mm '!D28)/Parâmetros!$H$3</f>
        <v>10076.096835834642</v>
      </c>
      <c r="F28" s="25">
        <v>209303.95402</v>
      </c>
      <c r="G28" s="26">
        <f t="shared" si="4"/>
        <v>1744199.6168333334</v>
      </c>
      <c r="I28" s="24">
        <v>0.5</v>
      </c>
      <c r="J28" s="25">
        <f>I28/Parâmetros!$G$3</f>
        <v>5.0100200400801599E-4</v>
      </c>
      <c r="K28" s="25">
        <f>J28/Parâmetros!$B$33</f>
        <v>1.0206329015913127</v>
      </c>
      <c r="L28" s="25">
        <f>K28/Parâmetros!$C$6</f>
        <v>2.7253214995762689</v>
      </c>
      <c r="M28" s="25">
        <f>(Parâmetros!$G$3*Parâmetros!$C$20*'Modelo_3_Ø25mm '!L28)/Parâmetros!$H$3</f>
        <v>13058.710068246302</v>
      </c>
      <c r="N28" s="25">
        <v>139559.18000699999</v>
      </c>
      <c r="O28" s="26">
        <f t="shared" si="1"/>
        <v>1162993.1667249999</v>
      </c>
      <c r="Q28" s="24">
        <v>0.5</v>
      </c>
      <c r="R28" s="25">
        <f>Q28/Parâmetros!$G$3</f>
        <v>5.0100200400801599E-4</v>
      </c>
      <c r="S28" s="25">
        <f>R28/Parâmetros!$B$33</f>
        <v>1.0206329015913127</v>
      </c>
      <c r="T28" s="25">
        <f>S28/Parâmetros!$D$6</f>
        <v>2.5541363903686505</v>
      </c>
      <c r="U28" s="25">
        <f>(Parâmetros!$G$3*Parâmetros!$D$20*'Modelo_3_Ø25mm '!T28)/Parâmetros!$H$3</f>
        <v>15712.635554981749</v>
      </c>
      <c r="V28" s="25">
        <v>105795.02119299999</v>
      </c>
      <c r="W28" s="26">
        <f t="shared" si="2"/>
        <v>881625.17660833336</v>
      </c>
      <c r="Y28" s="24">
        <v>0.5</v>
      </c>
      <c r="Z28" s="25">
        <f>Y28/Parâmetros!$G$3</f>
        <v>5.0100200400801599E-4</v>
      </c>
      <c r="AA28" s="25">
        <f>Z28/Parâmetros!$B$33</f>
        <v>1.0206329015913127</v>
      </c>
      <c r="AB28" s="25">
        <f>AA28/Parâmetros!$E$6</f>
        <v>2.4522655011804724</v>
      </c>
      <c r="AC28" s="25">
        <f>(Parâmetros!$G$3*Parâmetros!$E$20*'Modelo_3_Ø25mm '!AB28)/Parâmetros!$H$3</f>
        <v>18947.511926330848</v>
      </c>
      <c r="AD28" s="25">
        <v>95188.221739999906</v>
      </c>
      <c r="AE28" s="26">
        <f t="shared" si="5"/>
        <v>793235.18116666586</v>
      </c>
    </row>
    <row r="29" spans="1:31" x14ac:dyDescent="0.25">
      <c r="A29" s="24">
        <v>0.55000000000000004</v>
      </c>
      <c r="B29" s="25">
        <f>A29/Parâmetros!$G$3</f>
        <v>5.5110220440881771E-4</v>
      </c>
      <c r="C29" s="25">
        <f>B29/Parâmetros!$B$33</f>
        <v>1.1226961917504441</v>
      </c>
      <c r="D29" s="25">
        <f>C29/Parâmetros!$B$6</f>
        <v>3.3755147076080698</v>
      </c>
      <c r="E29" s="25">
        <f>(Parâmetros!$G$3*Parâmetros!$B$20*'Modelo_3_Ø25mm '!D29)/Parâmetros!$H$3</f>
        <v>11083.706519418107</v>
      </c>
      <c r="F29" s="25">
        <v>252237.79331899999</v>
      </c>
      <c r="G29" s="26">
        <f t="shared" si="4"/>
        <v>2101981.6109916666</v>
      </c>
      <c r="I29" s="24">
        <v>0.55000000000000004</v>
      </c>
      <c r="J29" s="25">
        <f>I29/Parâmetros!$G$3</f>
        <v>5.5110220440881771E-4</v>
      </c>
      <c r="K29" s="25">
        <f>J29/Parâmetros!$B$33</f>
        <v>1.1226961917504441</v>
      </c>
      <c r="L29" s="25">
        <f>K29/Parâmetros!$C$6</f>
        <v>2.9978536495338961</v>
      </c>
      <c r="M29" s="25">
        <f>(Parâmetros!$G$3*Parâmetros!$C$20*'Modelo_3_Ø25mm '!L29)/Parâmetros!$H$3</f>
        <v>14364.581075070935</v>
      </c>
      <c r="N29" s="25">
        <v>167967.15007999999</v>
      </c>
      <c r="O29" s="26">
        <f t="shared" si="1"/>
        <v>1399726.2506666665</v>
      </c>
      <c r="Q29" s="24">
        <v>0.55000000000000004</v>
      </c>
      <c r="R29" s="25">
        <f>Q29/Parâmetros!$G$3</f>
        <v>5.5110220440881771E-4</v>
      </c>
      <c r="S29" s="25">
        <f>R29/Parâmetros!$B$33</f>
        <v>1.1226961917504441</v>
      </c>
      <c r="T29" s="25">
        <f>S29/Parâmetros!$D$6</f>
        <v>2.8095500294055156</v>
      </c>
      <c r="U29" s="25">
        <f>(Parâmetros!$G$3*Parâmetros!$D$20*'Modelo_3_Ø25mm '!T29)/Parâmetros!$H$3</f>
        <v>17283.899110479924</v>
      </c>
      <c r="V29" s="25">
        <v>127756.569506</v>
      </c>
      <c r="W29" s="26">
        <f t="shared" si="2"/>
        <v>1064638.0792166668</v>
      </c>
      <c r="Y29" s="24">
        <v>0.55000000000000004</v>
      </c>
      <c r="Z29" s="25">
        <f>Y29/Parâmetros!$G$3</f>
        <v>5.5110220440881771E-4</v>
      </c>
      <c r="AA29" s="25">
        <f>Z29/Parâmetros!$B$33</f>
        <v>1.1226961917504441</v>
      </c>
      <c r="AB29" s="25">
        <f>AA29/Parâmetros!$E$6</f>
        <v>2.6974920512985201</v>
      </c>
      <c r="AC29" s="25">
        <f>(Parâmetros!$G$3*Parâmetros!$E$20*'Modelo_3_Ø25mm '!AB29)/Parâmetros!$H$3</f>
        <v>20842.263118963936</v>
      </c>
      <c r="AD29" s="25">
        <v>115358.173916</v>
      </c>
      <c r="AE29" s="26">
        <f t="shared" si="5"/>
        <v>961318.11596666672</v>
      </c>
    </row>
    <row r="30" spans="1:31" x14ac:dyDescent="0.25">
      <c r="A30" s="24">
        <v>0.6</v>
      </c>
      <c r="B30" s="25">
        <f>A30/Parâmetros!$G$3</f>
        <v>6.0120240480961921E-4</v>
      </c>
      <c r="C30" s="25">
        <f>B30/Parâmetros!$B$33</f>
        <v>1.2247594819095753</v>
      </c>
      <c r="D30" s="25">
        <f>C30/Parâmetros!$B$6</f>
        <v>3.6823796810269851</v>
      </c>
      <c r="E30" s="25">
        <f>(Parâmetros!$G$3*Parâmetros!$B$20*'Modelo_3_Ø25mm '!D30)/Parâmetros!$H$3</f>
        <v>12091.31620300157</v>
      </c>
      <c r="F30" s="25">
        <v>299156.44373100001</v>
      </c>
      <c r="G30" s="26">
        <f t="shared" si="4"/>
        <v>2492970.3644250003</v>
      </c>
      <c r="I30" s="24">
        <v>0.6</v>
      </c>
      <c r="J30" s="25">
        <f>I30/Parâmetros!$G$3</f>
        <v>6.0120240480961921E-4</v>
      </c>
      <c r="K30" s="25">
        <f>J30/Parâmetros!$B$33</f>
        <v>1.2247594819095753</v>
      </c>
      <c r="L30" s="25">
        <f>K30/Parâmetros!$C$6</f>
        <v>3.2703857994915229</v>
      </c>
      <c r="M30" s="25">
        <f>(Parâmetros!$G$3*Parâmetros!$C$20*'Modelo_3_Ø25mm '!L30)/Parâmetros!$H$3</f>
        <v>15670.452081895563</v>
      </c>
      <c r="N30" s="25">
        <v>198960.071899</v>
      </c>
      <c r="O30" s="26">
        <f t="shared" si="1"/>
        <v>1658000.5991583334</v>
      </c>
      <c r="Q30" s="24">
        <v>0.6</v>
      </c>
      <c r="R30" s="25">
        <f>Q30/Parâmetros!$G$3</f>
        <v>6.0120240480961921E-4</v>
      </c>
      <c r="S30" s="25">
        <f>R30/Parâmetros!$B$33</f>
        <v>1.2247594819095753</v>
      </c>
      <c r="T30" s="25">
        <f>S30/Parâmetros!$D$6</f>
        <v>3.0649636684423807</v>
      </c>
      <c r="U30" s="25">
        <f>(Parâmetros!$G$3*Parâmetros!$D$20*'Modelo_3_Ø25mm '!T30)/Parâmetros!$H$3</f>
        <v>18855.162665978103</v>
      </c>
      <c r="V30" s="25">
        <v>151912.504793</v>
      </c>
      <c r="W30" s="26">
        <f t="shared" si="2"/>
        <v>1265937.5399416666</v>
      </c>
      <c r="Y30" s="24">
        <v>0.6</v>
      </c>
      <c r="Z30" s="25">
        <f>Y30/Parâmetros!$G$3</f>
        <v>6.0120240480961921E-4</v>
      </c>
      <c r="AA30" s="25">
        <f>Z30/Parâmetros!$B$33</f>
        <v>1.2247594819095753</v>
      </c>
      <c r="AB30" s="25">
        <f>AA30/Parâmetros!$E$6</f>
        <v>2.9427186014165669</v>
      </c>
      <c r="AC30" s="25">
        <f>(Parâmetros!$G$3*Parâmetros!$E$20*'Modelo_3_Ø25mm '!AB30)/Parâmetros!$H$3</f>
        <v>22737.014311597017</v>
      </c>
      <c r="AD30" s="25">
        <v>137408.31101500001</v>
      </c>
      <c r="AE30" s="26">
        <f t="shared" si="5"/>
        <v>1145069.2584583336</v>
      </c>
    </row>
    <row r="31" spans="1:31" x14ac:dyDescent="0.25">
      <c r="A31" s="24">
        <v>0.65</v>
      </c>
      <c r="B31" s="25">
        <f>A31/Parâmetros!$G$3</f>
        <v>6.5130260521042082E-4</v>
      </c>
      <c r="C31" s="25">
        <f>B31/Parâmetros!$B$33</f>
        <v>1.3268227720687065</v>
      </c>
      <c r="D31" s="25">
        <f>C31/Parâmetros!$B$6</f>
        <v>3.9892446544459004</v>
      </c>
      <c r="E31" s="25">
        <f>(Parâmetros!$G$3*Parâmetros!$B$20*'Modelo_3_Ø25mm '!D31)/Parâmetros!$H$3</f>
        <v>13098.925886585035</v>
      </c>
      <c r="F31" s="25">
        <v>349758.57851100003</v>
      </c>
      <c r="G31" s="26">
        <f t="shared" si="4"/>
        <v>2914654.8209250001</v>
      </c>
      <c r="I31" s="24">
        <v>0.65</v>
      </c>
      <c r="J31" s="25">
        <f>I31/Parâmetros!$G$3</f>
        <v>6.5130260521042082E-4</v>
      </c>
      <c r="K31" s="25">
        <f>J31/Parâmetros!$B$33</f>
        <v>1.3268227720687065</v>
      </c>
      <c r="L31" s="25">
        <f>K31/Parâmetros!$C$6</f>
        <v>3.5429179494491496</v>
      </c>
      <c r="M31" s="25">
        <f>(Parâmetros!$G$3*Parâmetros!$C$20*'Modelo_3_Ø25mm '!L31)/Parâmetros!$H$3</f>
        <v>16976.323088720193</v>
      </c>
      <c r="N31" s="25">
        <v>232816.155604</v>
      </c>
      <c r="O31" s="26">
        <f t="shared" si="1"/>
        <v>1940134.6300333333</v>
      </c>
      <c r="Q31" s="24">
        <v>0.65</v>
      </c>
      <c r="R31" s="25">
        <f>Q31/Parâmetros!$G$3</f>
        <v>6.5130260521042082E-4</v>
      </c>
      <c r="S31" s="25">
        <f>R31/Parâmetros!$B$33</f>
        <v>1.3268227720687065</v>
      </c>
      <c r="T31" s="25">
        <f>S31/Parâmetros!$D$6</f>
        <v>3.3203773074792453</v>
      </c>
      <c r="U31" s="25">
        <f>(Parâmetros!$G$3*Parâmetros!$D$20*'Modelo_3_Ø25mm '!T31)/Parâmetros!$H$3</f>
        <v>20426.426221476271</v>
      </c>
      <c r="V31" s="25">
        <v>177690.951156</v>
      </c>
      <c r="W31" s="26">
        <f t="shared" si="2"/>
        <v>1480757.9262999999</v>
      </c>
      <c r="Y31" s="24">
        <v>0.65</v>
      </c>
      <c r="Z31" s="25">
        <f>Y31/Parâmetros!$G$3</f>
        <v>6.5130260521042082E-4</v>
      </c>
      <c r="AA31" s="25">
        <f>Z31/Parâmetros!$B$33</f>
        <v>1.3268227720687065</v>
      </c>
      <c r="AB31" s="25">
        <f>AA31/Parâmetros!$E$6</f>
        <v>3.1879451515346142</v>
      </c>
      <c r="AC31" s="25">
        <f>(Parâmetros!$G$3*Parâmetros!$E$20*'Modelo_3_Ø25mm '!AB31)/Parâmetros!$H$3</f>
        <v>24631.765504230101</v>
      </c>
      <c r="AD31" s="25">
        <v>161004.121939</v>
      </c>
      <c r="AE31" s="26">
        <f t="shared" si="5"/>
        <v>1341701.0161583335</v>
      </c>
    </row>
    <row r="32" spans="1:31" x14ac:dyDescent="0.25">
      <c r="A32" s="24">
        <v>0.7</v>
      </c>
      <c r="B32" s="25">
        <f>A32/Parâmetros!$G$3</f>
        <v>7.0140280561122243E-4</v>
      </c>
      <c r="C32" s="25">
        <f>B32/Parâmetros!$B$33</f>
        <v>1.4288860622278379</v>
      </c>
      <c r="D32" s="25">
        <f>C32/Parâmetros!$B$6</f>
        <v>4.2961096278648165</v>
      </c>
      <c r="E32" s="25">
        <f>(Parâmetros!$G$3*Parâmetros!$B$20*'Modelo_3_Ø25mm '!D32)/Parâmetros!$H$3</f>
        <v>14106.5355701685</v>
      </c>
      <c r="F32" s="25">
        <v>404296.61005399999</v>
      </c>
      <c r="G32" s="26">
        <f t="shared" si="4"/>
        <v>3369138.4171166667</v>
      </c>
      <c r="I32" s="24">
        <v>0.7</v>
      </c>
      <c r="J32" s="25">
        <f>I32/Parâmetros!$G$3</f>
        <v>7.0140280561122243E-4</v>
      </c>
      <c r="K32" s="25">
        <f>J32/Parâmetros!$B$33</f>
        <v>1.4288860622278379</v>
      </c>
      <c r="L32" s="25">
        <f>K32/Parâmetros!$C$6</f>
        <v>3.8154500994067768</v>
      </c>
      <c r="M32" s="25">
        <f>(Parâmetros!$G$3*Parâmetros!$C$20*'Modelo_3_Ø25mm '!L32)/Parâmetros!$H$3</f>
        <v>18282.194095544823</v>
      </c>
      <c r="N32" s="25">
        <v>269733.70536999998</v>
      </c>
      <c r="O32" s="26">
        <f t="shared" si="1"/>
        <v>2247780.8780833334</v>
      </c>
      <c r="Q32" s="24">
        <v>0.7</v>
      </c>
      <c r="R32" s="25">
        <f>Q32/Parâmetros!$G$3</f>
        <v>7.0140280561122243E-4</v>
      </c>
      <c r="S32" s="25">
        <f>R32/Parâmetros!$B$33</f>
        <v>1.4288860622278379</v>
      </c>
      <c r="T32" s="25">
        <f>S32/Parâmetros!$D$6</f>
        <v>3.5757909465161108</v>
      </c>
      <c r="U32" s="25">
        <f>(Parâmetros!$G$3*Parâmetros!$D$20*'Modelo_3_Ø25mm '!T32)/Parâmetros!$H$3</f>
        <v>21997.68977697445</v>
      </c>
      <c r="V32" s="25">
        <v>205593.563497</v>
      </c>
      <c r="W32" s="26">
        <f t="shared" si="2"/>
        <v>1713279.6958083333</v>
      </c>
      <c r="Y32" s="24">
        <v>0.7</v>
      </c>
      <c r="Z32" s="25">
        <f>Y32/Parâmetros!$G$3</f>
        <v>7.0140280561122243E-4</v>
      </c>
      <c r="AA32" s="25">
        <f>Z32/Parâmetros!$B$33</f>
        <v>1.4288860622278379</v>
      </c>
      <c r="AB32" s="25">
        <f>AA32/Parâmetros!$E$6</f>
        <v>3.4331717016526619</v>
      </c>
      <c r="AC32" s="25">
        <f>(Parâmetros!$G$3*Parâmetros!$E$20*'Modelo_3_Ø25mm '!AB32)/Parâmetros!$H$3</f>
        <v>26526.516696863193</v>
      </c>
      <c r="AD32" s="25">
        <v>186089.195213</v>
      </c>
      <c r="AE32" s="26">
        <f t="shared" si="5"/>
        <v>1550743.2934416668</v>
      </c>
    </row>
    <row r="33" spans="1:31" x14ac:dyDescent="0.25">
      <c r="A33" s="24">
        <v>0.75</v>
      </c>
      <c r="B33" s="25">
        <f>A33/Parâmetros!$G$3</f>
        <v>7.5150300601202404E-4</v>
      </c>
      <c r="C33" s="25">
        <f>B33/Parâmetros!$B$33</f>
        <v>1.5309493523869691</v>
      </c>
      <c r="D33" s="25">
        <f>C33/Parâmetros!$B$6</f>
        <v>4.6029746012837309</v>
      </c>
      <c r="E33" s="25">
        <f>(Parâmetros!$G$3*Parâmetros!$B$20*'Modelo_3_Ø25mm '!D33)/Parâmetros!$H$3</f>
        <v>15114.145253751962</v>
      </c>
      <c r="F33" s="25">
        <v>463093.24449399998</v>
      </c>
      <c r="G33" s="26">
        <f t="shared" si="4"/>
        <v>3859110.3707833332</v>
      </c>
      <c r="I33" s="24">
        <v>0.75</v>
      </c>
      <c r="J33" s="25">
        <f>I33/Parâmetros!$G$3</f>
        <v>7.5150300601202404E-4</v>
      </c>
      <c r="K33" s="25">
        <f>J33/Parâmetros!$B$33</f>
        <v>1.5309493523869691</v>
      </c>
      <c r="L33" s="25">
        <f>K33/Parâmetros!$C$6</f>
        <v>4.0879822493644031</v>
      </c>
      <c r="M33" s="25">
        <f>(Parâmetros!$G$3*Parâmetros!$C$20*'Modelo_3_Ø25mm '!L33)/Parâmetros!$H$3</f>
        <v>19588.065102369452</v>
      </c>
      <c r="N33" s="25">
        <v>309579.85362900002</v>
      </c>
      <c r="O33" s="26">
        <f t="shared" si="1"/>
        <v>2579832.1135750003</v>
      </c>
      <c r="Q33" s="24">
        <v>0.75</v>
      </c>
      <c r="R33" s="25">
        <f>Q33/Parâmetros!$G$3</f>
        <v>7.5150300601202404E-4</v>
      </c>
      <c r="S33" s="25">
        <f>R33/Parâmetros!$B$33</f>
        <v>1.5309493523869691</v>
      </c>
      <c r="T33" s="25">
        <f>S33/Parâmetros!$D$6</f>
        <v>3.8312045855529755</v>
      </c>
      <c r="U33" s="25">
        <f>(Parâmetros!$G$3*Parâmetros!$D$20*'Modelo_3_Ø25mm '!T33)/Parâmetros!$H$3</f>
        <v>23568.953332472622</v>
      </c>
      <c r="V33" s="25">
        <v>235513.07998000001</v>
      </c>
      <c r="W33" s="26">
        <f t="shared" si="2"/>
        <v>1962608.9998333335</v>
      </c>
      <c r="Y33" s="24">
        <v>0.75</v>
      </c>
      <c r="Z33" s="25">
        <f>Y33/Parâmetros!$G$3</f>
        <v>7.5150300601202404E-4</v>
      </c>
      <c r="AA33" s="25">
        <f>Z33/Parâmetros!$B$33</f>
        <v>1.5309493523869691</v>
      </c>
      <c r="AB33" s="25">
        <f>AA33/Parâmetros!$E$6</f>
        <v>3.6783982517707088</v>
      </c>
      <c r="AC33" s="25">
        <f>(Parâmetros!$G$3*Parâmetros!$E$20*'Modelo_3_Ø25mm '!AB33)/Parâmetros!$H$3</f>
        <v>28421.267889496274</v>
      </c>
      <c r="AD33" s="25">
        <v>212634.58475800001</v>
      </c>
      <c r="AE33" s="26">
        <f t="shared" si="5"/>
        <v>1771954.8729833334</v>
      </c>
    </row>
    <row r="34" spans="1:31" x14ac:dyDescent="0.25">
      <c r="A34" s="24">
        <v>0.8</v>
      </c>
      <c r="B34" s="25">
        <f>A34/Parâmetros!$G$3</f>
        <v>8.0160320641282565E-4</v>
      </c>
      <c r="C34" s="25">
        <f>B34/Parâmetros!$B$33</f>
        <v>1.6330126425461005</v>
      </c>
      <c r="D34" s="25">
        <f>C34/Parâmetros!$B$6</f>
        <v>4.9098395747026471</v>
      </c>
      <c r="E34" s="25">
        <f>(Parâmetros!$G$3*Parâmetros!$B$20*'Modelo_3_Ø25mm '!D34)/Parâmetros!$H$3</f>
        <v>16121.754937335429</v>
      </c>
      <c r="F34" s="25">
        <v>525962.00361699995</v>
      </c>
      <c r="G34" s="26">
        <f t="shared" si="4"/>
        <v>4383016.6968083335</v>
      </c>
      <c r="I34" s="24">
        <v>0.8</v>
      </c>
      <c r="J34" s="25">
        <f>I34/Parâmetros!$G$3</f>
        <v>8.0160320641282565E-4</v>
      </c>
      <c r="K34" s="25">
        <f>J34/Parâmetros!$B$33</f>
        <v>1.6330126425461005</v>
      </c>
      <c r="L34" s="25">
        <f>K34/Parâmetros!$C$6</f>
        <v>4.3605143993220308</v>
      </c>
      <c r="M34" s="25">
        <f>(Parâmetros!$G$3*Parâmetros!$C$20*'Modelo_3_Ø25mm '!L34)/Parâmetros!$H$3</f>
        <v>20893.936109194085</v>
      </c>
      <c r="N34" s="25">
        <v>352317.24331400002</v>
      </c>
      <c r="O34" s="26">
        <f t="shared" si="1"/>
        <v>2935977.0276166671</v>
      </c>
      <c r="Q34" s="24">
        <v>0.8</v>
      </c>
      <c r="R34" s="25">
        <f>Q34/Parâmetros!$G$3</f>
        <v>8.0160320641282565E-4</v>
      </c>
      <c r="S34" s="25">
        <f>R34/Parâmetros!$B$33</f>
        <v>1.6330126425461005</v>
      </c>
      <c r="T34" s="25">
        <f>S34/Parâmetros!$D$6</f>
        <v>4.0866182245898406</v>
      </c>
      <c r="U34" s="25">
        <f>(Parâmetros!$G$3*Parâmetros!$D$20*'Modelo_3_Ø25mm '!T34)/Parâmetros!$H$3</f>
        <v>25140.216887970797</v>
      </c>
      <c r="V34" s="25">
        <v>267677.65816400002</v>
      </c>
      <c r="W34" s="26">
        <f t="shared" si="2"/>
        <v>2230647.1513666669</v>
      </c>
      <c r="Y34" s="24">
        <v>0.8</v>
      </c>
      <c r="Z34" s="25">
        <f>Y34/Parâmetros!$G$3</f>
        <v>8.0160320641282565E-4</v>
      </c>
      <c r="AA34" s="25">
        <f>Z34/Parâmetros!$B$33</f>
        <v>1.6330126425461005</v>
      </c>
      <c r="AB34" s="25">
        <f>AA34/Parâmetros!$E$6</f>
        <v>3.9236248018887565</v>
      </c>
      <c r="AC34" s="25">
        <f>(Parâmetros!$G$3*Parâmetros!$E$20*'Modelo_3_Ø25mm '!AB34)/Parâmetros!$H$3</f>
        <v>30316.019082129365</v>
      </c>
      <c r="AD34" s="25">
        <v>241020.540454</v>
      </c>
      <c r="AE34" s="26">
        <f t="shared" si="5"/>
        <v>2008504.5037833333</v>
      </c>
    </row>
    <row r="35" spans="1:31" x14ac:dyDescent="0.25">
      <c r="A35" s="24">
        <v>0.85</v>
      </c>
      <c r="B35" s="25">
        <f>A35/Parâmetros!$G$3</f>
        <v>8.5170340681362726E-4</v>
      </c>
      <c r="C35" s="25">
        <f>B35/Parâmetros!$B$33</f>
        <v>1.7350759327052316</v>
      </c>
      <c r="D35" s="25">
        <f>C35/Parâmetros!$B$6</f>
        <v>5.2167045481215624</v>
      </c>
      <c r="E35" s="25">
        <f>(Parâmetros!$G$3*Parâmetros!$B$20*'Modelo_3_Ø25mm '!D35)/Parâmetros!$H$3</f>
        <v>17129.364620918892</v>
      </c>
      <c r="F35" s="25">
        <v>592806.03211000003</v>
      </c>
      <c r="G35" s="26">
        <f t="shared" si="4"/>
        <v>4940050.2675833339</v>
      </c>
      <c r="I35" s="24">
        <v>0.85</v>
      </c>
      <c r="J35" s="25">
        <f>I35/Parâmetros!$G$3</f>
        <v>8.5170340681362726E-4</v>
      </c>
      <c r="K35" s="25">
        <f>J35/Parâmetros!$B$33</f>
        <v>1.7350759327052316</v>
      </c>
      <c r="L35" s="25">
        <f>K35/Parâmetros!$C$6</f>
        <v>4.6330465492796575</v>
      </c>
      <c r="M35" s="25">
        <f>(Parâmetros!$G$3*Parâmetros!$C$20*'Modelo_3_Ø25mm '!L35)/Parâmetros!$H$3</f>
        <v>22199.807116018714</v>
      </c>
      <c r="N35" s="25">
        <v>397612.32017899997</v>
      </c>
      <c r="O35" s="26">
        <f t="shared" si="1"/>
        <v>3313436.0014916668</v>
      </c>
      <c r="Q35" s="24">
        <v>0.85</v>
      </c>
      <c r="R35" s="25">
        <f>Q35/Parâmetros!$G$3</f>
        <v>8.5170340681362726E-4</v>
      </c>
      <c r="S35" s="25">
        <f>R35/Parâmetros!$B$33</f>
        <v>1.7350759327052316</v>
      </c>
      <c r="T35" s="25">
        <f>S35/Parâmetros!$D$6</f>
        <v>4.3420318636267057</v>
      </c>
      <c r="U35" s="25">
        <f>(Parâmetros!$G$3*Parâmetros!$D$20*'Modelo_3_Ø25mm '!T35)/Parâmetros!$H$3</f>
        <v>26711.480443468972</v>
      </c>
      <c r="V35" s="25">
        <v>302931.90023000003</v>
      </c>
      <c r="W35" s="26">
        <f t="shared" si="2"/>
        <v>2524432.501916667</v>
      </c>
      <c r="Y35" s="24">
        <v>0.85</v>
      </c>
      <c r="Z35" s="25">
        <f>Y35/Parâmetros!$G$3</f>
        <v>8.5170340681362726E-4</v>
      </c>
      <c r="AA35" s="25">
        <f>Z35/Parâmetros!$B$33</f>
        <v>1.7350759327052316</v>
      </c>
      <c r="AB35" s="25">
        <f>AA35/Parâmetros!$E$6</f>
        <v>4.1688513520068033</v>
      </c>
      <c r="AC35" s="25">
        <f>(Parâmetros!$G$3*Parâmetros!$E$20*'Modelo_3_Ø25mm '!AB35)/Parâmetros!$H$3</f>
        <v>32210.770274762443</v>
      </c>
      <c r="AD35" s="25">
        <v>270792.12752400001</v>
      </c>
      <c r="AE35" s="26">
        <f t="shared" si="5"/>
        <v>2256601.0627000001</v>
      </c>
    </row>
    <row r="36" spans="1:31" x14ac:dyDescent="0.25">
      <c r="A36" s="24">
        <v>0.9</v>
      </c>
      <c r="B36" s="25">
        <f>A36/Parâmetros!$G$3</f>
        <v>9.0180360721442887E-4</v>
      </c>
      <c r="C36" s="25">
        <f>B36/Parâmetros!$B$33</f>
        <v>1.8371392228643628</v>
      </c>
      <c r="D36" s="25">
        <f>C36/Parâmetros!$B$6</f>
        <v>5.5235695215404776</v>
      </c>
      <c r="E36" s="25">
        <f>(Parâmetros!$G$3*Parâmetros!$B$20*'Modelo_3_Ø25mm '!D36)/Parâmetros!$H$3</f>
        <v>18136.974304502357</v>
      </c>
      <c r="F36" s="25">
        <v>663417.58306900004</v>
      </c>
      <c r="G36" s="26">
        <f t="shared" si="4"/>
        <v>5528479.8589083338</v>
      </c>
      <c r="I36" s="24">
        <v>0.9</v>
      </c>
      <c r="J36" s="25">
        <f>I36/Parâmetros!$G$3</f>
        <v>9.0180360721442887E-4</v>
      </c>
      <c r="K36" s="25">
        <f>J36/Parâmetros!$B$33</f>
        <v>1.8371392228643628</v>
      </c>
      <c r="L36" s="25">
        <f>K36/Parâmetros!$C$6</f>
        <v>4.9055786992372843</v>
      </c>
      <c r="M36" s="25">
        <f>(Parâmetros!$G$3*Parâmetros!$C$20*'Modelo_3_Ø25mm '!L36)/Parâmetros!$H$3</f>
        <v>23505.678122843347</v>
      </c>
      <c r="N36" s="25">
        <v>445792.84172700002</v>
      </c>
      <c r="O36" s="26">
        <f t="shared" si="1"/>
        <v>3714940.3477250002</v>
      </c>
      <c r="Q36" s="24">
        <v>0.9</v>
      </c>
      <c r="R36" s="25">
        <f>Q36/Parâmetros!$G$3</f>
        <v>9.0180360721442887E-4</v>
      </c>
      <c r="S36" s="25">
        <f>R36/Parâmetros!$B$33</f>
        <v>1.8371392228643628</v>
      </c>
      <c r="T36" s="25">
        <f>S36/Parâmetros!$D$6</f>
        <v>4.5974455026635708</v>
      </c>
      <c r="U36" s="25">
        <f>(Parâmetros!$G$3*Parâmetros!$D$20*'Modelo_3_Ø25mm '!T36)/Parâmetros!$H$3</f>
        <v>28282.743998967147</v>
      </c>
      <c r="V36" s="25">
        <v>340589.85209499998</v>
      </c>
      <c r="W36" s="26">
        <f t="shared" si="2"/>
        <v>2838248.7674583332</v>
      </c>
      <c r="Y36" s="24">
        <v>0.9</v>
      </c>
      <c r="Z36" s="25">
        <f>Y36/Parâmetros!$G$3</f>
        <v>9.0180360721442887E-4</v>
      </c>
      <c r="AA36" s="25">
        <f>Z36/Parâmetros!$B$33</f>
        <v>1.8371392228643628</v>
      </c>
      <c r="AB36" s="25">
        <f>AA36/Parâmetros!$E$6</f>
        <v>4.4140779021248502</v>
      </c>
      <c r="AC36" s="25">
        <f>(Parâmetros!$G$3*Parâmetros!$E$20*'Modelo_3_Ø25mm '!AB36)/Parâmetros!$H$3</f>
        <v>34105.521467395527</v>
      </c>
      <c r="AD36" s="25">
        <v>303187.995994</v>
      </c>
      <c r="AE36" s="26">
        <f t="shared" si="5"/>
        <v>2526566.6332833334</v>
      </c>
    </row>
    <row r="37" spans="1:31" x14ac:dyDescent="0.25">
      <c r="A37" s="24">
        <v>0.95</v>
      </c>
      <c r="B37" s="25">
        <f>A37/Parâmetros!$G$3</f>
        <v>9.5190380761523037E-4</v>
      </c>
      <c r="C37" s="25">
        <f>B37/Parâmetros!$B$33</f>
        <v>1.939202513023494</v>
      </c>
      <c r="D37" s="25">
        <f>C37/Parâmetros!$B$6</f>
        <v>5.8304344949593929</v>
      </c>
      <c r="E37" s="25">
        <f>(Parâmetros!$G$3*Parâmetros!$B$20*'Modelo_3_Ø25mm '!D37)/Parâmetros!$H$3</f>
        <v>19144.583988085822</v>
      </c>
      <c r="F37" s="25">
        <v>738039.515747</v>
      </c>
      <c r="G37" s="26">
        <f t="shared" si="4"/>
        <v>6150329.2978916671</v>
      </c>
      <c r="I37" s="24">
        <v>0.95</v>
      </c>
      <c r="J37" s="25">
        <f>I37/Parâmetros!$G$3</f>
        <v>9.5190380761523037E-4</v>
      </c>
      <c r="K37" s="25">
        <f>J37/Parâmetros!$B$33</f>
        <v>1.939202513023494</v>
      </c>
      <c r="L37" s="25">
        <f>K37/Parâmetros!$C$6</f>
        <v>5.1781108491949102</v>
      </c>
      <c r="M37" s="25">
        <f>(Parâmetros!$G$3*Parâmetros!$C$20*'Modelo_3_Ø25mm '!L37)/Parâmetros!$H$3</f>
        <v>24811.549129667972</v>
      </c>
      <c r="N37" s="25">
        <v>496502.92445400002</v>
      </c>
      <c r="O37" s="26">
        <f t="shared" si="1"/>
        <v>4137524.3704500003</v>
      </c>
      <c r="Q37" s="24">
        <v>0.95</v>
      </c>
      <c r="R37" s="25">
        <f>Q37/Parâmetros!$G$3</f>
        <v>9.5190380761523037E-4</v>
      </c>
      <c r="S37" s="25">
        <f>R37/Parâmetros!$B$33</f>
        <v>1.939202513023494</v>
      </c>
      <c r="T37" s="25">
        <f>S37/Parâmetros!$D$6</f>
        <v>4.852859141700435</v>
      </c>
      <c r="U37" s="25">
        <f>(Parâmetros!$G$3*Parâmetros!$D$20*'Modelo_3_Ø25mm '!T37)/Parâmetros!$H$3</f>
        <v>29854.007554465319</v>
      </c>
      <c r="V37" s="25">
        <v>379171.45859400003</v>
      </c>
      <c r="W37" s="26">
        <f t="shared" si="2"/>
        <v>3159762.1549500003</v>
      </c>
      <c r="Y37" s="24">
        <v>0.95</v>
      </c>
      <c r="Z37" s="25">
        <f>Y37/Parâmetros!$G$3</f>
        <v>9.5190380761523037E-4</v>
      </c>
      <c r="AA37" s="25">
        <f>Z37/Parâmetros!$B$33</f>
        <v>1.939202513023494</v>
      </c>
      <c r="AB37" s="25">
        <f>AA37/Parâmetros!$E$6</f>
        <v>4.6593044522428979</v>
      </c>
      <c r="AC37" s="25">
        <f>(Parâmetros!$G$3*Parâmetros!$E$20*'Modelo_3_Ø25mm '!AB37)/Parâmetros!$H$3</f>
        <v>36000.272660028611</v>
      </c>
      <c r="AD37" s="25">
        <v>338427.174795</v>
      </c>
      <c r="AE37" s="26">
        <f t="shared" si="5"/>
        <v>2820226.4566250001</v>
      </c>
    </row>
    <row r="38" spans="1:31" x14ac:dyDescent="0.25">
      <c r="A38" s="24">
        <v>1</v>
      </c>
      <c r="B38" s="25">
        <f>A38/Parâmetros!$G$3</f>
        <v>1.002004008016032E-3</v>
      </c>
      <c r="C38" s="25">
        <f>B38/Parâmetros!$B$33</f>
        <v>2.0412658031826254</v>
      </c>
      <c r="D38" s="25">
        <f>C38/Parâmetros!$B$6</f>
        <v>6.1372994683783082</v>
      </c>
      <c r="E38" s="25">
        <f>(Parâmetros!$G$3*Parâmetros!$B$20*'Modelo_3_Ø25mm '!D38)/Parâmetros!$H$3</f>
        <v>20152.193671669284</v>
      </c>
      <c r="F38" s="25">
        <v>816571.85882199998</v>
      </c>
      <c r="G38" s="26">
        <f t="shared" si="4"/>
        <v>6804765.4901833339</v>
      </c>
      <c r="I38" s="24">
        <v>1</v>
      </c>
      <c r="J38" s="25">
        <f>I38/Parâmetros!$G$3</f>
        <v>1.002004008016032E-3</v>
      </c>
      <c r="K38" s="25">
        <f>J38/Parâmetros!$B$33</f>
        <v>2.0412658031826254</v>
      </c>
      <c r="L38" s="25">
        <f>K38/Parâmetros!$C$6</f>
        <v>5.4506429991525378</v>
      </c>
      <c r="M38" s="25">
        <f>(Parâmetros!$G$3*Parâmetros!$C$20*'Modelo_3_Ø25mm '!L38)/Parâmetros!$H$3</f>
        <v>26117.420136492605</v>
      </c>
      <c r="N38" s="25">
        <v>549871.30284000002</v>
      </c>
      <c r="O38" s="26">
        <f t="shared" si="1"/>
        <v>4582260.8570000008</v>
      </c>
      <c r="Q38" s="24">
        <v>1</v>
      </c>
      <c r="R38" s="25">
        <f>Q38/Parâmetros!$G$3</f>
        <v>1.002004008016032E-3</v>
      </c>
      <c r="S38" s="25">
        <f>R38/Parâmetros!$B$33</f>
        <v>2.0412658031826254</v>
      </c>
      <c r="T38" s="25">
        <f>S38/Parâmetros!$D$6</f>
        <v>5.108272780737301</v>
      </c>
      <c r="U38" s="25">
        <f>(Parâmetros!$G$3*Parâmetros!$D$20*'Modelo_3_Ø25mm '!T38)/Parâmetros!$H$3</f>
        <v>31425.271109963498</v>
      </c>
      <c r="V38" s="25">
        <v>418050.71505100001</v>
      </c>
      <c r="W38" s="26">
        <f t="shared" si="2"/>
        <v>3483755.9587583337</v>
      </c>
      <c r="Y38" s="24">
        <v>1</v>
      </c>
      <c r="Z38" s="25">
        <f>Y38/Parâmetros!$G$3</f>
        <v>1.002004008016032E-3</v>
      </c>
      <c r="AA38" s="25">
        <f>Z38/Parâmetros!$B$33</f>
        <v>2.0412658031826254</v>
      </c>
      <c r="AB38" s="25">
        <f>AA38/Parâmetros!$E$6</f>
        <v>4.9045310023609447</v>
      </c>
      <c r="AC38" s="25">
        <f>(Parâmetros!$G$3*Parâmetros!$E$20*'Modelo_3_Ø25mm '!AB38)/Parâmetros!$H$3</f>
        <v>37895.023852661696</v>
      </c>
      <c r="AD38" s="25">
        <v>374976.64255799999</v>
      </c>
      <c r="AE38" s="26">
        <f t="shared" si="5"/>
        <v>3124805.3546500001</v>
      </c>
    </row>
    <row r="39" spans="1:31" x14ac:dyDescent="0.25">
      <c r="A39" s="24"/>
      <c r="B39" s="25">
        <f>A39/Parâmetros!$G$3</f>
        <v>0</v>
      </c>
      <c r="C39" s="25">
        <f>B39/Parâmetros!$B$33</f>
        <v>0</v>
      </c>
      <c r="D39" s="25">
        <f>C39/Parâmetros!$B$6</f>
        <v>0</v>
      </c>
      <c r="E39" s="25">
        <f>(Parâmetros!$G$3*Parâmetros!$B$20*'Modelo_3_Ø25mm '!D39)/Parâmetros!$H$3</f>
        <v>0</v>
      </c>
      <c r="F39" s="25"/>
      <c r="G39" s="26">
        <f t="shared" si="4"/>
        <v>0</v>
      </c>
      <c r="I39" s="24"/>
      <c r="J39" s="25">
        <f>I39/Parâmetros!$G$3</f>
        <v>0</v>
      </c>
      <c r="K39" s="25">
        <f>J39/Parâmetros!$B$33</f>
        <v>0</v>
      </c>
      <c r="L39" s="25">
        <f>K39/Parâmetros!$C$6</f>
        <v>0</v>
      </c>
      <c r="M39" s="25">
        <f>(Parâmetros!$G$3*Parâmetros!$C$20*'Modelo_3_Ø25mm '!L39)/Parâmetros!$H$3</f>
        <v>0</v>
      </c>
      <c r="N39" s="25"/>
      <c r="O39" s="26">
        <f t="shared" si="1"/>
        <v>0</v>
      </c>
      <c r="Q39" s="24"/>
      <c r="R39" s="25">
        <f>Q39/Parâmetros!$G$3</f>
        <v>0</v>
      </c>
      <c r="S39" s="25">
        <f>R39/Parâmetros!$B$33</f>
        <v>0</v>
      </c>
      <c r="T39" s="25">
        <f>S39/Parâmetros!$D$6</f>
        <v>0</v>
      </c>
      <c r="U39" s="25">
        <f>(Parâmetros!$G$3*Parâmetros!$D$20*'Modelo_3_Ø25mm '!T39)/Parâmetros!$H$3</f>
        <v>0</v>
      </c>
      <c r="V39" s="25"/>
      <c r="W39" s="26">
        <f t="shared" si="2"/>
        <v>0</v>
      </c>
      <c r="Y39" s="24"/>
      <c r="Z39" s="25">
        <f>Y39/Parâmetros!$G$3</f>
        <v>0</v>
      </c>
      <c r="AA39" s="25">
        <f>Z39/Parâmetros!$B$33</f>
        <v>0</v>
      </c>
      <c r="AB39" s="25">
        <f>AA39/Parâmetros!$E$6</f>
        <v>0</v>
      </c>
      <c r="AC39" s="25">
        <f>(Parâmetros!$G$3*Parâmetros!$E$20*'Modelo_3_Ø25mm '!AB39)/Parâmetros!$H$3</f>
        <v>0</v>
      </c>
      <c r="AD39" s="25"/>
      <c r="AE39" s="26">
        <f t="shared" si="5"/>
        <v>0</v>
      </c>
    </row>
    <row r="40" spans="1:31" x14ac:dyDescent="0.25">
      <c r="A40" s="24"/>
      <c r="B40" s="25">
        <f>A40/Parâmetros!$G$3</f>
        <v>0</v>
      </c>
      <c r="C40" s="25">
        <f>B40/Parâmetros!$B$33</f>
        <v>0</v>
      </c>
      <c r="D40" s="25">
        <f>C40/Parâmetros!$B$6</f>
        <v>0</v>
      </c>
      <c r="E40" s="25">
        <f>(Parâmetros!$G$3*Parâmetros!$B$20*'Modelo_3_Ø25mm '!D40)/Parâmetros!$H$3</f>
        <v>0</v>
      </c>
      <c r="F40" s="25"/>
      <c r="G40" s="26">
        <f t="shared" si="4"/>
        <v>0</v>
      </c>
      <c r="I40" s="24"/>
      <c r="J40" s="25">
        <f>I40/Parâmetros!$G$3</f>
        <v>0</v>
      </c>
      <c r="K40" s="25">
        <f>J40/Parâmetros!$B$33</f>
        <v>0</v>
      </c>
      <c r="L40" s="25">
        <f>K40/Parâmetros!$C$6</f>
        <v>0</v>
      </c>
      <c r="M40" s="25">
        <f>(Parâmetros!$G$3*Parâmetros!$C$20*'Modelo_3_Ø25mm '!L40)/Parâmetros!$H$3</f>
        <v>0</v>
      </c>
      <c r="N40" s="25"/>
      <c r="O40" s="26">
        <f t="shared" si="1"/>
        <v>0</v>
      </c>
      <c r="Q40" s="24"/>
      <c r="R40" s="25">
        <f>Q40/Parâmetros!$G$3</f>
        <v>0</v>
      </c>
      <c r="S40" s="25">
        <f>R40/Parâmetros!$B$33</f>
        <v>0</v>
      </c>
      <c r="T40" s="25">
        <f>S40/Parâmetros!$D$6</f>
        <v>0</v>
      </c>
      <c r="U40" s="25">
        <f>(Parâmetros!$G$3*Parâmetros!$D$20*'Modelo_3_Ø25mm '!T40)/Parâmetros!$H$3</f>
        <v>0</v>
      </c>
      <c r="V40" s="25"/>
      <c r="W40" s="26">
        <f t="shared" si="2"/>
        <v>0</v>
      </c>
      <c r="Y40" s="24"/>
      <c r="Z40" s="25">
        <f>Y40/Parâmetros!$G$3</f>
        <v>0</v>
      </c>
      <c r="AA40" s="25">
        <f>Z40/Parâmetros!$B$33</f>
        <v>0</v>
      </c>
      <c r="AB40" s="25">
        <f>AA40/Parâmetros!$E$6</f>
        <v>0</v>
      </c>
      <c r="AC40" s="25">
        <f>(Parâmetros!$G$3*Parâmetros!$E$20*'Modelo_3_Ø25mm '!AB40)/Parâmetros!$H$3</f>
        <v>0</v>
      </c>
      <c r="AD40" s="25"/>
      <c r="AE40" s="26">
        <f t="shared" si="5"/>
        <v>0</v>
      </c>
    </row>
    <row r="41" spans="1:31" x14ac:dyDescent="0.25">
      <c r="A41" s="24"/>
      <c r="B41" s="25">
        <f>A41/Parâmetros!$G$3</f>
        <v>0</v>
      </c>
      <c r="C41" s="25">
        <f>B41/Parâmetros!$B$33</f>
        <v>0</v>
      </c>
      <c r="D41" s="25">
        <f>C41/Parâmetros!$B$6</f>
        <v>0</v>
      </c>
      <c r="E41" s="25">
        <f>(Parâmetros!$G$3*Parâmetros!$B$20*'Modelo_3_Ø25mm '!D41)/Parâmetros!$H$3</f>
        <v>0</v>
      </c>
      <c r="F41" s="25"/>
      <c r="G41" s="26">
        <f t="shared" si="4"/>
        <v>0</v>
      </c>
      <c r="I41" s="24"/>
      <c r="J41" s="25">
        <f>I41/Parâmetros!$G$3</f>
        <v>0</v>
      </c>
      <c r="K41" s="25">
        <f>J41/Parâmetros!$B$33</f>
        <v>0</v>
      </c>
      <c r="L41" s="25">
        <f>K41/Parâmetros!$C$6</f>
        <v>0</v>
      </c>
      <c r="M41" s="25">
        <f>(Parâmetros!$G$3*Parâmetros!$C$20*'Modelo_3_Ø25mm '!L41)/Parâmetros!$H$3</f>
        <v>0</v>
      </c>
      <c r="N41" s="25"/>
      <c r="O41" s="26">
        <f t="shared" si="1"/>
        <v>0</v>
      </c>
      <c r="Q41" s="24"/>
      <c r="R41" s="25">
        <f>Q41/Parâmetros!$G$3</f>
        <v>0</v>
      </c>
      <c r="S41" s="25">
        <f>R41/Parâmetros!$B$33</f>
        <v>0</v>
      </c>
      <c r="T41" s="25">
        <f>S41/Parâmetros!$D$6</f>
        <v>0</v>
      </c>
      <c r="U41" s="25">
        <f>(Parâmetros!$G$3*Parâmetros!$D$20*'Modelo_3_Ø25mm '!T41)/Parâmetros!$H$3</f>
        <v>0</v>
      </c>
      <c r="V41" s="25"/>
      <c r="W41" s="26">
        <f t="shared" si="2"/>
        <v>0</v>
      </c>
      <c r="Y41" s="24"/>
      <c r="Z41" s="25">
        <f>Y41/Parâmetros!$G$3</f>
        <v>0</v>
      </c>
      <c r="AA41" s="25">
        <f>Z41/Parâmetros!$B$33</f>
        <v>0</v>
      </c>
      <c r="AB41" s="25">
        <f>AA41/Parâmetros!$E$6</f>
        <v>0</v>
      </c>
      <c r="AC41" s="25">
        <f>(Parâmetros!$G$3*Parâmetros!$E$20*'Modelo_3_Ø25mm '!AB41)/Parâmetros!$H$3</f>
        <v>0</v>
      </c>
      <c r="AD41" s="25"/>
      <c r="AE41" s="26">
        <f t="shared" si="5"/>
        <v>0</v>
      </c>
    </row>
    <row r="42" spans="1:31" x14ac:dyDescent="0.25">
      <c r="A42" s="24"/>
      <c r="B42" s="25">
        <f>A42/Parâmetros!$G$3</f>
        <v>0</v>
      </c>
      <c r="C42" s="25">
        <f>B42/Parâmetros!$B$33</f>
        <v>0</v>
      </c>
      <c r="D42" s="25">
        <f>C42/Parâmetros!$B$6</f>
        <v>0</v>
      </c>
      <c r="E42" s="25">
        <f>(Parâmetros!$G$3*Parâmetros!$B$20*'Modelo_3_Ø25mm '!D42)/Parâmetros!$H$3</f>
        <v>0</v>
      </c>
      <c r="F42" s="25"/>
      <c r="G42" s="26">
        <f t="shared" si="4"/>
        <v>0</v>
      </c>
      <c r="I42" s="24"/>
      <c r="J42" s="25">
        <f>I42/Parâmetros!$G$3</f>
        <v>0</v>
      </c>
      <c r="K42" s="25">
        <f>J42/Parâmetros!$B$33</f>
        <v>0</v>
      </c>
      <c r="L42" s="25">
        <f>K42/Parâmetros!$C$6</f>
        <v>0</v>
      </c>
      <c r="M42" s="25">
        <f>(Parâmetros!$G$3*Parâmetros!$C$20*'Modelo_3_Ø25mm '!L42)/Parâmetros!$H$3</f>
        <v>0</v>
      </c>
      <c r="N42" s="25"/>
      <c r="O42" s="26">
        <f t="shared" si="1"/>
        <v>0</v>
      </c>
      <c r="Q42" s="24"/>
      <c r="R42" s="25">
        <f>Q42/Parâmetros!$G$3</f>
        <v>0</v>
      </c>
      <c r="S42" s="25">
        <f>R42/Parâmetros!$B$33</f>
        <v>0</v>
      </c>
      <c r="T42" s="25">
        <f>S42/Parâmetros!$D$6</f>
        <v>0</v>
      </c>
      <c r="U42" s="25">
        <f>(Parâmetros!$G$3*Parâmetros!$D$20*'Modelo_3_Ø25mm '!T42)/Parâmetros!$H$3</f>
        <v>0</v>
      </c>
      <c r="V42" s="25"/>
      <c r="W42" s="26">
        <f t="shared" si="2"/>
        <v>0</v>
      </c>
      <c r="Y42" s="24"/>
      <c r="Z42" s="25">
        <f>Y42/Parâmetros!$G$3</f>
        <v>0</v>
      </c>
      <c r="AA42" s="25">
        <f>Z42/Parâmetros!$B$33</f>
        <v>0</v>
      </c>
      <c r="AB42" s="25">
        <f>AA42/Parâmetros!$E$6</f>
        <v>0</v>
      </c>
      <c r="AC42" s="25">
        <f>(Parâmetros!$G$3*Parâmetros!$E$20*'Modelo_3_Ø25mm '!AB42)/Parâmetros!$H$3</f>
        <v>0</v>
      </c>
      <c r="AD42" s="25"/>
      <c r="AE42" s="26">
        <f t="shared" si="5"/>
        <v>0</v>
      </c>
    </row>
    <row r="43" spans="1:31" x14ac:dyDescent="0.25">
      <c r="A43" s="24"/>
      <c r="B43" s="25">
        <f>A43/Parâmetros!$G$3</f>
        <v>0</v>
      </c>
      <c r="C43" s="25">
        <f>B43/Parâmetros!$B$33</f>
        <v>0</v>
      </c>
      <c r="D43" s="25">
        <f>C43/Parâmetros!$B$6</f>
        <v>0</v>
      </c>
      <c r="E43" s="25">
        <f>(Parâmetros!$G$3*Parâmetros!$B$20*'Modelo_3_Ø25mm '!D43)/Parâmetros!$H$3</f>
        <v>0</v>
      </c>
      <c r="F43" s="25"/>
      <c r="G43" s="26">
        <f t="shared" si="4"/>
        <v>0</v>
      </c>
      <c r="I43" s="24"/>
      <c r="J43" s="25">
        <f>I43/Parâmetros!$G$3</f>
        <v>0</v>
      </c>
      <c r="K43" s="25">
        <f>J43/Parâmetros!$B$33</f>
        <v>0</v>
      </c>
      <c r="L43" s="25">
        <f>K43/Parâmetros!$C$6</f>
        <v>0</v>
      </c>
      <c r="M43" s="25">
        <f>(Parâmetros!$G$3*Parâmetros!$C$20*'Modelo_3_Ø25mm '!L43)/Parâmetros!$H$3</f>
        <v>0</v>
      </c>
      <c r="N43" s="25"/>
      <c r="O43" s="26">
        <f t="shared" si="1"/>
        <v>0</v>
      </c>
      <c r="Q43" s="24"/>
      <c r="R43" s="25">
        <f>Q43/Parâmetros!$G$3</f>
        <v>0</v>
      </c>
      <c r="S43" s="25">
        <f>R43/Parâmetros!$B$33</f>
        <v>0</v>
      </c>
      <c r="T43" s="25">
        <f>S43/Parâmetros!$D$6</f>
        <v>0</v>
      </c>
      <c r="U43" s="25">
        <f>(Parâmetros!$G$3*Parâmetros!$D$20*'Modelo_3_Ø25mm '!T43)/Parâmetros!$H$3</f>
        <v>0</v>
      </c>
      <c r="V43" s="25"/>
      <c r="W43" s="26">
        <f t="shared" si="2"/>
        <v>0</v>
      </c>
      <c r="Y43" s="24"/>
      <c r="Z43" s="25">
        <f>Y43/Parâmetros!$G$3</f>
        <v>0</v>
      </c>
      <c r="AA43" s="25">
        <f>Z43/Parâmetros!$B$33</f>
        <v>0</v>
      </c>
      <c r="AB43" s="25">
        <f>AA43/Parâmetros!$E$6</f>
        <v>0</v>
      </c>
      <c r="AC43" s="25">
        <f>(Parâmetros!$G$3*Parâmetros!$E$20*'Modelo_3_Ø25mm '!AB43)/Parâmetros!$H$3</f>
        <v>0</v>
      </c>
      <c r="AD43" s="25"/>
      <c r="AE43" s="26">
        <f t="shared" si="5"/>
        <v>0</v>
      </c>
    </row>
    <row r="44" spans="1:31" x14ac:dyDescent="0.25">
      <c r="A44" s="24"/>
      <c r="B44" s="25">
        <f>A44/Parâmetros!$G$3</f>
        <v>0</v>
      </c>
      <c r="C44" s="25">
        <f>B44/Parâmetros!$B$33</f>
        <v>0</v>
      </c>
      <c r="D44" s="25">
        <f>C44/Parâmetros!$B$6</f>
        <v>0</v>
      </c>
      <c r="E44" s="25">
        <f>(Parâmetros!$G$3*Parâmetros!$B$20*'Modelo_3_Ø25mm '!D44)/Parâmetros!$H$3</f>
        <v>0</v>
      </c>
      <c r="F44" s="25"/>
      <c r="G44" s="26">
        <f t="shared" si="4"/>
        <v>0</v>
      </c>
      <c r="I44" s="24"/>
      <c r="J44" s="25">
        <f>I44/Parâmetros!$G$3</f>
        <v>0</v>
      </c>
      <c r="K44" s="25">
        <f>J44/Parâmetros!$B$33</f>
        <v>0</v>
      </c>
      <c r="L44" s="25">
        <f>K44/Parâmetros!$C$6</f>
        <v>0</v>
      </c>
      <c r="M44" s="25">
        <f>(Parâmetros!$G$3*Parâmetros!$C$20*'Modelo_3_Ø25mm '!L44)/Parâmetros!$H$3</f>
        <v>0</v>
      </c>
      <c r="N44" s="25"/>
      <c r="O44" s="26">
        <f t="shared" si="1"/>
        <v>0</v>
      </c>
      <c r="Q44" s="24"/>
      <c r="R44" s="25">
        <f>Q44/Parâmetros!$G$3</f>
        <v>0</v>
      </c>
      <c r="S44" s="25">
        <f>R44/Parâmetros!$B$33</f>
        <v>0</v>
      </c>
      <c r="T44" s="25">
        <f>S44/Parâmetros!$D$6</f>
        <v>0</v>
      </c>
      <c r="U44" s="25">
        <f>(Parâmetros!$G$3*Parâmetros!$D$20*'Modelo_3_Ø25mm '!T44)/Parâmetros!$H$3</f>
        <v>0</v>
      </c>
      <c r="V44" s="25"/>
      <c r="W44" s="26">
        <f t="shared" si="2"/>
        <v>0</v>
      </c>
      <c r="Y44" s="24"/>
      <c r="Z44" s="25">
        <f>Y44/Parâmetros!$G$3</f>
        <v>0</v>
      </c>
      <c r="AA44" s="25">
        <f>Z44/Parâmetros!$B$33</f>
        <v>0</v>
      </c>
      <c r="AB44" s="25">
        <f>AA44/Parâmetros!$E$6</f>
        <v>0</v>
      </c>
      <c r="AC44" s="25">
        <f>(Parâmetros!$G$3*Parâmetros!$E$20*'Modelo_3_Ø25mm '!AB44)/Parâmetros!$H$3</f>
        <v>0</v>
      </c>
      <c r="AD44" s="25"/>
      <c r="AE44" s="26">
        <f t="shared" si="5"/>
        <v>0</v>
      </c>
    </row>
    <row r="45" spans="1:31" ht="15.75" thickBot="1" x14ac:dyDescent="0.3">
      <c r="A45" s="24"/>
      <c r="B45" s="25">
        <f>A45/Parâmetros!$G$3</f>
        <v>0</v>
      </c>
      <c r="C45" s="25">
        <f>B45/Parâmetros!$B$33</f>
        <v>0</v>
      </c>
      <c r="D45" s="25">
        <f>C45/Parâmetros!$B$6</f>
        <v>0</v>
      </c>
      <c r="E45" s="25">
        <f>(Parâmetros!$G$3*Parâmetros!$B$20*'Modelo_3_Ø25mm '!D45)/Parâmetros!$H$3</f>
        <v>0</v>
      </c>
      <c r="F45" s="25"/>
      <c r="G45" s="26">
        <f t="shared" si="4"/>
        <v>0</v>
      </c>
      <c r="I45" s="24"/>
      <c r="J45" s="25">
        <f>I45/Parâmetros!$G$3</f>
        <v>0</v>
      </c>
      <c r="K45" s="25">
        <f>J45/Parâmetros!$B$33</f>
        <v>0</v>
      </c>
      <c r="L45" s="25">
        <f>K45/Parâmetros!$C$6</f>
        <v>0</v>
      </c>
      <c r="M45" s="25">
        <f>(Parâmetros!$G$3*Parâmetros!$C$20*'Modelo_3_Ø25mm '!L45)/Parâmetros!$H$3</f>
        <v>0</v>
      </c>
      <c r="N45" s="30"/>
      <c r="O45" s="31">
        <f t="shared" si="1"/>
        <v>0</v>
      </c>
      <c r="Q45" s="24"/>
      <c r="R45" s="25">
        <f>Q45/Parâmetros!$G$3</f>
        <v>0</v>
      </c>
      <c r="S45" s="25">
        <f>R45/Parâmetros!$B$33</f>
        <v>0</v>
      </c>
      <c r="T45" s="25">
        <f>S45/Parâmetros!$D$6</f>
        <v>0</v>
      </c>
      <c r="U45" s="25">
        <f>(Parâmetros!$G$3*Parâmetros!$D$20*'Modelo_3_Ø25mm '!T45)/Parâmetros!$H$3</f>
        <v>0</v>
      </c>
      <c r="V45" s="25"/>
      <c r="W45" s="26">
        <f t="shared" si="2"/>
        <v>0</v>
      </c>
      <c r="Y45" s="24"/>
      <c r="Z45" s="25">
        <f>Y45/Parâmetros!$G$3</f>
        <v>0</v>
      </c>
      <c r="AA45" s="25">
        <f>Z45/Parâmetros!$B$33</f>
        <v>0</v>
      </c>
      <c r="AB45" s="25">
        <f>AA45/Parâmetros!$E$6</f>
        <v>0</v>
      </c>
      <c r="AC45" s="25">
        <f>(Parâmetros!$G$3*Parâmetros!$E$20*'Modelo_3_Ø25mm '!AB45)/Parâmetros!$H$3</f>
        <v>0</v>
      </c>
      <c r="AD45" s="30"/>
      <c r="AE45" s="31">
        <f t="shared" si="5"/>
        <v>0</v>
      </c>
    </row>
    <row r="46" spans="1:31" ht="15.75" customHeight="1" thickBot="1" x14ac:dyDescent="0.3">
      <c r="A46" s="52" t="s">
        <v>27</v>
      </c>
      <c r="B46" s="50">
        <f>Parâmetros!$H$3 / F46</f>
        <v>2.9952723793493283E-8</v>
      </c>
      <c r="C46" s="50"/>
      <c r="D46" s="51"/>
      <c r="F46" s="53">
        <v>28503</v>
      </c>
      <c r="G46" s="54"/>
      <c r="I46" s="52" t="s">
        <v>27</v>
      </c>
      <c r="J46" s="50">
        <f>Parâmetros!$H$3 / N46</f>
        <v>5.7677508869472978E-8</v>
      </c>
      <c r="K46" s="50"/>
      <c r="L46" s="51"/>
      <c r="N46" s="53">
        <v>14802</v>
      </c>
      <c r="O46" s="54"/>
      <c r="Q46" s="52" t="s">
        <v>27</v>
      </c>
      <c r="R46" s="50">
        <f>Parâmetros!$H$3 / V46</f>
        <v>8.3332599930301511E-8</v>
      </c>
      <c r="S46" s="50"/>
      <c r="T46" s="51"/>
      <c r="V46" s="53">
        <v>10245</v>
      </c>
      <c r="W46" s="54"/>
      <c r="Y46" s="52" t="s">
        <v>27</v>
      </c>
      <c r="Z46" s="50">
        <f>Parâmetros!$H$3 /AD46</f>
        <v>6.5793964726105046E-8</v>
      </c>
      <c r="AA46" s="50"/>
      <c r="AB46" s="51"/>
      <c r="AD46" s="66">
        <v>12976</v>
      </c>
      <c r="AE46" s="67"/>
    </row>
    <row r="47" spans="1:31" ht="15.75" customHeight="1" thickBot="1" x14ac:dyDescent="0.3">
      <c r="A47" s="52"/>
      <c r="B47" s="50"/>
      <c r="C47" s="50"/>
      <c r="D47" s="51"/>
      <c r="F47" s="55"/>
      <c r="G47" s="56"/>
      <c r="I47" s="52"/>
      <c r="J47" s="50"/>
      <c r="K47" s="50"/>
      <c r="L47" s="51"/>
      <c r="N47" s="55"/>
      <c r="O47" s="56"/>
      <c r="Q47" s="52"/>
      <c r="R47" s="50"/>
      <c r="S47" s="50"/>
      <c r="T47" s="51"/>
      <c r="V47" s="55"/>
      <c r="W47" s="56"/>
      <c r="Y47" s="52"/>
      <c r="Z47" s="50"/>
      <c r="AA47" s="50"/>
      <c r="AB47" s="51"/>
      <c r="AD47" s="69"/>
      <c r="AE47" s="70"/>
    </row>
    <row r="48" spans="1:31" ht="15.75" customHeight="1" thickBot="1" x14ac:dyDescent="0.3">
      <c r="A48" s="52" t="s">
        <v>28</v>
      </c>
      <c r="B48" s="61">
        <f>Parâmetros!$G$3 / F48</f>
        <v>5.6700035224470785E-3</v>
      </c>
      <c r="C48" s="61"/>
      <c r="D48" s="62"/>
      <c r="F48" s="57">
        <v>176014</v>
      </c>
      <c r="G48" s="58"/>
      <c r="I48" s="52" t="s">
        <v>28</v>
      </c>
      <c r="J48" s="61">
        <f>Parâmetros!$G$3 / N48</f>
        <v>6.5998743510895085E-3</v>
      </c>
      <c r="K48" s="61"/>
      <c r="L48" s="62"/>
      <c r="N48" s="57">
        <v>151215</v>
      </c>
      <c r="O48" s="58"/>
      <c r="Q48" s="52" t="s">
        <v>28</v>
      </c>
      <c r="R48" s="61">
        <f>Parâmetros!$G$3 / V48</f>
        <v>7.5845663953550231E-3</v>
      </c>
      <c r="S48" s="61"/>
      <c r="T48" s="62"/>
      <c r="V48" s="57">
        <v>131583</v>
      </c>
      <c r="W48" s="58"/>
      <c r="Y48" s="52" t="s">
        <v>28</v>
      </c>
      <c r="Z48" s="50">
        <f>Parâmetros!$G$3 /AD48</f>
        <v>7.8496145980808552E-3</v>
      </c>
      <c r="AA48" s="50"/>
      <c r="AB48" s="51"/>
      <c r="AD48" s="68">
        <v>127140</v>
      </c>
      <c r="AE48" s="65"/>
    </row>
    <row r="49" spans="1:31" ht="15.75" customHeight="1" thickBot="1" x14ac:dyDescent="0.3">
      <c r="A49" s="52"/>
      <c r="B49" s="63"/>
      <c r="C49" s="63"/>
      <c r="D49" s="64"/>
      <c r="F49" s="59"/>
      <c r="G49" s="60"/>
      <c r="I49" s="52"/>
      <c r="J49" s="63"/>
      <c r="K49" s="63"/>
      <c r="L49" s="64"/>
      <c r="N49" s="59"/>
      <c r="O49" s="60"/>
      <c r="Q49" s="52"/>
      <c r="R49" s="63"/>
      <c r="S49" s="63"/>
      <c r="T49" s="64"/>
      <c r="V49" s="59"/>
      <c r="W49" s="60"/>
      <c r="Y49" s="52"/>
      <c r="Z49" s="50"/>
      <c r="AA49" s="50"/>
      <c r="AB49" s="51"/>
      <c r="AD49" s="69"/>
      <c r="AE49" s="70"/>
    </row>
    <row r="65" spans="9:10" x14ac:dyDescent="0.25">
      <c r="I65" s="17" t="s">
        <v>27</v>
      </c>
      <c r="J65" s="17" t="s">
        <v>29</v>
      </c>
    </row>
    <row r="66" spans="9:10" x14ac:dyDescent="0.25">
      <c r="I66" s="17" t="s">
        <v>28</v>
      </c>
    </row>
  </sheetData>
  <mergeCells count="32">
    <mergeCell ref="Q48:Q49"/>
    <mergeCell ref="R48:T49"/>
    <mergeCell ref="V48:W49"/>
    <mergeCell ref="Y48:Y49"/>
    <mergeCell ref="Z48:AB49"/>
    <mergeCell ref="AD48:AE49"/>
    <mergeCell ref="A48:A49"/>
    <mergeCell ref="B48:D49"/>
    <mergeCell ref="F48:G49"/>
    <mergeCell ref="I48:I49"/>
    <mergeCell ref="J48:L49"/>
    <mergeCell ref="N48:O49"/>
    <mergeCell ref="Q46:Q47"/>
    <mergeCell ref="R46:T47"/>
    <mergeCell ref="V46:W47"/>
    <mergeCell ref="Y46:Y47"/>
    <mergeCell ref="Z46:AB47"/>
    <mergeCell ref="AD46:AE47"/>
    <mergeCell ref="A46:A47"/>
    <mergeCell ref="B46:D47"/>
    <mergeCell ref="F46:G47"/>
    <mergeCell ref="I46:I47"/>
    <mergeCell ref="J46:L47"/>
    <mergeCell ref="N46:O47"/>
    <mergeCell ref="A1:G1"/>
    <mergeCell ref="I1:O1"/>
    <mergeCell ref="Q1:W1"/>
    <mergeCell ref="Y1:AE1"/>
    <mergeCell ref="A17:G17"/>
    <mergeCell ref="I17:O17"/>
    <mergeCell ref="Q17:W17"/>
    <mergeCell ref="Y17:AE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3D0-8C5A-4253-ADCF-68513FA1EDA7}">
  <dimension ref="A1:F233"/>
  <sheetViews>
    <sheetView topLeftCell="A209" workbookViewId="0">
      <selection activeCell="F206" sqref="F206:F233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>
        <v>1984.30015</v>
      </c>
      <c r="B2">
        <v>1.0020040080160322E-5</v>
      </c>
      <c r="C2">
        <v>0.33260000000000001</v>
      </c>
      <c r="D2" s="33">
        <f>Parâmetros!$B$13</f>
        <v>3.5968094290949535E-4</v>
      </c>
      <c r="E2" s="33">
        <v>2.73E-8</v>
      </c>
      <c r="F2" s="33">
        <v>8.3700000000000007E-3</v>
      </c>
    </row>
    <row r="3" spans="1:6" x14ac:dyDescent="0.25">
      <c r="A3">
        <v>6260.6761999999999</v>
      </c>
      <c r="B3">
        <v>2.0040080160320643E-5</v>
      </c>
      <c r="C3">
        <v>0.33260000000000001</v>
      </c>
      <c r="D3" s="33">
        <f>Parâmetros!$B$13</f>
        <v>3.5968094290949535E-4</v>
      </c>
      <c r="E3" s="33">
        <v>2.73E-8</v>
      </c>
      <c r="F3" s="33">
        <v>8.3700000000000007E-3</v>
      </c>
    </row>
    <row r="4" spans="1:6" x14ac:dyDescent="0.25">
      <c r="A4">
        <v>12544.536041666668</v>
      </c>
      <c r="B4">
        <v>3.006012024048096E-5</v>
      </c>
      <c r="C4">
        <v>0.33260000000000001</v>
      </c>
      <c r="D4" s="33">
        <f>Parâmetros!$B$13</f>
        <v>3.5968094290949535E-4</v>
      </c>
      <c r="E4" s="33">
        <v>2.73E-8</v>
      </c>
      <c r="F4" s="33">
        <v>8.3700000000000007E-3</v>
      </c>
    </row>
    <row r="5" spans="1:6" x14ac:dyDescent="0.25">
      <c r="A5">
        <v>20745.363700000002</v>
      </c>
      <c r="B5">
        <v>4.0080160320641287E-5</v>
      </c>
      <c r="C5">
        <v>0.33260000000000001</v>
      </c>
      <c r="D5" s="33">
        <f>Parâmetros!$B$13</f>
        <v>3.5968094290949535E-4</v>
      </c>
      <c r="E5" s="33">
        <v>2.73E-8</v>
      </c>
      <c r="F5" s="33">
        <v>8.3700000000000007E-3</v>
      </c>
    </row>
    <row r="6" spans="1:6" x14ac:dyDescent="0.25">
      <c r="A6">
        <v>30812.633166666667</v>
      </c>
      <c r="B6">
        <v>5.0100200400801603E-5</v>
      </c>
      <c r="C6">
        <v>0.33260000000000001</v>
      </c>
      <c r="D6" s="33">
        <f>Parâmetros!$B$13</f>
        <v>3.5968094290949535E-4</v>
      </c>
      <c r="E6" s="33">
        <v>2.73E-8</v>
      </c>
      <c r="F6" s="33">
        <v>8.3700000000000007E-3</v>
      </c>
    </row>
    <row r="7" spans="1:6" x14ac:dyDescent="0.25">
      <c r="A7">
        <v>42709.957158333331</v>
      </c>
      <c r="B7">
        <v>6.012024048096192E-5</v>
      </c>
      <c r="C7">
        <v>0.33260000000000001</v>
      </c>
      <c r="D7" s="33">
        <f>Parâmetros!$B$13</f>
        <v>3.5968094290949535E-4</v>
      </c>
      <c r="E7" s="33">
        <v>2.73E-8</v>
      </c>
      <c r="F7" s="33">
        <v>8.3700000000000007E-3</v>
      </c>
    </row>
    <row r="8" spans="1:6" x14ac:dyDescent="0.25">
      <c r="A8">
        <v>56408.862758333344</v>
      </c>
      <c r="B8">
        <v>7.0140280561122257E-5</v>
      </c>
      <c r="C8">
        <v>0.33260000000000001</v>
      </c>
      <c r="D8" s="33">
        <f>Parâmetros!$B$13</f>
        <v>3.5968094290949535E-4</v>
      </c>
      <c r="E8" s="33">
        <v>2.73E-8</v>
      </c>
      <c r="F8" s="33">
        <v>8.3700000000000007E-3</v>
      </c>
    </row>
    <row r="9" spans="1:6" x14ac:dyDescent="0.25">
      <c r="A9">
        <v>71884.659233333354</v>
      </c>
      <c r="B9">
        <v>8.0160320641282573E-5</v>
      </c>
      <c r="C9">
        <v>0.33260000000000001</v>
      </c>
      <c r="D9" s="33">
        <f>Parâmetros!$B$13</f>
        <v>3.5968094290949535E-4</v>
      </c>
      <c r="E9" s="33">
        <v>2.73E-8</v>
      </c>
      <c r="F9" s="33">
        <v>8.3700000000000007E-3</v>
      </c>
    </row>
    <row r="10" spans="1:6" x14ac:dyDescent="0.25">
      <c r="A10">
        <v>89116.886725000004</v>
      </c>
      <c r="B10">
        <v>9.0180360721442876E-5</v>
      </c>
      <c r="C10">
        <v>0.33260000000000001</v>
      </c>
      <c r="D10" s="33">
        <f>Parâmetros!$B$13</f>
        <v>3.5968094290949535E-4</v>
      </c>
      <c r="E10" s="33">
        <v>2.73E-8</v>
      </c>
      <c r="F10" s="33">
        <v>8.3700000000000007E-3</v>
      </c>
    </row>
    <row r="11" spans="1:6" x14ac:dyDescent="0.25">
      <c r="A11">
        <v>108087.39842499999</v>
      </c>
      <c r="B11">
        <v>1.0020040080160321E-4</v>
      </c>
      <c r="C11">
        <v>0.33260000000000001</v>
      </c>
      <c r="D11" s="33">
        <f>Parâmetros!$B$13</f>
        <v>3.5968094290949535E-4</v>
      </c>
      <c r="E11" s="33">
        <v>2.73E-8</v>
      </c>
      <c r="F11" s="33">
        <v>8.3700000000000007E-3</v>
      </c>
    </row>
    <row r="12" spans="1:6" x14ac:dyDescent="0.25">
      <c r="A12">
        <v>128778.08180000001</v>
      </c>
      <c r="B12">
        <v>1.1022044088176352E-4</v>
      </c>
      <c r="C12">
        <v>0.33260000000000001</v>
      </c>
      <c r="D12" s="33">
        <f>Parâmetros!$B$13</f>
        <v>3.5968094290949535E-4</v>
      </c>
      <c r="E12" s="33">
        <v>2.73E-8</v>
      </c>
      <c r="F12" s="33">
        <v>8.3700000000000007E-3</v>
      </c>
    </row>
    <row r="13" spans="1:6" x14ac:dyDescent="0.25">
      <c r="A13">
        <v>151171.37594166669</v>
      </c>
      <c r="B13">
        <v>1.2024048096192384E-4</v>
      </c>
      <c r="C13">
        <v>0.33260000000000001</v>
      </c>
      <c r="D13" s="33">
        <f>Parâmetros!$B$13</f>
        <v>3.5968094290949535E-4</v>
      </c>
      <c r="E13" s="33">
        <v>2.73E-8</v>
      </c>
      <c r="F13" s="33">
        <v>8.3700000000000007E-3</v>
      </c>
    </row>
    <row r="14" spans="1:6" x14ac:dyDescent="0.25">
      <c r="A14">
        <v>175249.33963333338</v>
      </c>
      <c r="B14">
        <v>1.3026052104208417E-4</v>
      </c>
      <c r="C14">
        <v>0.33260000000000001</v>
      </c>
      <c r="D14" s="33">
        <f>Parâmetros!$B$13</f>
        <v>3.5968094290949535E-4</v>
      </c>
      <c r="E14" s="33">
        <v>2.73E-8</v>
      </c>
      <c r="F14" s="33">
        <v>8.3700000000000007E-3</v>
      </c>
    </row>
    <row r="15" spans="1:6" x14ac:dyDescent="0.25">
      <c r="A15">
        <v>200991.95455833332</v>
      </c>
      <c r="B15">
        <v>1.4028056112224451E-4</v>
      </c>
      <c r="C15">
        <v>0.33260000000000001</v>
      </c>
      <c r="D15" s="33">
        <f>Parâmetros!$B$13</f>
        <v>3.5968094290949535E-4</v>
      </c>
      <c r="E15" s="33">
        <v>2.73E-8</v>
      </c>
      <c r="F15" s="33">
        <v>8.3700000000000007E-3</v>
      </c>
    </row>
    <row r="16" spans="1:6" x14ac:dyDescent="0.25">
      <c r="A16">
        <v>228381.61929166666</v>
      </c>
      <c r="B16">
        <v>1.503006012024048E-4</v>
      </c>
      <c r="C16">
        <v>0.33260000000000001</v>
      </c>
      <c r="D16" s="33">
        <f>Parâmetros!$B$13</f>
        <v>3.5968094290949535E-4</v>
      </c>
      <c r="E16" s="33">
        <v>2.73E-8</v>
      </c>
      <c r="F16" s="33">
        <v>8.3700000000000007E-3</v>
      </c>
    </row>
    <row r="17" spans="1:6" x14ac:dyDescent="0.25">
      <c r="A17">
        <v>257402.63368333335</v>
      </c>
      <c r="B17">
        <v>1.6032064128256515E-4</v>
      </c>
      <c r="C17">
        <v>0.33260000000000001</v>
      </c>
      <c r="D17" s="33">
        <f>Parâmetros!$B$13</f>
        <v>3.5968094290949535E-4</v>
      </c>
      <c r="E17" s="33">
        <v>2.73E-8</v>
      </c>
      <c r="F17" s="33">
        <v>8.3700000000000007E-3</v>
      </c>
    </row>
    <row r="18" spans="1:6" x14ac:dyDescent="0.25">
      <c r="A18">
        <v>288039.42388333339</v>
      </c>
      <c r="B18">
        <v>1.7034068136272546E-4</v>
      </c>
      <c r="C18">
        <v>0.33260000000000001</v>
      </c>
      <c r="D18" s="33">
        <f>Parâmetros!$B$13</f>
        <v>3.5968094290949535E-4</v>
      </c>
      <c r="E18" s="33">
        <v>2.73E-8</v>
      </c>
      <c r="F18" s="33">
        <v>8.3700000000000007E-3</v>
      </c>
    </row>
    <row r="19" spans="1:6" x14ac:dyDescent="0.25">
      <c r="A19">
        <v>320276.39294166671</v>
      </c>
      <c r="B19">
        <v>1.8036072144288575E-4</v>
      </c>
      <c r="C19">
        <v>0.33260000000000001</v>
      </c>
      <c r="D19" s="33">
        <f>Parâmetros!$B$13</f>
        <v>3.5968094290949535E-4</v>
      </c>
      <c r="E19" s="33">
        <v>2.73E-8</v>
      </c>
      <c r="F19" s="33">
        <v>8.3700000000000007E-3</v>
      </c>
    </row>
    <row r="20" spans="1:6" x14ac:dyDescent="0.25">
      <c r="A20">
        <v>354098.83654166671</v>
      </c>
      <c r="B20">
        <v>1.903807615230461E-4</v>
      </c>
      <c r="C20">
        <v>0.33260000000000001</v>
      </c>
      <c r="D20" s="33">
        <f>Parâmetros!$B$13</f>
        <v>3.5968094290949535E-4</v>
      </c>
      <c r="E20" s="33">
        <v>2.73E-8</v>
      </c>
      <c r="F20" s="33">
        <v>8.3700000000000007E-3</v>
      </c>
    </row>
    <row r="21" spans="1:6" x14ac:dyDescent="0.25">
      <c r="A21">
        <v>389490.67455</v>
      </c>
      <c r="B21">
        <v>2.0040080160320641E-4</v>
      </c>
      <c r="C21">
        <v>0.33260000000000001</v>
      </c>
      <c r="D21" s="33">
        <f>Parâmetros!$B$13</f>
        <v>3.5968094290949535E-4</v>
      </c>
      <c r="E21" s="33">
        <v>2.73E-8</v>
      </c>
      <c r="F21" s="33">
        <v>8.3700000000000007E-3</v>
      </c>
    </row>
    <row r="22" spans="1:6" x14ac:dyDescent="0.25">
      <c r="A22">
        <v>426443.1654916667</v>
      </c>
      <c r="B22">
        <v>2.1042084168336673E-4</v>
      </c>
      <c r="C22">
        <v>0.33260000000000001</v>
      </c>
      <c r="D22" s="33">
        <f>Parâmetros!$B$13</f>
        <v>3.5968094290949535E-4</v>
      </c>
      <c r="E22" s="33">
        <v>2.73E-8</v>
      </c>
      <c r="F22" s="33">
        <v>8.3700000000000007E-3</v>
      </c>
    </row>
    <row r="23" spans="1:6" x14ac:dyDescent="0.25">
      <c r="A23">
        <v>464944.02697499999</v>
      </c>
      <c r="B23">
        <v>2.2044088176352705E-4</v>
      </c>
      <c r="C23">
        <v>0.33260000000000001</v>
      </c>
      <c r="D23" s="33">
        <f>Parâmetros!$B$13</f>
        <v>3.5968094290949535E-4</v>
      </c>
      <c r="E23" s="33">
        <v>2.73E-8</v>
      </c>
      <c r="F23" s="33">
        <v>8.3700000000000007E-3</v>
      </c>
    </row>
    <row r="24" spans="1:6" x14ac:dyDescent="0.25">
      <c r="A24">
        <v>504979.74255000002</v>
      </c>
      <c r="B24">
        <v>2.3046092184368739E-4</v>
      </c>
      <c r="C24">
        <v>0.33260000000000001</v>
      </c>
      <c r="D24" s="33">
        <f>Parâmetros!$B$13</f>
        <v>3.5968094290949535E-4</v>
      </c>
      <c r="E24" s="33">
        <v>2.73E-8</v>
      </c>
      <c r="F24" s="33">
        <v>8.3700000000000007E-3</v>
      </c>
    </row>
    <row r="25" spans="1:6" x14ac:dyDescent="0.25">
      <c r="A25">
        <v>546538.74202500016</v>
      </c>
      <c r="B25">
        <v>2.4048096192384768E-4</v>
      </c>
      <c r="C25">
        <v>0.33260000000000001</v>
      </c>
      <c r="D25" s="33">
        <f>Parâmetros!$B$13</f>
        <v>3.5968094290949535E-4</v>
      </c>
      <c r="E25" s="33">
        <v>2.73E-8</v>
      </c>
      <c r="F25" s="33">
        <v>8.3700000000000007E-3</v>
      </c>
    </row>
    <row r="26" spans="1:6" x14ac:dyDescent="0.25">
      <c r="A26">
        <v>589611.87465000001</v>
      </c>
      <c r="B26">
        <v>2.50501002004008E-4</v>
      </c>
      <c r="C26">
        <v>0.33260000000000001</v>
      </c>
      <c r="D26" s="33">
        <f>Parâmetros!$B$13</f>
        <v>3.5968094290949535E-4</v>
      </c>
      <c r="E26" s="33">
        <v>2.73E-8</v>
      </c>
      <c r="F26" s="33">
        <v>8.3700000000000007E-3</v>
      </c>
    </row>
    <row r="27" spans="1:6" x14ac:dyDescent="0.25">
      <c r="A27">
        <v>634185.72375833336</v>
      </c>
      <c r="B27">
        <v>2.6052104208416834E-4</v>
      </c>
      <c r="C27">
        <v>0.33260000000000001</v>
      </c>
      <c r="D27" s="33">
        <f>Parâmetros!$B$13</f>
        <v>3.5968094290949535E-4</v>
      </c>
      <c r="E27" s="33">
        <v>2.73E-8</v>
      </c>
      <c r="F27" s="33">
        <v>8.3700000000000007E-3</v>
      </c>
    </row>
    <row r="28" spans="1:6" x14ac:dyDescent="0.25">
      <c r="A28">
        <v>680249.53991666669</v>
      </c>
      <c r="B28">
        <v>2.7054108216432868E-4</v>
      </c>
      <c r="C28">
        <v>0.33260000000000001</v>
      </c>
      <c r="D28" s="33">
        <f>Parâmetros!$B$13</f>
        <v>3.5968094290949535E-4</v>
      </c>
      <c r="E28" s="33">
        <v>2.73E-8</v>
      </c>
      <c r="F28" s="33">
        <v>8.3700000000000007E-3</v>
      </c>
    </row>
    <row r="29" spans="1:6" x14ac:dyDescent="0.25">
      <c r="A29">
        <v>727795.09903333336</v>
      </c>
      <c r="B29">
        <v>2.8056112224448903E-4</v>
      </c>
      <c r="C29">
        <v>0.33260000000000001</v>
      </c>
      <c r="D29" s="33">
        <f>Parâmetros!$B$13</f>
        <v>3.5968094290949535E-4</v>
      </c>
      <c r="E29" s="33">
        <v>2.73E-8</v>
      </c>
      <c r="F29" s="33">
        <v>8.3700000000000007E-3</v>
      </c>
    </row>
    <row r="30" spans="1:6" x14ac:dyDescent="0.25">
      <c r="A30">
        <v>776808.20810000005</v>
      </c>
      <c r="B30">
        <v>2.9058116232464926E-4</v>
      </c>
      <c r="C30">
        <v>0.33260000000000001</v>
      </c>
      <c r="D30" s="33">
        <f>Parâmetros!$B$13</f>
        <v>3.5968094290949535E-4</v>
      </c>
      <c r="E30" s="33">
        <v>2.73E-8</v>
      </c>
      <c r="F30" s="33">
        <v>8.3700000000000007E-3</v>
      </c>
    </row>
    <row r="31" spans="1:6" x14ac:dyDescent="0.25">
      <c r="A31">
        <v>827285.66457500006</v>
      </c>
      <c r="B31">
        <v>3.0060120240480961E-4</v>
      </c>
      <c r="C31">
        <v>0.33260000000000001</v>
      </c>
      <c r="D31" s="33">
        <f>Parâmetros!$B$13</f>
        <v>3.5968094290949535E-4</v>
      </c>
      <c r="E31" s="33">
        <v>2.73E-8</v>
      </c>
      <c r="F31" s="33">
        <v>8.3700000000000007E-3</v>
      </c>
    </row>
    <row r="32" spans="1:6" x14ac:dyDescent="0.25">
      <c r="A32">
        <v>951.50070833333336</v>
      </c>
      <c r="B32">
        <v>1.0020040080160322E-5</v>
      </c>
      <c r="C32">
        <v>0.3745</v>
      </c>
      <c r="D32" s="33">
        <f>Parâmetros!$B$13</f>
        <v>3.5968094290949535E-4</v>
      </c>
      <c r="E32" s="33">
        <v>5.4300000000000003E-8</v>
      </c>
      <c r="F32" s="33">
        <v>1.2200000000000001E-2</v>
      </c>
    </row>
    <row r="33" spans="1:6" x14ac:dyDescent="0.25">
      <c r="A33">
        <v>3058.2860500000002</v>
      </c>
      <c r="B33">
        <v>2.0040080160320643E-5</v>
      </c>
      <c r="C33">
        <v>0.3745</v>
      </c>
      <c r="D33" s="33">
        <f>Parâmetros!$B$13</f>
        <v>3.5968094290949535E-4</v>
      </c>
      <c r="E33" s="33">
        <v>5.4300000000000003E-8</v>
      </c>
      <c r="F33" s="33">
        <v>1.2200000000000001E-2</v>
      </c>
    </row>
    <row r="34" spans="1:6" x14ac:dyDescent="0.25">
      <c r="A34">
        <v>6222.6603750000004</v>
      </c>
      <c r="B34">
        <v>3.006012024048096E-5</v>
      </c>
      <c r="C34">
        <v>0.3745</v>
      </c>
      <c r="D34" s="33">
        <f>Parâmetros!$B$13</f>
        <v>3.5968094290949535E-4</v>
      </c>
      <c r="E34" s="33">
        <v>5.4300000000000003E-8</v>
      </c>
      <c r="F34" s="33">
        <v>1.2200000000000001E-2</v>
      </c>
    </row>
    <row r="35" spans="1:6" x14ac:dyDescent="0.25">
      <c r="A35">
        <v>10406.65445</v>
      </c>
      <c r="B35">
        <v>4.0080160320641287E-5</v>
      </c>
      <c r="C35">
        <v>0.3745</v>
      </c>
      <c r="D35" s="33">
        <f>Parâmetros!$B$13</f>
        <v>3.5968094290949535E-4</v>
      </c>
      <c r="E35" s="33">
        <v>5.4300000000000003E-8</v>
      </c>
      <c r="F35" s="33">
        <v>1.2200000000000001E-2</v>
      </c>
    </row>
    <row r="36" spans="1:6" x14ac:dyDescent="0.25">
      <c r="A36">
        <v>15589.415683333335</v>
      </c>
      <c r="B36">
        <v>5.0100200400801603E-5</v>
      </c>
      <c r="C36">
        <v>0.3745</v>
      </c>
      <c r="D36" s="33">
        <f>Parâmetros!$B$13</f>
        <v>3.5968094290949535E-4</v>
      </c>
      <c r="E36" s="33">
        <v>5.4300000000000003E-8</v>
      </c>
      <c r="F36" s="33">
        <v>1.2200000000000001E-2</v>
      </c>
    </row>
    <row r="37" spans="1:6" x14ac:dyDescent="0.25">
      <c r="A37">
        <v>21754.013775000003</v>
      </c>
      <c r="B37">
        <v>6.012024048096192E-5</v>
      </c>
      <c r="C37">
        <v>0.3745</v>
      </c>
      <c r="D37" s="33">
        <f>Parâmetros!$B$13</f>
        <v>3.5968094290949535E-4</v>
      </c>
      <c r="E37" s="33">
        <v>5.4300000000000003E-8</v>
      </c>
      <c r="F37" s="33">
        <v>1.2200000000000001E-2</v>
      </c>
    </row>
    <row r="38" spans="1:6" x14ac:dyDescent="0.25">
      <c r="A38">
        <v>28886.681966666667</v>
      </c>
      <c r="B38">
        <v>7.0140280561122257E-5</v>
      </c>
      <c r="C38">
        <v>0.3745</v>
      </c>
      <c r="D38" s="33">
        <f>Parâmetros!$B$13</f>
        <v>3.5968094290949535E-4</v>
      </c>
      <c r="E38" s="33">
        <v>5.4300000000000003E-8</v>
      </c>
      <c r="F38" s="33">
        <v>1.2200000000000001E-2</v>
      </c>
    </row>
    <row r="39" spans="1:6" x14ac:dyDescent="0.25">
      <c r="A39">
        <v>36975.505591666668</v>
      </c>
      <c r="B39">
        <v>8.0160320641282573E-5</v>
      </c>
      <c r="C39">
        <v>0.3745</v>
      </c>
      <c r="D39" s="33">
        <f>Parâmetros!$B$13</f>
        <v>3.5968094290949535E-4</v>
      </c>
      <c r="E39" s="33">
        <v>5.4300000000000003E-8</v>
      </c>
      <c r="F39" s="33">
        <v>1.2200000000000001E-2</v>
      </c>
    </row>
    <row r="40" spans="1:6" x14ac:dyDescent="0.25">
      <c r="A40">
        <v>46008.764925000003</v>
      </c>
      <c r="B40">
        <v>9.0180360721442876E-5</v>
      </c>
      <c r="C40">
        <v>0.3745</v>
      </c>
      <c r="D40" s="33">
        <f>Parâmetros!$B$13</f>
        <v>3.5968094290949535E-4</v>
      </c>
      <c r="E40" s="33">
        <v>5.4300000000000003E-8</v>
      </c>
      <c r="F40" s="33">
        <v>1.2200000000000001E-2</v>
      </c>
    </row>
    <row r="41" spans="1:6" x14ac:dyDescent="0.25">
      <c r="A41">
        <v>55975.981683333332</v>
      </c>
      <c r="B41">
        <v>1.0020040080160321E-4</v>
      </c>
      <c r="C41">
        <v>0.3745</v>
      </c>
      <c r="D41" s="33">
        <f>Parâmetros!$B$13</f>
        <v>3.5968094290949535E-4</v>
      </c>
      <c r="E41" s="33">
        <v>5.4300000000000003E-8</v>
      </c>
      <c r="F41" s="33">
        <v>1.2200000000000001E-2</v>
      </c>
    </row>
    <row r="42" spans="1:6" x14ac:dyDescent="0.25">
      <c r="A42">
        <v>66867.668358333336</v>
      </c>
      <c r="B42">
        <v>1.1022044088176352E-4</v>
      </c>
      <c r="C42">
        <v>0.3745</v>
      </c>
      <c r="D42" s="33">
        <f>Parâmetros!$B$13</f>
        <v>3.5968094290949535E-4</v>
      </c>
      <c r="E42" s="33">
        <v>5.4300000000000003E-8</v>
      </c>
      <c r="F42" s="33">
        <v>1.2200000000000001E-2</v>
      </c>
    </row>
    <row r="43" spans="1:6" x14ac:dyDescent="0.25">
      <c r="A43">
        <v>78674.377075000011</v>
      </c>
      <c r="B43">
        <v>1.2024048096192384E-4</v>
      </c>
      <c r="C43">
        <v>0.3745</v>
      </c>
      <c r="D43" s="33">
        <f>Parâmetros!$B$13</f>
        <v>3.5968094290949535E-4</v>
      </c>
      <c r="E43" s="33">
        <v>5.4300000000000003E-8</v>
      </c>
      <c r="F43" s="33">
        <v>1.2200000000000001E-2</v>
      </c>
    </row>
    <row r="44" spans="1:6" x14ac:dyDescent="0.25">
      <c r="A44">
        <v>91388.315525000013</v>
      </c>
      <c r="B44">
        <v>1.3026052104208417E-4</v>
      </c>
      <c r="C44">
        <v>0.3745</v>
      </c>
      <c r="D44" s="33">
        <f>Parâmetros!$B$13</f>
        <v>3.5968094290949535E-4</v>
      </c>
      <c r="E44" s="33">
        <v>5.4300000000000003E-8</v>
      </c>
      <c r="F44" s="33">
        <v>1.2200000000000001E-2</v>
      </c>
    </row>
    <row r="45" spans="1:6" x14ac:dyDescent="0.25">
      <c r="A45">
        <v>105001.90495833334</v>
      </c>
      <c r="B45">
        <v>1.4028056112224451E-4</v>
      </c>
      <c r="C45">
        <v>0.3745</v>
      </c>
      <c r="D45" s="33">
        <f>Parâmetros!$B$13</f>
        <v>3.5968094290949535E-4</v>
      </c>
      <c r="E45" s="33">
        <v>5.4300000000000003E-8</v>
      </c>
      <c r="F45" s="33">
        <v>1.2200000000000001E-2</v>
      </c>
    </row>
    <row r="46" spans="1:6" x14ac:dyDescent="0.25">
      <c r="A46">
        <v>119505.832175</v>
      </c>
      <c r="B46">
        <v>1.503006012024048E-4</v>
      </c>
      <c r="C46">
        <v>0.3745</v>
      </c>
      <c r="D46" s="33">
        <f>Parâmetros!$B$13</f>
        <v>3.5968094290949535E-4</v>
      </c>
      <c r="E46" s="33">
        <v>5.4300000000000003E-8</v>
      </c>
      <c r="F46" s="33">
        <v>1.2200000000000001E-2</v>
      </c>
    </row>
    <row r="47" spans="1:6" x14ac:dyDescent="0.25">
      <c r="A47">
        <v>134893.68693333335</v>
      </c>
      <c r="B47">
        <v>1.6032064128256515E-4</v>
      </c>
      <c r="C47">
        <v>0.3745</v>
      </c>
      <c r="D47" s="33">
        <f>Parâmetros!$B$13</f>
        <v>3.5968094290949535E-4</v>
      </c>
      <c r="E47" s="33">
        <v>5.4300000000000003E-8</v>
      </c>
      <c r="F47" s="33">
        <v>1.2200000000000001E-2</v>
      </c>
    </row>
    <row r="48" spans="1:6" x14ac:dyDescent="0.25">
      <c r="A48">
        <v>151157.877175</v>
      </c>
      <c r="B48">
        <v>1.7034068136272546E-4</v>
      </c>
      <c r="C48">
        <v>0.3745</v>
      </c>
      <c r="D48" s="33">
        <f>Parâmetros!$B$13</f>
        <v>3.5968094290949535E-4</v>
      </c>
      <c r="E48" s="33">
        <v>5.4300000000000003E-8</v>
      </c>
      <c r="F48" s="33">
        <v>1.2200000000000001E-2</v>
      </c>
    </row>
    <row r="49" spans="1:6" x14ac:dyDescent="0.25">
      <c r="A49">
        <v>168288.67141666668</v>
      </c>
      <c r="B49">
        <v>1.8036072144288575E-4</v>
      </c>
      <c r="C49">
        <v>0.3745</v>
      </c>
      <c r="D49" s="33">
        <f>Parâmetros!$B$13</f>
        <v>3.5968094290949535E-4</v>
      </c>
      <c r="E49" s="33">
        <v>5.4300000000000003E-8</v>
      </c>
      <c r="F49" s="33">
        <v>1.2200000000000001E-2</v>
      </c>
    </row>
    <row r="50" spans="1:6" x14ac:dyDescent="0.25">
      <c r="A50">
        <v>186278.41414166667</v>
      </c>
      <c r="B50">
        <v>1.903807615230461E-4</v>
      </c>
      <c r="C50">
        <v>0.3745</v>
      </c>
      <c r="D50" s="33">
        <f>Parâmetros!$B$13</f>
        <v>3.5968094290949535E-4</v>
      </c>
      <c r="E50" s="33">
        <v>5.4300000000000003E-8</v>
      </c>
      <c r="F50" s="33">
        <v>1.2200000000000001E-2</v>
      </c>
    </row>
    <row r="51" spans="1:6" x14ac:dyDescent="0.25">
      <c r="A51">
        <v>205123.83505833332</v>
      </c>
      <c r="B51">
        <v>2.0040080160320641E-4</v>
      </c>
      <c r="C51">
        <v>0.3745</v>
      </c>
      <c r="D51" s="33">
        <f>Parâmetros!$B$13</f>
        <v>3.5968094290949535E-4</v>
      </c>
      <c r="E51" s="33">
        <v>5.4300000000000003E-8</v>
      </c>
      <c r="F51" s="33">
        <v>1.2200000000000001E-2</v>
      </c>
    </row>
    <row r="52" spans="1:6" x14ac:dyDescent="0.25">
      <c r="A52">
        <v>224815.91257500002</v>
      </c>
      <c r="B52">
        <v>2.1042084168336673E-4</v>
      </c>
      <c r="C52">
        <v>0.3745</v>
      </c>
      <c r="D52" s="33">
        <f>Parâmetros!$B$13</f>
        <v>3.5968094290949535E-4</v>
      </c>
      <c r="E52" s="33">
        <v>5.4300000000000003E-8</v>
      </c>
      <c r="F52" s="33">
        <v>1.2200000000000001E-2</v>
      </c>
    </row>
    <row r="53" spans="1:6" x14ac:dyDescent="0.25">
      <c r="A53">
        <v>245352.05888333335</v>
      </c>
      <c r="B53">
        <v>2.2044088176352705E-4</v>
      </c>
      <c r="C53">
        <v>0.3745</v>
      </c>
      <c r="D53" s="33">
        <f>Parâmetros!$B$13</f>
        <v>3.5968094290949535E-4</v>
      </c>
      <c r="E53" s="33">
        <v>5.4300000000000003E-8</v>
      </c>
      <c r="F53" s="33">
        <v>1.2200000000000001E-2</v>
      </c>
    </row>
    <row r="54" spans="1:6" x14ac:dyDescent="0.25">
      <c r="A54">
        <v>266723.94503333338</v>
      </c>
      <c r="B54">
        <v>2.3046092184368739E-4</v>
      </c>
      <c r="C54">
        <v>0.3745</v>
      </c>
      <c r="D54" s="33">
        <f>Parâmetros!$B$13</f>
        <v>3.5968094290949535E-4</v>
      </c>
      <c r="E54" s="33">
        <v>5.4300000000000003E-8</v>
      </c>
      <c r="F54" s="33">
        <v>1.2200000000000001E-2</v>
      </c>
    </row>
    <row r="55" spans="1:6" x14ac:dyDescent="0.25">
      <c r="A55">
        <v>288927.59086666669</v>
      </c>
      <c r="B55">
        <v>2.4048096192384768E-4</v>
      </c>
      <c r="C55">
        <v>0.3745</v>
      </c>
      <c r="D55" s="33">
        <f>Parâmetros!$B$13</f>
        <v>3.5968094290949535E-4</v>
      </c>
      <c r="E55" s="33">
        <v>5.4300000000000003E-8</v>
      </c>
      <c r="F55" s="33">
        <v>1.2200000000000001E-2</v>
      </c>
    </row>
    <row r="56" spans="1:6" x14ac:dyDescent="0.25">
      <c r="A56">
        <v>311956.86201666668</v>
      </c>
      <c r="B56">
        <v>2.50501002004008E-4</v>
      </c>
      <c r="C56">
        <v>0.3745</v>
      </c>
      <c r="D56" s="33">
        <f>Parâmetros!$B$13</f>
        <v>3.5968094290949535E-4</v>
      </c>
      <c r="E56" s="33">
        <v>5.4300000000000003E-8</v>
      </c>
      <c r="F56" s="33">
        <v>1.2200000000000001E-2</v>
      </c>
    </row>
    <row r="57" spans="1:6" x14ac:dyDescent="0.25">
      <c r="A57">
        <v>335808.13080000004</v>
      </c>
      <c r="B57">
        <v>2.6052104208416834E-4</v>
      </c>
      <c r="C57">
        <v>0.3745</v>
      </c>
      <c r="D57" s="33">
        <f>Parâmetros!$B$13</f>
        <v>3.5968094290949535E-4</v>
      </c>
      <c r="E57" s="33">
        <v>5.4300000000000003E-8</v>
      </c>
      <c r="F57" s="33">
        <v>1.2200000000000001E-2</v>
      </c>
    </row>
    <row r="58" spans="1:6" x14ac:dyDescent="0.25">
      <c r="A58">
        <v>360473.05765000003</v>
      </c>
      <c r="B58">
        <v>2.7054108216432868E-4</v>
      </c>
      <c r="C58">
        <v>0.3745</v>
      </c>
      <c r="D58" s="33">
        <f>Parâmetros!$B$13</f>
        <v>3.5968094290949535E-4</v>
      </c>
      <c r="E58" s="33">
        <v>5.4300000000000003E-8</v>
      </c>
      <c r="F58" s="33">
        <v>1.2200000000000001E-2</v>
      </c>
    </row>
    <row r="59" spans="1:6" x14ac:dyDescent="0.25">
      <c r="A59">
        <v>385948.3895833334</v>
      </c>
      <c r="B59">
        <v>2.8056112224448903E-4</v>
      </c>
      <c r="C59">
        <v>0.3745</v>
      </c>
      <c r="D59" s="33">
        <f>Parâmetros!$B$13</f>
        <v>3.5968094290949535E-4</v>
      </c>
      <c r="E59" s="33">
        <v>5.4300000000000003E-8</v>
      </c>
      <c r="F59" s="33">
        <v>1.2200000000000001E-2</v>
      </c>
    </row>
    <row r="60" spans="1:6" x14ac:dyDescent="0.25">
      <c r="A60">
        <v>412226.80115833331</v>
      </c>
      <c r="B60">
        <v>2.9058116232464926E-4</v>
      </c>
      <c r="C60">
        <v>0.3745</v>
      </c>
      <c r="D60" s="33">
        <f>Parâmetros!$B$13</f>
        <v>3.5968094290949535E-4</v>
      </c>
      <c r="E60" s="33">
        <v>5.4300000000000003E-8</v>
      </c>
      <c r="F60" s="33">
        <v>1.2200000000000001E-2</v>
      </c>
    </row>
    <row r="61" spans="1:6" x14ac:dyDescent="0.25">
      <c r="A61">
        <v>439306.23170833336</v>
      </c>
      <c r="B61">
        <v>3.0060120240480961E-4</v>
      </c>
      <c r="C61">
        <v>0.3745</v>
      </c>
      <c r="D61" s="33">
        <f>Parâmetros!$B$13</f>
        <v>3.5968094290949535E-4</v>
      </c>
      <c r="E61" s="33">
        <v>5.4300000000000003E-8</v>
      </c>
      <c r="F61" s="33">
        <v>1.2200000000000001E-2</v>
      </c>
    </row>
    <row r="62" spans="1:6" x14ac:dyDescent="0.25">
      <c r="A62">
        <v>658.33333333333337</v>
      </c>
      <c r="B62">
        <v>1.0020040080160322E-5</v>
      </c>
      <c r="C62">
        <v>0.39960000000000001</v>
      </c>
      <c r="D62" s="33">
        <f>Parâmetros!$B$13</f>
        <v>3.5968094290949535E-4</v>
      </c>
      <c r="E62" s="33">
        <v>7.7799999999999995E-8</v>
      </c>
      <c r="F62" s="33">
        <v>1.4999999999999999E-2</v>
      </c>
    </row>
    <row r="63" spans="1:6" x14ac:dyDescent="0.25">
      <c r="A63">
        <v>2070.7188750000005</v>
      </c>
      <c r="B63">
        <v>2.0040080160320643E-5</v>
      </c>
      <c r="C63">
        <v>0.39960000000000001</v>
      </c>
      <c r="D63" s="33">
        <f>Parâmetros!$B$13</f>
        <v>3.5968094290949535E-4</v>
      </c>
      <c r="E63" s="33">
        <v>7.7799999999999995E-8</v>
      </c>
      <c r="F63" s="33">
        <v>1.4999999999999999E-2</v>
      </c>
    </row>
    <row r="64" spans="1:6" x14ac:dyDescent="0.25">
      <c r="A64">
        <v>4259.6387333333332</v>
      </c>
      <c r="B64">
        <v>3.006012024048096E-5</v>
      </c>
      <c r="C64">
        <v>0.39960000000000001</v>
      </c>
      <c r="D64" s="33">
        <f>Parâmetros!$B$13</f>
        <v>3.5968094290949535E-4</v>
      </c>
      <c r="E64" s="33">
        <v>7.7799999999999995E-8</v>
      </c>
      <c r="F64" s="33">
        <v>1.4999999999999999E-2</v>
      </c>
    </row>
    <row r="65" spans="1:6" x14ac:dyDescent="0.25">
      <c r="A65">
        <v>7184.7886583333338</v>
      </c>
      <c r="B65">
        <v>4.0080160320641287E-5</v>
      </c>
      <c r="C65">
        <v>0.39960000000000001</v>
      </c>
      <c r="D65" s="33">
        <f>Parâmetros!$B$13</f>
        <v>3.5968094290949535E-4</v>
      </c>
      <c r="E65" s="33">
        <v>7.7799999999999995E-8</v>
      </c>
      <c r="F65" s="33">
        <v>1.4999999999999999E-2</v>
      </c>
    </row>
    <row r="66" spans="1:6" x14ac:dyDescent="0.25">
      <c r="A66">
        <v>10831.313966666668</v>
      </c>
      <c r="B66">
        <v>5.0100200400801603E-5</v>
      </c>
      <c r="C66">
        <v>0.39960000000000001</v>
      </c>
      <c r="D66" s="33">
        <f>Parâmetros!$B$13</f>
        <v>3.5968094290949535E-4</v>
      </c>
      <c r="E66" s="33">
        <v>7.7799999999999995E-8</v>
      </c>
      <c r="F66" s="33">
        <v>1.4999999999999999E-2</v>
      </c>
    </row>
    <row r="67" spans="1:6" x14ac:dyDescent="0.25">
      <c r="A67">
        <v>15184.644999999999</v>
      </c>
      <c r="B67">
        <v>6.012024048096192E-5</v>
      </c>
      <c r="C67">
        <v>0.39960000000000001</v>
      </c>
      <c r="D67" s="33">
        <f>Parâmetros!$B$13</f>
        <v>3.5968094290949535E-4</v>
      </c>
      <c r="E67" s="33">
        <v>7.7799999999999995E-8</v>
      </c>
      <c r="F67" s="33">
        <v>1.4999999999999999E-2</v>
      </c>
    </row>
    <row r="68" spans="1:6" x14ac:dyDescent="0.25">
      <c r="A68">
        <v>20232.818541666667</v>
      </c>
      <c r="B68">
        <v>7.0140280561122257E-5</v>
      </c>
      <c r="C68">
        <v>0.39960000000000001</v>
      </c>
      <c r="D68" s="33">
        <f>Parâmetros!$B$13</f>
        <v>3.5968094290949535E-4</v>
      </c>
      <c r="E68" s="33">
        <v>7.7799999999999995E-8</v>
      </c>
      <c r="F68" s="33">
        <v>1.4999999999999999E-2</v>
      </c>
    </row>
    <row r="69" spans="1:6" x14ac:dyDescent="0.25">
      <c r="A69">
        <v>25966.17091666667</v>
      </c>
      <c r="B69">
        <v>8.0160320641282573E-5</v>
      </c>
      <c r="C69">
        <v>0.39960000000000001</v>
      </c>
      <c r="D69" s="33">
        <f>Parâmetros!$B$13</f>
        <v>3.5968094290949535E-4</v>
      </c>
      <c r="E69" s="33">
        <v>7.7799999999999995E-8</v>
      </c>
      <c r="F69" s="33">
        <v>1.4999999999999999E-2</v>
      </c>
    </row>
    <row r="70" spans="1:6" x14ac:dyDescent="0.25">
      <c r="A70">
        <v>32375.484150000004</v>
      </c>
      <c r="B70">
        <v>9.0180360721442876E-5</v>
      </c>
      <c r="C70">
        <v>0.39960000000000001</v>
      </c>
      <c r="D70" s="33">
        <f>Parâmetros!$B$13</f>
        <v>3.5968094290949535E-4</v>
      </c>
      <c r="E70" s="33">
        <v>7.7799999999999995E-8</v>
      </c>
      <c r="F70" s="33">
        <v>1.4999999999999999E-2</v>
      </c>
    </row>
    <row r="71" spans="1:6" x14ac:dyDescent="0.25">
      <c r="A71">
        <v>39452.669925000002</v>
      </c>
      <c r="B71">
        <v>1.0020040080160321E-4</v>
      </c>
      <c r="C71">
        <v>0.39960000000000001</v>
      </c>
      <c r="D71" s="33">
        <f>Parâmetros!$B$13</f>
        <v>3.5968094290949535E-4</v>
      </c>
      <c r="E71" s="33">
        <v>7.7799999999999995E-8</v>
      </c>
      <c r="F71" s="33">
        <v>1.4999999999999999E-2</v>
      </c>
    </row>
    <row r="72" spans="1:6" x14ac:dyDescent="0.25">
      <c r="A72">
        <v>47190.531133333337</v>
      </c>
      <c r="B72">
        <v>1.1022044088176352E-4</v>
      </c>
      <c r="C72">
        <v>0.39960000000000001</v>
      </c>
      <c r="D72" s="33">
        <f>Parâmetros!$B$13</f>
        <v>3.5968094290949535E-4</v>
      </c>
      <c r="E72" s="33">
        <v>7.7799999999999995E-8</v>
      </c>
      <c r="F72" s="33">
        <v>1.4999999999999999E-2</v>
      </c>
    </row>
    <row r="73" spans="1:6" x14ac:dyDescent="0.25">
      <c r="A73">
        <v>55582.001616666661</v>
      </c>
      <c r="B73">
        <v>1.2024048096192384E-4</v>
      </c>
      <c r="C73">
        <v>0.39960000000000001</v>
      </c>
      <c r="D73" s="33">
        <f>Parâmetros!$B$13</f>
        <v>3.5968094290949535E-4</v>
      </c>
      <c r="E73" s="33">
        <v>7.7799999999999995E-8</v>
      </c>
      <c r="F73" s="33">
        <v>1.4999999999999999E-2</v>
      </c>
    </row>
    <row r="74" spans="1:6" x14ac:dyDescent="0.25">
      <c r="A74">
        <v>64621.613724999923</v>
      </c>
      <c r="B74">
        <v>1.3026052104208417E-4</v>
      </c>
      <c r="C74">
        <v>0.39960000000000001</v>
      </c>
      <c r="D74" s="33">
        <f>Parâmetros!$B$13</f>
        <v>3.5968094290949535E-4</v>
      </c>
      <c r="E74" s="33">
        <v>7.7799999999999995E-8</v>
      </c>
      <c r="F74" s="33">
        <v>1.4999999999999999E-2</v>
      </c>
    </row>
    <row r="75" spans="1:6" x14ac:dyDescent="0.25">
      <c r="A75">
        <v>74304.092600000004</v>
      </c>
      <c r="B75">
        <v>1.4028056112224451E-4</v>
      </c>
      <c r="C75">
        <v>0.39960000000000001</v>
      </c>
      <c r="D75" s="33">
        <f>Parâmetros!$B$13</f>
        <v>3.5968094290949535E-4</v>
      </c>
      <c r="E75" s="33">
        <v>7.7799999999999995E-8</v>
      </c>
      <c r="F75" s="33">
        <v>1.4999999999999999E-2</v>
      </c>
    </row>
    <row r="76" spans="1:6" x14ac:dyDescent="0.25">
      <c r="A76">
        <v>84622.464516666674</v>
      </c>
      <c r="B76">
        <v>1.503006012024048E-4</v>
      </c>
      <c r="C76">
        <v>0.39960000000000001</v>
      </c>
      <c r="D76" s="33">
        <f>Parâmetros!$B$13</f>
        <v>3.5968094290949535E-4</v>
      </c>
      <c r="E76" s="33">
        <v>7.7799999999999995E-8</v>
      </c>
      <c r="F76" s="33">
        <v>1.4999999999999999E-2</v>
      </c>
    </row>
    <row r="77" spans="1:6" x14ac:dyDescent="0.25">
      <c r="A77">
        <v>95573.934475000002</v>
      </c>
      <c r="B77">
        <v>1.6032064128256515E-4</v>
      </c>
      <c r="C77">
        <v>0.39960000000000001</v>
      </c>
      <c r="D77" s="33">
        <f>Parâmetros!$B$13</f>
        <v>3.5968094290949535E-4</v>
      </c>
      <c r="E77" s="33">
        <v>7.7799999999999995E-8</v>
      </c>
      <c r="F77" s="33">
        <v>1.4999999999999999E-2</v>
      </c>
    </row>
    <row r="78" spans="1:6" x14ac:dyDescent="0.25">
      <c r="A78">
        <v>107150.84085000001</v>
      </c>
      <c r="B78">
        <v>1.7034068136272546E-4</v>
      </c>
      <c r="C78">
        <v>0.39960000000000001</v>
      </c>
      <c r="D78" s="33">
        <f>Parâmetros!$B$13</f>
        <v>3.5968094290949535E-4</v>
      </c>
      <c r="E78" s="33">
        <v>7.7799999999999995E-8</v>
      </c>
      <c r="F78" s="33">
        <v>1.4999999999999999E-2</v>
      </c>
    </row>
    <row r="79" spans="1:6" x14ac:dyDescent="0.25">
      <c r="A79">
        <v>119349.97729166667</v>
      </c>
      <c r="B79">
        <v>1.8036072144288575E-4</v>
      </c>
      <c r="C79">
        <v>0.39960000000000001</v>
      </c>
      <c r="D79" s="33">
        <f>Parâmetros!$B$13</f>
        <v>3.5968094290949535E-4</v>
      </c>
      <c r="E79" s="33">
        <v>7.7799999999999995E-8</v>
      </c>
      <c r="F79" s="33">
        <v>1.4999999999999999E-2</v>
      </c>
    </row>
    <row r="80" spans="1:6" x14ac:dyDescent="0.25">
      <c r="A80">
        <v>132168.00186666666</v>
      </c>
      <c r="B80">
        <v>1.903807615230461E-4</v>
      </c>
      <c r="C80">
        <v>0.39960000000000001</v>
      </c>
      <c r="D80" s="33">
        <f>Parâmetros!$B$13</f>
        <v>3.5968094290949535E-4</v>
      </c>
      <c r="E80" s="33">
        <v>7.7799999999999995E-8</v>
      </c>
      <c r="F80" s="33">
        <v>1.4999999999999999E-2</v>
      </c>
    </row>
    <row r="81" spans="1:6" x14ac:dyDescent="0.25">
      <c r="A81">
        <v>145601.34756666666</v>
      </c>
      <c r="B81">
        <v>2.0040080160320641E-4</v>
      </c>
      <c r="C81">
        <v>0.39960000000000001</v>
      </c>
      <c r="D81" s="33">
        <f>Parâmetros!$B$13</f>
        <v>3.5968094290949535E-4</v>
      </c>
      <c r="E81" s="33">
        <v>7.7799999999999995E-8</v>
      </c>
      <c r="F81" s="33">
        <v>1.4999999999999999E-2</v>
      </c>
    </row>
    <row r="82" spans="1:6" x14ac:dyDescent="0.25">
      <c r="A82">
        <v>159646.20810833335</v>
      </c>
      <c r="B82">
        <v>2.1042084168336673E-4</v>
      </c>
      <c r="C82">
        <v>0.39960000000000001</v>
      </c>
      <c r="D82" s="33">
        <f>Parâmetros!$B$13</f>
        <v>3.5968094290949535E-4</v>
      </c>
      <c r="E82" s="33">
        <v>7.7799999999999995E-8</v>
      </c>
      <c r="F82" s="33">
        <v>1.4999999999999999E-2</v>
      </c>
    </row>
    <row r="83" spans="1:6" x14ac:dyDescent="0.25">
      <c r="A83">
        <v>174298.049375</v>
      </c>
      <c r="B83">
        <v>2.2044088176352705E-4</v>
      </c>
      <c r="C83">
        <v>0.39960000000000001</v>
      </c>
      <c r="D83" s="33">
        <f>Parâmetros!$B$13</f>
        <v>3.5968094290949535E-4</v>
      </c>
      <c r="E83" s="33">
        <v>7.7799999999999995E-8</v>
      </c>
      <c r="F83" s="33">
        <v>1.4999999999999999E-2</v>
      </c>
    </row>
    <row r="84" spans="1:6" x14ac:dyDescent="0.25">
      <c r="A84">
        <v>189553.61316666668</v>
      </c>
      <c r="B84">
        <v>2.3046092184368739E-4</v>
      </c>
      <c r="C84">
        <v>0.39960000000000001</v>
      </c>
      <c r="D84" s="33">
        <f>Parâmetros!$B$13</f>
        <v>3.5968094290949535E-4</v>
      </c>
      <c r="E84" s="33">
        <v>7.7799999999999995E-8</v>
      </c>
      <c r="F84" s="33">
        <v>1.4999999999999999E-2</v>
      </c>
    </row>
    <row r="85" spans="1:6" x14ac:dyDescent="0.25">
      <c r="A85">
        <v>205411.57796666666</v>
      </c>
      <c r="B85">
        <v>2.4048096192384768E-4</v>
      </c>
      <c r="C85">
        <v>0.39960000000000001</v>
      </c>
      <c r="D85" s="33">
        <f>Parâmetros!$B$13</f>
        <v>3.5968094290949535E-4</v>
      </c>
      <c r="E85" s="33">
        <v>7.7799999999999995E-8</v>
      </c>
      <c r="F85" s="33">
        <v>1.4999999999999999E-2</v>
      </c>
    </row>
    <row r="86" spans="1:6" x14ac:dyDescent="0.25">
      <c r="A86">
        <v>221863.81237500001</v>
      </c>
      <c r="B86">
        <v>2.50501002004008E-4</v>
      </c>
      <c r="C86">
        <v>0.39960000000000001</v>
      </c>
      <c r="D86" s="33">
        <f>Parâmetros!$B$13</f>
        <v>3.5968094290949535E-4</v>
      </c>
      <c r="E86" s="33">
        <v>7.7799999999999995E-8</v>
      </c>
      <c r="F86" s="33">
        <v>1.4999999999999999E-2</v>
      </c>
    </row>
    <row r="87" spans="1:6" x14ac:dyDescent="0.25">
      <c r="A87">
        <v>238911.22569166668</v>
      </c>
      <c r="B87">
        <v>2.6052104208416834E-4</v>
      </c>
      <c r="C87">
        <v>0.39960000000000001</v>
      </c>
      <c r="D87" s="33">
        <f>Parâmetros!$B$13</f>
        <v>3.5968094290949535E-4</v>
      </c>
      <c r="E87" s="33">
        <v>7.7799999999999995E-8</v>
      </c>
      <c r="F87" s="33">
        <v>1.4999999999999999E-2</v>
      </c>
    </row>
    <row r="88" spans="1:6" x14ac:dyDescent="0.25">
      <c r="A88">
        <v>256548.49670833335</v>
      </c>
      <c r="B88">
        <v>2.7054108216432868E-4</v>
      </c>
      <c r="C88">
        <v>0.39960000000000001</v>
      </c>
      <c r="D88" s="33">
        <f>Parâmetros!$B$13</f>
        <v>3.5968094290949535E-4</v>
      </c>
      <c r="E88" s="33">
        <v>7.7799999999999995E-8</v>
      </c>
      <c r="F88" s="33">
        <v>1.4999999999999999E-2</v>
      </c>
    </row>
    <row r="89" spans="1:6" x14ac:dyDescent="0.25">
      <c r="A89">
        <v>274774.55405833333</v>
      </c>
      <c r="B89">
        <v>2.8056112224448903E-4</v>
      </c>
      <c r="C89">
        <v>0.39960000000000001</v>
      </c>
      <c r="D89" s="33">
        <f>Parâmetros!$B$13</f>
        <v>3.5968094290949535E-4</v>
      </c>
      <c r="E89" s="33">
        <v>7.7799999999999995E-8</v>
      </c>
      <c r="F89" s="33">
        <v>1.4999999999999999E-2</v>
      </c>
    </row>
    <row r="90" spans="1:6" x14ac:dyDescent="0.25">
      <c r="A90">
        <v>293587.03540833335</v>
      </c>
      <c r="B90">
        <v>2.9058116232464926E-4</v>
      </c>
      <c r="C90">
        <v>0.39960000000000001</v>
      </c>
      <c r="D90" s="33">
        <f>Parâmetros!$B$13</f>
        <v>3.5968094290949535E-4</v>
      </c>
      <c r="E90" s="33">
        <v>7.7799999999999995E-8</v>
      </c>
      <c r="F90" s="33">
        <v>1.4999999999999999E-2</v>
      </c>
    </row>
    <row r="91" spans="1:6" x14ac:dyDescent="0.25">
      <c r="A91">
        <v>312979.60857499996</v>
      </c>
      <c r="B91">
        <v>3.0060120240480961E-4</v>
      </c>
      <c r="C91">
        <v>0.39960000000000001</v>
      </c>
      <c r="D91" s="33">
        <f>Parâmetros!$B$13</f>
        <v>3.5968094290949535E-4</v>
      </c>
      <c r="E91" s="33">
        <v>7.7799999999999995E-8</v>
      </c>
      <c r="F91" s="33">
        <v>1.4999999999999999E-2</v>
      </c>
    </row>
    <row r="92" spans="1:6" x14ac:dyDescent="0.25">
      <c r="A92">
        <v>478.19955833333336</v>
      </c>
      <c r="B92">
        <v>1.0020040080160322E-5</v>
      </c>
      <c r="C92">
        <v>0.41620000000000001</v>
      </c>
      <c r="D92" s="33">
        <f>Parâmetros!$B$13</f>
        <v>3.5968094290949535E-4</v>
      </c>
      <c r="E92" s="33">
        <v>9.83E-8</v>
      </c>
      <c r="F92" s="33">
        <v>1.6799999999999999E-2</v>
      </c>
    </row>
    <row r="93" spans="1:6" x14ac:dyDescent="0.25">
      <c r="A93">
        <v>1586.3299666666669</v>
      </c>
      <c r="B93">
        <v>2.0040080160320643E-5</v>
      </c>
      <c r="C93">
        <v>0.41620000000000001</v>
      </c>
      <c r="D93" s="33">
        <f>Parâmetros!$B$13</f>
        <v>3.5968094290949535E-4</v>
      </c>
      <c r="E93" s="33">
        <v>9.83E-8</v>
      </c>
      <c r="F93" s="33">
        <v>1.6799999999999999E-2</v>
      </c>
    </row>
    <row r="94" spans="1:6" x14ac:dyDescent="0.25">
      <c r="A94">
        <v>3318.9128333333333</v>
      </c>
      <c r="B94">
        <v>3.006012024048096E-5</v>
      </c>
      <c r="C94">
        <v>0.41620000000000001</v>
      </c>
      <c r="D94" s="33">
        <f>Parâmetros!$B$13</f>
        <v>3.5968094290949535E-4</v>
      </c>
      <c r="E94" s="33">
        <v>9.83E-8</v>
      </c>
      <c r="F94" s="33">
        <v>1.6799999999999999E-2</v>
      </c>
    </row>
    <row r="95" spans="1:6" x14ac:dyDescent="0.25">
      <c r="A95">
        <v>5669.6023833333338</v>
      </c>
      <c r="B95">
        <v>4.0080160320641287E-5</v>
      </c>
      <c r="C95">
        <v>0.41620000000000001</v>
      </c>
      <c r="D95" s="33">
        <f>Parâmetros!$B$13</f>
        <v>3.5968094290949535E-4</v>
      </c>
      <c r="E95" s="33">
        <v>9.83E-8</v>
      </c>
      <c r="F95" s="33">
        <v>1.6799999999999999E-2</v>
      </c>
    </row>
    <row r="96" spans="1:6" x14ac:dyDescent="0.25">
      <c r="A96">
        <v>8629.790766666667</v>
      </c>
      <c r="B96">
        <v>5.0100200400801603E-5</v>
      </c>
      <c r="C96">
        <v>0.41620000000000001</v>
      </c>
      <c r="D96" s="33">
        <f>Parâmetros!$B$13</f>
        <v>3.5968094290949535E-4</v>
      </c>
      <c r="E96" s="33">
        <v>9.83E-8</v>
      </c>
      <c r="F96" s="33">
        <v>1.6799999999999999E-2</v>
      </c>
    </row>
    <row r="97" spans="1:6" x14ac:dyDescent="0.25">
      <c r="A97">
        <v>12184.738691666667</v>
      </c>
      <c r="B97">
        <v>6.012024048096192E-5</v>
      </c>
      <c r="C97">
        <v>0.41620000000000001</v>
      </c>
      <c r="D97" s="33">
        <f>Parâmetros!$B$13</f>
        <v>3.5968094290949535E-4</v>
      </c>
      <c r="E97" s="33">
        <v>9.83E-8</v>
      </c>
      <c r="F97" s="33">
        <v>1.6799999999999999E-2</v>
      </c>
    </row>
    <row r="98" spans="1:6" x14ac:dyDescent="0.25">
      <c r="A98">
        <v>16314.634675000001</v>
      </c>
      <c r="B98">
        <v>7.0140280561122257E-5</v>
      </c>
      <c r="C98">
        <v>0.41620000000000001</v>
      </c>
      <c r="D98" s="33">
        <f>Parâmetros!$B$13</f>
        <v>3.5968094290949535E-4</v>
      </c>
      <c r="E98" s="33">
        <v>9.83E-8</v>
      </c>
      <c r="F98" s="33">
        <v>1.6799999999999999E-2</v>
      </c>
    </row>
    <row r="99" spans="1:6" x14ac:dyDescent="0.25">
      <c r="A99">
        <v>21008.022183333334</v>
      </c>
      <c r="B99">
        <v>8.0160320641282573E-5</v>
      </c>
      <c r="C99">
        <v>0.41620000000000001</v>
      </c>
      <c r="D99" s="33">
        <f>Parâmetros!$B$13</f>
        <v>3.5968094290949535E-4</v>
      </c>
      <c r="E99" s="33">
        <v>9.83E-8</v>
      </c>
      <c r="F99" s="33">
        <v>1.6799999999999999E-2</v>
      </c>
    </row>
    <row r="100" spans="1:6" x14ac:dyDescent="0.25">
      <c r="A100">
        <v>26255.445366666667</v>
      </c>
      <c r="B100">
        <v>9.0180360721442876E-5</v>
      </c>
      <c r="C100">
        <v>0.41620000000000001</v>
      </c>
      <c r="D100" s="33">
        <f>Parâmetros!$B$13</f>
        <v>3.5968094290949535E-4</v>
      </c>
      <c r="E100" s="33">
        <v>9.83E-8</v>
      </c>
      <c r="F100" s="33">
        <v>1.6799999999999999E-2</v>
      </c>
    </row>
    <row r="101" spans="1:6" x14ac:dyDescent="0.25">
      <c r="A101">
        <v>32052.476600000002</v>
      </c>
      <c r="B101">
        <v>1.0020040080160321E-4</v>
      </c>
      <c r="C101">
        <v>0.41620000000000001</v>
      </c>
      <c r="D101" s="33">
        <f>Parâmetros!$B$13</f>
        <v>3.5968094290949535E-4</v>
      </c>
      <c r="E101" s="33">
        <v>9.83E-8</v>
      </c>
      <c r="F101" s="33">
        <v>1.6799999999999999E-2</v>
      </c>
    </row>
    <row r="102" spans="1:6" x14ac:dyDescent="0.25">
      <c r="A102">
        <v>38391.067608333331</v>
      </c>
      <c r="B102">
        <v>1.1022044088176352E-4</v>
      </c>
      <c r="C102">
        <v>0.41620000000000001</v>
      </c>
      <c r="D102" s="33">
        <f>Parâmetros!$B$13</f>
        <v>3.5968094290949535E-4</v>
      </c>
      <c r="E102" s="33">
        <v>9.83E-8</v>
      </c>
      <c r="F102" s="33">
        <v>1.6799999999999999E-2</v>
      </c>
    </row>
    <row r="103" spans="1:6" x14ac:dyDescent="0.25">
      <c r="A103">
        <v>45263.883133333336</v>
      </c>
      <c r="B103">
        <v>1.2024048096192384E-4</v>
      </c>
      <c r="C103">
        <v>0.41620000000000001</v>
      </c>
      <c r="D103" s="33">
        <f>Parâmetros!$B$13</f>
        <v>3.5968094290949535E-4</v>
      </c>
      <c r="E103" s="33">
        <v>9.83E-8</v>
      </c>
      <c r="F103" s="33">
        <v>1.6799999999999999E-2</v>
      </c>
    </row>
    <row r="104" spans="1:6" x14ac:dyDescent="0.25">
      <c r="A104">
        <v>52666.170158333342</v>
      </c>
      <c r="B104">
        <v>1.3026052104208417E-4</v>
      </c>
      <c r="C104">
        <v>0.41620000000000001</v>
      </c>
      <c r="D104" s="33">
        <f>Parâmetros!$B$13</f>
        <v>3.5968094290949535E-4</v>
      </c>
      <c r="E104" s="33">
        <v>9.83E-8</v>
      </c>
      <c r="F104" s="33">
        <v>1.6799999999999999E-2</v>
      </c>
    </row>
    <row r="105" spans="1:6" x14ac:dyDescent="0.25">
      <c r="A105">
        <v>60592.287825000007</v>
      </c>
      <c r="B105">
        <v>1.4028056112224451E-4</v>
      </c>
      <c r="C105">
        <v>0.41620000000000001</v>
      </c>
      <c r="D105" s="33">
        <f>Parâmetros!$B$13</f>
        <v>3.5968094290949535E-4</v>
      </c>
      <c r="E105" s="33">
        <v>9.83E-8</v>
      </c>
      <c r="F105" s="33">
        <v>1.6799999999999999E-2</v>
      </c>
    </row>
    <row r="106" spans="1:6" x14ac:dyDescent="0.25">
      <c r="A106">
        <v>69039.380533333329</v>
      </c>
      <c r="B106">
        <v>1.503006012024048E-4</v>
      </c>
      <c r="C106">
        <v>0.41620000000000001</v>
      </c>
      <c r="D106" s="33">
        <f>Parâmetros!$B$13</f>
        <v>3.5968094290949535E-4</v>
      </c>
      <c r="E106" s="33">
        <v>9.83E-8</v>
      </c>
      <c r="F106" s="33">
        <v>1.6799999999999999E-2</v>
      </c>
    </row>
    <row r="107" spans="1:6" x14ac:dyDescent="0.25">
      <c r="A107">
        <v>78004.556941666669</v>
      </c>
      <c r="B107">
        <v>1.6032064128256515E-4</v>
      </c>
      <c r="C107">
        <v>0.41620000000000001</v>
      </c>
      <c r="D107" s="33">
        <f>Parâmetros!$B$13</f>
        <v>3.5968094290949535E-4</v>
      </c>
      <c r="E107" s="33">
        <v>9.83E-8</v>
      </c>
      <c r="F107" s="33">
        <v>1.6799999999999999E-2</v>
      </c>
    </row>
    <row r="108" spans="1:6" x14ac:dyDescent="0.25">
      <c r="A108">
        <v>87486.554358333335</v>
      </c>
      <c r="B108">
        <v>1.7034068136272546E-4</v>
      </c>
      <c r="C108">
        <v>0.41620000000000001</v>
      </c>
      <c r="D108" s="33">
        <f>Parâmetros!$B$13</f>
        <v>3.5968094290949535E-4</v>
      </c>
      <c r="E108" s="33">
        <v>9.83E-8</v>
      </c>
      <c r="F108" s="33">
        <v>1.6799999999999999E-2</v>
      </c>
    </row>
    <row r="109" spans="1:6" x14ac:dyDescent="0.25">
      <c r="A109">
        <v>97480.668300000019</v>
      </c>
      <c r="B109">
        <v>1.8036072144288575E-4</v>
      </c>
      <c r="C109">
        <v>0.41620000000000001</v>
      </c>
      <c r="D109" s="33">
        <f>Parâmetros!$B$13</f>
        <v>3.5968094290949535E-4</v>
      </c>
      <c r="E109" s="33">
        <v>9.83E-8</v>
      </c>
      <c r="F109" s="33">
        <v>1.6799999999999999E-2</v>
      </c>
    </row>
    <row r="110" spans="1:6" x14ac:dyDescent="0.25">
      <c r="A110">
        <v>107986.85341666666</v>
      </c>
      <c r="B110">
        <v>1.903807615230461E-4</v>
      </c>
      <c r="C110">
        <v>0.41620000000000001</v>
      </c>
      <c r="D110" s="33">
        <f>Parâmetros!$B$13</f>
        <v>3.5968094290949535E-4</v>
      </c>
      <c r="E110" s="33">
        <v>9.83E-8</v>
      </c>
      <c r="F110" s="33">
        <v>1.6799999999999999E-2</v>
      </c>
    </row>
    <row r="111" spans="1:6" x14ac:dyDescent="0.25">
      <c r="A111">
        <v>119000.96756666667</v>
      </c>
      <c r="B111">
        <v>2.0040080160320641E-4</v>
      </c>
      <c r="C111">
        <v>0.41620000000000001</v>
      </c>
      <c r="D111" s="33">
        <f>Parâmetros!$B$13</f>
        <v>3.5968094290949535E-4</v>
      </c>
      <c r="E111" s="33">
        <v>9.83E-8</v>
      </c>
      <c r="F111" s="33">
        <v>1.6799999999999999E-2</v>
      </c>
    </row>
    <row r="112" spans="1:6" x14ac:dyDescent="0.25">
      <c r="A112">
        <v>130521.46945833333</v>
      </c>
      <c r="B112">
        <v>2.1042084168336673E-4</v>
      </c>
      <c r="C112">
        <v>0.41620000000000001</v>
      </c>
      <c r="D112" s="33">
        <f>Parâmetros!$B$13</f>
        <v>3.5968094290949535E-4</v>
      </c>
      <c r="E112" s="33">
        <v>9.83E-8</v>
      </c>
      <c r="F112" s="33">
        <v>1.6799999999999999E-2</v>
      </c>
    </row>
    <row r="113" spans="1:6" x14ac:dyDescent="0.25">
      <c r="A113">
        <v>142543.85504166668</v>
      </c>
      <c r="B113">
        <v>2.2044088176352705E-4</v>
      </c>
      <c r="C113">
        <v>0.41620000000000001</v>
      </c>
      <c r="D113" s="33">
        <f>Parâmetros!$B$13</f>
        <v>3.5968094290949535E-4</v>
      </c>
      <c r="E113" s="33">
        <v>9.83E-8</v>
      </c>
      <c r="F113" s="33">
        <v>1.6799999999999999E-2</v>
      </c>
    </row>
    <row r="114" spans="1:6" x14ac:dyDescent="0.25">
      <c r="A114">
        <v>155070.88480833333</v>
      </c>
      <c r="B114">
        <v>2.3046092184368739E-4</v>
      </c>
      <c r="C114">
        <v>0.41620000000000001</v>
      </c>
      <c r="D114" s="33">
        <f>Parâmetros!$B$13</f>
        <v>3.5968094290949535E-4</v>
      </c>
      <c r="E114" s="33">
        <v>9.83E-8</v>
      </c>
      <c r="F114" s="33">
        <v>1.6799999999999999E-2</v>
      </c>
    </row>
    <row r="115" spans="1:6" x14ac:dyDescent="0.25">
      <c r="A115">
        <v>168103.15225833331</v>
      </c>
      <c r="B115">
        <v>2.4048096192384768E-4</v>
      </c>
      <c r="C115">
        <v>0.41620000000000001</v>
      </c>
      <c r="D115" s="33">
        <f>Parâmetros!$B$13</f>
        <v>3.5968094290949535E-4</v>
      </c>
      <c r="E115" s="33">
        <v>9.83E-8</v>
      </c>
      <c r="F115" s="33">
        <v>1.6799999999999999E-2</v>
      </c>
    </row>
    <row r="116" spans="1:6" x14ac:dyDescent="0.25">
      <c r="A116">
        <v>181624.43208333335</v>
      </c>
      <c r="B116">
        <v>2.50501002004008E-4</v>
      </c>
      <c r="C116">
        <v>0.41620000000000001</v>
      </c>
      <c r="D116" s="33">
        <f>Parâmetros!$B$13</f>
        <v>3.5968094290949535E-4</v>
      </c>
      <c r="E116" s="33">
        <v>9.83E-8</v>
      </c>
      <c r="F116" s="33">
        <v>1.6799999999999999E-2</v>
      </c>
    </row>
    <row r="117" spans="1:6" x14ac:dyDescent="0.25">
      <c r="A117">
        <v>195633.38156666668</v>
      </c>
      <c r="B117">
        <v>2.6052104208416834E-4</v>
      </c>
      <c r="C117">
        <v>0.41620000000000001</v>
      </c>
      <c r="D117" s="33">
        <f>Parâmetros!$B$13</f>
        <v>3.5968094290949535E-4</v>
      </c>
      <c r="E117" s="33">
        <v>9.83E-8</v>
      </c>
      <c r="F117" s="33">
        <v>1.6799999999999999E-2</v>
      </c>
    </row>
    <row r="118" spans="1:6" x14ac:dyDescent="0.25">
      <c r="A118">
        <v>210130.66870000001</v>
      </c>
      <c r="B118">
        <v>2.7054108216432868E-4</v>
      </c>
      <c r="C118">
        <v>0.41620000000000001</v>
      </c>
      <c r="D118" s="33">
        <f>Parâmetros!$B$13</f>
        <v>3.5968094290949535E-4</v>
      </c>
      <c r="E118" s="33">
        <v>9.83E-8</v>
      </c>
      <c r="F118" s="33">
        <v>1.6799999999999999E-2</v>
      </c>
    </row>
    <row r="119" spans="1:6" x14ac:dyDescent="0.25">
      <c r="A119">
        <v>225115.60618333335</v>
      </c>
      <c r="B119">
        <v>2.8056112224448903E-4</v>
      </c>
      <c r="C119">
        <v>0.41620000000000001</v>
      </c>
      <c r="D119" s="33">
        <f>Parâmetros!$B$13</f>
        <v>3.5968094290949535E-4</v>
      </c>
      <c r="E119" s="33">
        <v>9.83E-8</v>
      </c>
      <c r="F119" s="33">
        <v>1.6799999999999999E-2</v>
      </c>
    </row>
    <row r="120" spans="1:6" x14ac:dyDescent="0.25">
      <c r="A120">
        <v>240589.65677499998</v>
      </c>
      <c r="B120">
        <v>2.9058116232464926E-4</v>
      </c>
      <c r="C120">
        <v>0.41620000000000001</v>
      </c>
      <c r="D120" s="33">
        <f>Parâmetros!$B$13</f>
        <v>3.5968094290949535E-4</v>
      </c>
      <c r="E120" s="33">
        <v>9.83E-8</v>
      </c>
      <c r="F120" s="33">
        <v>1.6799999999999999E-2</v>
      </c>
    </row>
    <row r="121" spans="1:6" x14ac:dyDescent="0.25">
      <c r="A121">
        <v>256545.83039166665</v>
      </c>
      <c r="B121">
        <v>3.0060120240480961E-4</v>
      </c>
      <c r="C121">
        <v>0.41620000000000001</v>
      </c>
      <c r="D121" s="33">
        <f>Parâmetros!$B$13</f>
        <v>3.5968094290949535E-4</v>
      </c>
      <c r="E121" s="33">
        <v>9.83E-8</v>
      </c>
      <c r="F121" s="33">
        <v>1.6799999999999999E-2</v>
      </c>
    </row>
    <row r="122" spans="1:6" x14ac:dyDescent="0.25">
      <c r="A122">
        <v>2483.3908166666665</v>
      </c>
      <c r="B122">
        <v>1.0020040080160322E-5</v>
      </c>
      <c r="C122">
        <v>0.33260000000000001</v>
      </c>
      <c r="D122">
        <v>6.1575216010359955E-4</v>
      </c>
      <c r="E122" s="33">
        <v>3.9799999999999999E-9</v>
      </c>
      <c r="F122" s="33">
        <v>2.6099999999999999E-3</v>
      </c>
    </row>
    <row r="123" spans="1:6" x14ac:dyDescent="0.25">
      <c r="A123">
        <v>7970.5475750000005</v>
      </c>
      <c r="B123">
        <v>2.0040080160320643E-5</v>
      </c>
      <c r="C123">
        <v>0.33260000000000001</v>
      </c>
      <c r="D123">
        <v>6.1575216010359955E-4</v>
      </c>
      <c r="E123" s="33">
        <v>3.9799999999999999E-9</v>
      </c>
      <c r="F123" s="33">
        <v>2.6099999999999999E-3</v>
      </c>
    </row>
    <row r="124" spans="1:6" x14ac:dyDescent="0.25">
      <c r="A124">
        <v>16247.063983333333</v>
      </c>
      <c r="B124">
        <v>3.006012024048096E-5</v>
      </c>
      <c r="C124">
        <v>0.33260000000000001</v>
      </c>
      <c r="D124">
        <v>6.1575216010359955E-4</v>
      </c>
      <c r="E124" s="33">
        <v>3.9799999999999999E-9</v>
      </c>
      <c r="F124" s="33">
        <v>2.6099999999999999E-3</v>
      </c>
    </row>
    <row r="125" spans="1:6" x14ac:dyDescent="0.25">
      <c r="A125">
        <v>27169.969674999997</v>
      </c>
      <c r="B125">
        <v>4.0080160320641287E-5</v>
      </c>
      <c r="C125">
        <v>0.33260000000000001</v>
      </c>
      <c r="D125">
        <v>6.1575216010359955E-4</v>
      </c>
      <c r="E125" s="33">
        <v>3.9799999999999999E-9</v>
      </c>
      <c r="F125" s="33">
        <v>2.6099999999999999E-3</v>
      </c>
    </row>
    <row r="126" spans="1:6" x14ac:dyDescent="0.25">
      <c r="A126">
        <v>40643.990108333332</v>
      </c>
      <c r="B126">
        <v>5.0100200400801603E-5</v>
      </c>
      <c r="C126">
        <v>0.33260000000000001</v>
      </c>
      <c r="D126">
        <v>6.1575216010359955E-4</v>
      </c>
      <c r="E126" s="33">
        <v>3.9799999999999999E-9</v>
      </c>
      <c r="F126" s="33">
        <v>2.6099999999999999E-3</v>
      </c>
    </row>
    <row r="127" spans="1:6" x14ac:dyDescent="0.25">
      <c r="A127">
        <v>56602.313266666672</v>
      </c>
      <c r="B127">
        <v>6.012024048096192E-5</v>
      </c>
      <c r="C127">
        <v>0.33260000000000001</v>
      </c>
      <c r="D127">
        <v>6.1575216010359955E-4</v>
      </c>
      <c r="E127" s="33">
        <v>3.9799999999999999E-9</v>
      </c>
      <c r="F127" s="33">
        <v>2.6099999999999999E-3</v>
      </c>
    </row>
    <row r="128" spans="1:6" x14ac:dyDescent="0.25">
      <c r="A128">
        <v>74991.541116666674</v>
      </c>
      <c r="B128">
        <v>7.0140280561122257E-5</v>
      </c>
      <c r="C128">
        <v>0.33260000000000001</v>
      </c>
      <c r="D128">
        <v>6.1575216010359955E-4</v>
      </c>
      <c r="E128" s="33">
        <v>3.9799999999999999E-9</v>
      </c>
      <c r="F128" s="33">
        <v>2.6099999999999999E-3</v>
      </c>
    </row>
    <row r="129" spans="1:6" x14ac:dyDescent="0.25">
      <c r="A129">
        <v>95769.792399999991</v>
      </c>
      <c r="B129">
        <v>8.0160320641282573E-5</v>
      </c>
      <c r="C129">
        <v>0.33260000000000001</v>
      </c>
      <c r="D129">
        <v>6.1575216010359955E-4</v>
      </c>
      <c r="E129" s="33">
        <v>3.9799999999999999E-9</v>
      </c>
      <c r="F129" s="33">
        <v>2.6099999999999999E-3</v>
      </c>
    </row>
    <row r="130" spans="1:6" x14ac:dyDescent="0.25">
      <c r="A130">
        <v>118900.28025000001</v>
      </c>
      <c r="B130">
        <v>9.0180360721442876E-5</v>
      </c>
      <c r="C130">
        <v>0.33260000000000001</v>
      </c>
      <c r="D130">
        <v>6.1575216010359955E-4</v>
      </c>
      <c r="E130" s="33">
        <v>3.9799999999999999E-9</v>
      </c>
      <c r="F130" s="33">
        <v>2.6099999999999999E-3</v>
      </c>
    </row>
    <row r="131" spans="1:6" x14ac:dyDescent="0.25">
      <c r="A131">
        <v>144351.39174166668</v>
      </c>
      <c r="B131">
        <v>1.0020040080160321E-4</v>
      </c>
      <c r="C131">
        <v>0.33260000000000001</v>
      </c>
      <c r="D131">
        <v>6.1575216010359955E-4</v>
      </c>
      <c r="E131" s="33">
        <v>3.9799999999999999E-9</v>
      </c>
      <c r="F131" s="33">
        <v>2.6099999999999999E-3</v>
      </c>
    </row>
    <row r="132" spans="1:6" x14ac:dyDescent="0.25">
      <c r="A132">
        <v>305410.92903333332</v>
      </c>
      <c r="B132">
        <v>1.503006012024048E-4</v>
      </c>
      <c r="C132">
        <v>0.33260000000000001</v>
      </c>
      <c r="D132">
        <v>6.1575216010359955E-4</v>
      </c>
      <c r="E132" s="33">
        <v>3.9799999999999999E-9</v>
      </c>
      <c r="F132" s="33">
        <v>2.6099999999999999E-3</v>
      </c>
    </row>
    <row r="133" spans="1:6" x14ac:dyDescent="0.25">
      <c r="A133">
        <v>520712.85214166663</v>
      </c>
      <c r="B133">
        <v>2.0040080160320641E-4</v>
      </c>
      <c r="C133">
        <v>0.33260000000000001</v>
      </c>
      <c r="D133">
        <v>6.1575216010359955E-4</v>
      </c>
      <c r="E133" s="33">
        <v>3.9799999999999999E-9</v>
      </c>
      <c r="F133" s="33">
        <v>2.6099999999999999E-3</v>
      </c>
    </row>
    <row r="134" spans="1:6" x14ac:dyDescent="0.25">
      <c r="A134">
        <v>787708.64500833326</v>
      </c>
      <c r="B134">
        <v>2.50501002004008E-4</v>
      </c>
      <c r="C134">
        <v>0.33260000000000001</v>
      </c>
      <c r="D134">
        <v>6.1575216010359955E-4</v>
      </c>
      <c r="E134" s="33">
        <v>3.9799999999999999E-9</v>
      </c>
      <c r="F134" s="33">
        <v>2.6099999999999999E-3</v>
      </c>
    </row>
    <row r="135" spans="1:6" x14ac:dyDescent="0.25">
      <c r="A135">
        <v>1104290.7905166666</v>
      </c>
      <c r="B135">
        <v>3.0060120240480961E-4</v>
      </c>
      <c r="C135">
        <v>0.33260000000000001</v>
      </c>
      <c r="D135">
        <v>6.1575216010359955E-4</v>
      </c>
      <c r="E135" s="33">
        <v>3.9799999999999999E-9</v>
      </c>
      <c r="F135" s="33">
        <v>2.6099999999999999E-3</v>
      </c>
    </row>
    <row r="136" spans="1:6" x14ac:dyDescent="0.25">
      <c r="A136">
        <v>1468854.482975</v>
      </c>
      <c r="B136">
        <v>3.5070140280561122E-4</v>
      </c>
      <c r="C136">
        <v>0.33260000000000001</v>
      </c>
      <c r="D136">
        <v>6.1575216010359955E-4</v>
      </c>
      <c r="E136" s="33">
        <v>3.9799999999999999E-9</v>
      </c>
      <c r="F136" s="33">
        <v>2.6099999999999999E-3</v>
      </c>
    </row>
    <row r="137" spans="1:6" x14ac:dyDescent="0.25">
      <c r="A137">
        <v>1879846.5865083335</v>
      </c>
      <c r="B137">
        <v>4.0080160320641282E-4</v>
      </c>
      <c r="C137">
        <v>0.33260000000000001</v>
      </c>
      <c r="D137">
        <v>6.1575216010359955E-4</v>
      </c>
      <c r="E137" s="33">
        <v>3.9799999999999999E-9</v>
      </c>
      <c r="F137" s="33">
        <v>2.6099999999999999E-3</v>
      </c>
    </row>
    <row r="138" spans="1:6" x14ac:dyDescent="0.25">
      <c r="A138">
        <v>2335883.7977500004</v>
      </c>
      <c r="B138">
        <v>4.5090180360721443E-4</v>
      </c>
      <c r="C138">
        <v>0.33260000000000001</v>
      </c>
      <c r="D138">
        <v>6.1575216010359955E-4</v>
      </c>
      <c r="E138" s="33">
        <v>3.9799999999999999E-9</v>
      </c>
      <c r="F138" s="33">
        <v>2.6099999999999999E-3</v>
      </c>
    </row>
    <row r="139" spans="1:6" x14ac:dyDescent="0.25">
      <c r="A139">
        <v>2835657.1606083331</v>
      </c>
      <c r="B139">
        <v>5.0100200400801599E-4</v>
      </c>
      <c r="C139">
        <v>0.33260000000000001</v>
      </c>
      <c r="D139">
        <v>6.1575216010359955E-4</v>
      </c>
      <c r="E139" s="33">
        <v>3.9799999999999999E-9</v>
      </c>
      <c r="F139" s="33">
        <v>2.6099999999999999E-3</v>
      </c>
    </row>
    <row r="140" spans="1:6" x14ac:dyDescent="0.25">
      <c r="A140">
        <v>3379486.7546833334</v>
      </c>
      <c r="B140">
        <v>5.5110220440881771E-4</v>
      </c>
      <c r="C140">
        <v>0.33260000000000001</v>
      </c>
      <c r="D140">
        <v>6.1575216010359955E-4</v>
      </c>
      <c r="E140" s="33">
        <v>3.9799999999999999E-9</v>
      </c>
      <c r="F140" s="33">
        <v>2.6099999999999999E-3</v>
      </c>
    </row>
    <row r="141" spans="1:6" x14ac:dyDescent="0.25">
      <c r="A141">
        <v>3966026.1230000001</v>
      </c>
      <c r="B141">
        <v>6.0120240480961921E-4</v>
      </c>
      <c r="C141">
        <v>0.33260000000000001</v>
      </c>
      <c r="D141">
        <v>6.1575216010359955E-4</v>
      </c>
      <c r="E141" s="33">
        <v>3.9799999999999999E-9</v>
      </c>
      <c r="F141" s="33">
        <v>2.6099999999999999E-3</v>
      </c>
    </row>
    <row r="142" spans="1:6" x14ac:dyDescent="0.25">
      <c r="A142">
        <v>4594568.2112583332</v>
      </c>
      <c r="B142">
        <v>6.5130260521042082E-4</v>
      </c>
      <c r="C142">
        <v>0.33260000000000001</v>
      </c>
      <c r="D142">
        <v>6.1575216010359955E-4</v>
      </c>
      <c r="E142" s="33">
        <v>3.9799999999999999E-9</v>
      </c>
      <c r="F142" s="33">
        <v>2.6099999999999999E-3</v>
      </c>
    </row>
    <row r="143" spans="1:6" x14ac:dyDescent="0.25">
      <c r="A143">
        <v>5264601.5671250001</v>
      </c>
      <c r="B143">
        <v>7.0140280561122243E-4</v>
      </c>
      <c r="C143">
        <v>0.33260000000000001</v>
      </c>
      <c r="D143">
        <v>6.1575216010359955E-4</v>
      </c>
      <c r="E143" s="33">
        <v>3.9799999999999999E-9</v>
      </c>
      <c r="F143" s="33">
        <v>2.6099999999999999E-3</v>
      </c>
    </row>
    <row r="144" spans="1:6" x14ac:dyDescent="0.25">
      <c r="A144">
        <v>5975605.239108325</v>
      </c>
      <c r="B144">
        <v>7.5150300601202404E-4</v>
      </c>
      <c r="C144">
        <v>0.33260000000000001</v>
      </c>
      <c r="D144">
        <v>6.1575216010359955E-4</v>
      </c>
      <c r="E144" s="33">
        <v>3.9799999999999999E-9</v>
      </c>
      <c r="F144" s="33">
        <v>2.6099999999999999E-3</v>
      </c>
    </row>
    <row r="145" spans="1:6" x14ac:dyDescent="0.25">
      <c r="A145">
        <v>6726144.8021499999</v>
      </c>
      <c r="B145">
        <v>8.0160320641282565E-4</v>
      </c>
      <c r="C145">
        <v>0.33260000000000001</v>
      </c>
      <c r="D145">
        <v>6.1575216010359955E-4</v>
      </c>
      <c r="E145" s="33">
        <v>3.9799999999999999E-9</v>
      </c>
      <c r="F145" s="33">
        <v>2.6099999999999999E-3</v>
      </c>
    </row>
    <row r="146" spans="1:6" x14ac:dyDescent="0.25">
      <c r="A146">
        <v>7517374.4223333336</v>
      </c>
      <c r="B146">
        <v>8.5170340681362726E-4</v>
      </c>
      <c r="C146">
        <v>0.33260000000000001</v>
      </c>
      <c r="D146">
        <v>6.1575216010359955E-4</v>
      </c>
      <c r="E146" s="33">
        <v>3.9799999999999999E-9</v>
      </c>
      <c r="F146" s="33">
        <v>2.6099999999999999E-3</v>
      </c>
    </row>
    <row r="147" spans="1:6" x14ac:dyDescent="0.25">
      <c r="A147">
        <v>8347834.1974083334</v>
      </c>
      <c r="B147">
        <v>9.0180360721442887E-4</v>
      </c>
      <c r="C147">
        <v>0.33260000000000001</v>
      </c>
      <c r="D147">
        <v>6.1575216010359955E-4</v>
      </c>
      <c r="E147" s="33">
        <v>3.9799999999999999E-9</v>
      </c>
      <c r="F147" s="33">
        <v>2.6099999999999999E-3</v>
      </c>
    </row>
    <row r="148" spans="1:6" x14ac:dyDescent="0.25">
      <c r="A148">
        <v>9218463.2773166653</v>
      </c>
      <c r="B148">
        <v>9.5190380761523037E-4</v>
      </c>
      <c r="C148">
        <v>0.33260000000000001</v>
      </c>
      <c r="D148">
        <v>6.1575216010359955E-4</v>
      </c>
      <c r="E148" s="33">
        <v>3.9799999999999999E-9</v>
      </c>
      <c r="F148" s="33">
        <v>2.6099999999999999E-3</v>
      </c>
    </row>
    <row r="149" spans="1:6" x14ac:dyDescent="0.25">
      <c r="A149">
        <v>10126271.973850001</v>
      </c>
      <c r="B149">
        <v>1.002004008016032E-3</v>
      </c>
      <c r="C149">
        <v>0.33260000000000001</v>
      </c>
      <c r="D149">
        <v>6.1575216010359955E-4</v>
      </c>
      <c r="E149" s="33">
        <v>3.9799999999999999E-9</v>
      </c>
      <c r="F149" s="33">
        <v>2.6099999999999999E-3</v>
      </c>
    </row>
    <row r="150" spans="1:6" x14ac:dyDescent="0.25">
      <c r="A150">
        <v>1369.5141333333333</v>
      </c>
      <c r="B150">
        <v>1.0020040080160322E-5</v>
      </c>
      <c r="C150">
        <v>0.3745</v>
      </c>
      <c r="D150">
        <v>6.1575216010359955E-4</v>
      </c>
      <c r="E150" s="33">
        <v>5.8800000000000004E-9</v>
      </c>
      <c r="F150" s="33">
        <v>4.1000000000000003E-3</v>
      </c>
    </row>
    <row r="151" spans="1:6" x14ac:dyDescent="0.25">
      <c r="A151">
        <v>4465.2653333333328</v>
      </c>
      <c r="B151">
        <v>2.0040080160320643E-5</v>
      </c>
      <c r="C151">
        <v>0.3745</v>
      </c>
      <c r="D151">
        <v>6.1575216010359955E-4</v>
      </c>
      <c r="E151" s="33">
        <v>5.8800000000000004E-9</v>
      </c>
      <c r="F151" s="33">
        <v>4.1000000000000003E-3</v>
      </c>
    </row>
    <row r="152" spans="1:6" x14ac:dyDescent="0.25">
      <c r="A152">
        <v>9029.4853416666665</v>
      </c>
      <c r="B152">
        <v>3.006012024048096E-5</v>
      </c>
      <c r="C152">
        <v>0.3745</v>
      </c>
      <c r="D152">
        <v>6.1575216010359955E-4</v>
      </c>
      <c r="E152" s="33">
        <v>5.8800000000000004E-9</v>
      </c>
      <c r="F152" s="33">
        <v>4.1000000000000003E-3</v>
      </c>
    </row>
    <row r="153" spans="1:6" x14ac:dyDescent="0.25">
      <c r="A153">
        <v>14911.587483333335</v>
      </c>
      <c r="B153">
        <v>4.0080160320641287E-5</v>
      </c>
      <c r="C153">
        <v>0.3745</v>
      </c>
      <c r="D153">
        <v>6.1575216010359955E-4</v>
      </c>
      <c r="E153" s="33">
        <v>5.8800000000000004E-9</v>
      </c>
      <c r="F153" s="33">
        <v>4.1000000000000003E-3</v>
      </c>
    </row>
    <row r="154" spans="1:6" x14ac:dyDescent="0.25">
      <c r="A154">
        <v>22001.008066666665</v>
      </c>
      <c r="B154">
        <v>5.0100200400801603E-5</v>
      </c>
      <c r="C154">
        <v>0.3745</v>
      </c>
      <c r="D154">
        <v>6.1575216010359955E-4</v>
      </c>
      <c r="E154" s="33">
        <v>5.8800000000000004E-9</v>
      </c>
      <c r="F154" s="33">
        <v>4.1000000000000003E-3</v>
      </c>
    </row>
    <row r="155" spans="1:6" x14ac:dyDescent="0.25">
      <c r="A155">
        <v>30215.599125000001</v>
      </c>
      <c r="B155">
        <v>6.012024048096192E-5</v>
      </c>
      <c r="C155">
        <v>0.3745</v>
      </c>
      <c r="D155">
        <v>6.1575216010359955E-4</v>
      </c>
      <c r="E155" s="33">
        <v>5.8800000000000004E-9</v>
      </c>
      <c r="F155" s="33">
        <v>4.1000000000000003E-3</v>
      </c>
    </row>
    <row r="156" spans="1:6" x14ac:dyDescent="0.25">
      <c r="A156">
        <v>39495.497758333331</v>
      </c>
      <c r="B156">
        <v>7.0140280561122257E-5</v>
      </c>
      <c r="C156">
        <v>0.3745</v>
      </c>
      <c r="D156">
        <v>6.1575216010359955E-4</v>
      </c>
      <c r="E156" s="33">
        <v>5.8800000000000004E-9</v>
      </c>
      <c r="F156" s="33">
        <v>4.1000000000000003E-3</v>
      </c>
    </row>
    <row r="157" spans="1:6" x14ac:dyDescent="0.25">
      <c r="A157">
        <v>49804.484825</v>
      </c>
      <c r="B157">
        <v>8.0160320641282573E-5</v>
      </c>
      <c r="C157">
        <v>0.3745</v>
      </c>
      <c r="D157">
        <v>6.1575216010359955E-4</v>
      </c>
      <c r="E157" s="33">
        <v>5.8800000000000004E-9</v>
      </c>
      <c r="F157" s="33">
        <v>4.1000000000000003E-3</v>
      </c>
    </row>
    <row r="158" spans="1:6" x14ac:dyDescent="0.25">
      <c r="A158">
        <v>61110.139841666671</v>
      </c>
      <c r="B158">
        <v>9.0180360721442876E-5</v>
      </c>
      <c r="C158">
        <v>0.3745</v>
      </c>
      <c r="D158">
        <v>6.1575216010359955E-4</v>
      </c>
      <c r="E158" s="33">
        <v>5.8800000000000004E-9</v>
      </c>
      <c r="F158" s="33">
        <v>4.1000000000000003E-3</v>
      </c>
    </row>
    <row r="159" spans="1:6" x14ac:dyDescent="0.25">
      <c r="A159">
        <v>73394.751633333333</v>
      </c>
      <c r="B159">
        <v>1.0020040080160321E-4</v>
      </c>
      <c r="C159">
        <v>0.3745</v>
      </c>
      <c r="D159">
        <v>6.1575216010359955E-4</v>
      </c>
      <c r="E159" s="33">
        <v>5.8800000000000004E-9</v>
      </c>
      <c r="F159" s="33">
        <v>4.1000000000000003E-3</v>
      </c>
    </row>
    <row r="160" spans="1:6" x14ac:dyDescent="0.25">
      <c r="A160">
        <v>149323.71220833337</v>
      </c>
      <c r="B160">
        <v>1.503006012024048E-4</v>
      </c>
      <c r="C160">
        <v>0.3745</v>
      </c>
      <c r="D160">
        <v>6.1575216010359955E-4</v>
      </c>
      <c r="E160" s="33">
        <v>5.8800000000000004E-9</v>
      </c>
      <c r="F160" s="33">
        <v>4.1000000000000003E-3</v>
      </c>
    </row>
    <row r="161" spans="1:6" x14ac:dyDescent="0.25">
      <c r="A161">
        <v>250824.48804166669</v>
      </c>
      <c r="B161">
        <v>2.0040080160320641E-4</v>
      </c>
      <c r="C161">
        <v>0.3745</v>
      </c>
      <c r="D161">
        <v>6.1575216010359955E-4</v>
      </c>
      <c r="E161" s="33">
        <v>5.8800000000000004E-9</v>
      </c>
      <c r="F161" s="33">
        <v>4.1000000000000003E-3</v>
      </c>
    </row>
    <row r="162" spans="1:6" x14ac:dyDescent="0.25">
      <c r="A162">
        <v>381761.97831666662</v>
      </c>
      <c r="B162">
        <v>2.50501002004008E-4</v>
      </c>
      <c r="C162">
        <v>0.3745</v>
      </c>
      <c r="D162">
        <v>6.1575216010359955E-4</v>
      </c>
      <c r="E162" s="33">
        <v>5.8800000000000004E-9</v>
      </c>
      <c r="F162" s="33">
        <v>4.1000000000000003E-3</v>
      </c>
    </row>
    <row r="163" spans="1:6" x14ac:dyDescent="0.25">
      <c r="A163">
        <v>542324.79762500001</v>
      </c>
      <c r="B163">
        <v>3.0060120240480961E-4</v>
      </c>
      <c r="C163">
        <v>0.3745</v>
      </c>
      <c r="D163">
        <v>6.1575216010359955E-4</v>
      </c>
      <c r="E163" s="33">
        <v>5.8800000000000004E-9</v>
      </c>
      <c r="F163" s="33">
        <v>4.1000000000000003E-3</v>
      </c>
    </row>
    <row r="164" spans="1:6" x14ac:dyDescent="0.25">
      <c r="A164">
        <v>730848.9910416659</v>
      </c>
      <c r="B164">
        <v>3.5070140280561122E-4</v>
      </c>
      <c r="C164">
        <v>0.3745</v>
      </c>
      <c r="D164">
        <v>6.1575216010359955E-4</v>
      </c>
      <c r="E164" s="33">
        <v>5.8800000000000004E-9</v>
      </c>
      <c r="F164" s="33">
        <v>4.1000000000000003E-3</v>
      </c>
    </row>
    <row r="165" spans="1:6" x14ac:dyDescent="0.25">
      <c r="A165">
        <v>952896.13699166675</v>
      </c>
      <c r="B165">
        <v>4.0080160320641282E-4</v>
      </c>
      <c r="C165">
        <v>0.3745</v>
      </c>
      <c r="D165">
        <v>6.1575216010359955E-4</v>
      </c>
      <c r="E165" s="33">
        <v>5.8800000000000004E-9</v>
      </c>
      <c r="F165" s="33">
        <v>4.1000000000000003E-3</v>
      </c>
    </row>
    <row r="166" spans="1:6" x14ac:dyDescent="0.25">
      <c r="A166">
        <v>1209237.1575</v>
      </c>
      <c r="B166">
        <v>4.5090180360721443E-4</v>
      </c>
      <c r="C166">
        <v>0.3745</v>
      </c>
      <c r="D166">
        <v>6.1575216010359955E-4</v>
      </c>
      <c r="E166" s="33">
        <v>5.8800000000000004E-9</v>
      </c>
      <c r="F166" s="33">
        <v>4.1000000000000003E-3</v>
      </c>
    </row>
    <row r="167" spans="1:6" x14ac:dyDescent="0.25">
      <c r="A167">
        <v>1487015.5380916668</v>
      </c>
      <c r="B167">
        <v>5.0100200400801599E-4</v>
      </c>
      <c r="C167">
        <v>0.3745</v>
      </c>
      <c r="D167">
        <v>6.1575216010359955E-4</v>
      </c>
      <c r="E167" s="33">
        <v>5.8800000000000004E-9</v>
      </c>
      <c r="F167" s="33">
        <v>4.1000000000000003E-3</v>
      </c>
    </row>
    <row r="168" spans="1:6" x14ac:dyDescent="0.25">
      <c r="A168">
        <v>1777630.7487083336</v>
      </c>
      <c r="B168">
        <v>5.5110220440881771E-4</v>
      </c>
      <c r="C168">
        <v>0.3745</v>
      </c>
      <c r="D168">
        <v>6.1575216010359955E-4</v>
      </c>
      <c r="E168" s="33">
        <v>5.8800000000000004E-9</v>
      </c>
      <c r="F168" s="33">
        <v>4.1000000000000003E-3</v>
      </c>
    </row>
    <row r="169" spans="1:6" x14ac:dyDescent="0.25">
      <c r="A169">
        <v>2090312.4522500001</v>
      </c>
      <c r="B169">
        <v>6.0120240480961921E-4</v>
      </c>
      <c r="C169">
        <v>0.3745</v>
      </c>
      <c r="D169">
        <v>6.1575216010359955E-4</v>
      </c>
      <c r="E169" s="33">
        <v>5.8800000000000004E-9</v>
      </c>
      <c r="F169" s="33">
        <v>4.1000000000000003E-3</v>
      </c>
    </row>
    <row r="170" spans="1:6" x14ac:dyDescent="0.25">
      <c r="A170">
        <v>2421180.8492916664</v>
      </c>
      <c r="B170">
        <v>6.5130260521042082E-4</v>
      </c>
      <c r="C170">
        <v>0.3745</v>
      </c>
      <c r="D170">
        <v>6.1575216010359955E-4</v>
      </c>
      <c r="E170" s="33">
        <v>5.8800000000000004E-9</v>
      </c>
      <c r="F170" s="33">
        <v>4.1000000000000003E-3</v>
      </c>
    </row>
    <row r="171" spans="1:6" x14ac:dyDescent="0.25">
      <c r="A171">
        <v>2767297.1956999996</v>
      </c>
      <c r="B171">
        <v>7.0140280561122243E-4</v>
      </c>
      <c r="C171">
        <v>0.3745</v>
      </c>
      <c r="D171">
        <v>6.1575216010359955E-4</v>
      </c>
      <c r="E171" s="33">
        <v>5.8800000000000004E-9</v>
      </c>
      <c r="F171" s="33">
        <v>4.1000000000000003E-3</v>
      </c>
    </row>
    <row r="172" spans="1:6" x14ac:dyDescent="0.25">
      <c r="A172">
        <v>3122746.3222583337</v>
      </c>
      <c r="B172">
        <v>7.5150300601202404E-4</v>
      </c>
      <c r="C172">
        <v>0.3745</v>
      </c>
      <c r="D172">
        <v>6.1575216010359955E-4</v>
      </c>
      <c r="E172" s="33">
        <v>5.8800000000000004E-9</v>
      </c>
      <c r="F172" s="33">
        <v>4.1000000000000003E-3</v>
      </c>
    </row>
    <row r="173" spans="1:6" x14ac:dyDescent="0.25">
      <c r="A173">
        <v>3487711.4193250001</v>
      </c>
      <c r="B173">
        <v>8.0160320641282565E-4</v>
      </c>
      <c r="C173">
        <v>0.3745</v>
      </c>
      <c r="D173">
        <v>6.1575216010359955E-4</v>
      </c>
      <c r="E173" s="33">
        <v>5.8800000000000004E-9</v>
      </c>
      <c r="F173" s="33">
        <v>4.1000000000000003E-3</v>
      </c>
    </row>
    <row r="174" spans="1:6" x14ac:dyDescent="0.25">
      <c r="A174">
        <v>3867503.0264666667</v>
      </c>
      <c r="B174">
        <v>8.5170340681362726E-4</v>
      </c>
      <c r="C174">
        <v>0.3745</v>
      </c>
      <c r="D174">
        <v>6.1575216010359955E-4</v>
      </c>
      <c r="E174" s="33">
        <v>5.8800000000000004E-9</v>
      </c>
      <c r="F174" s="33">
        <v>4.1000000000000003E-3</v>
      </c>
    </row>
    <row r="175" spans="1:6" x14ac:dyDescent="0.25">
      <c r="A175">
        <v>4266551.6694250004</v>
      </c>
      <c r="B175">
        <v>9.0180360721442887E-4</v>
      </c>
      <c r="C175">
        <v>0.3745</v>
      </c>
      <c r="D175">
        <v>6.1575216010359955E-4</v>
      </c>
      <c r="E175" s="33">
        <v>5.8800000000000004E-9</v>
      </c>
      <c r="F175" s="33">
        <v>4.1000000000000003E-3</v>
      </c>
    </row>
    <row r="176" spans="1:6" x14ac:dyDescent="0.25">
      <c r="A176">
        <v>4694146.3733583335</v>
      </c>
      <c r="B176">
        <v>9.5190380761523037E-4</v>
      </c>
      <c r="C176">
        <v>0.3745</v>
      </c>
      <c r="D176">
        <v>6.1575216010359955E-4</v>
      </c>
      <c r="E176" s="33">
        <v>5.8800000000000004E-9</v>
      </c>
      <c r="F176" s="33">
        <v>4.1000000000000003E-3</v>
      </c>
    </row>
    <row r="177" spans="1:6" x14ac:dyDescent="0.25">
      <c r="A177">
        <v>5148406.859908334</v>
      </c>
      <c r="B177">
        <v>1.002004008016032E-3</v>
      </c>
      <c r="C177">
        <v>0.3745</v>
      </c>
      <c r="D177">
        <v>6.1575216010359955E-4</v>
      </c>
      <c r="E177" s="33">
        <v>5.8800000000000004E-9</v>
      </c>
      <c r="F177" s="33">
        <v>4.1000000000000003E-3</v>
      </c>
    </row>
    <row r="178" spans="1:6" x14ac:dyDescent="0.25">
      <c r="A178">
        <v>885.2348833333333</v>
      </c>
      <c r="B178">
        <v>1.0020040080160322E-5</v>
      </c>
      <c r="C178">
        <v>0.39960000000000001</v>
      </c>
      <c r="D178">
        <v>6.1575216010359955E-4</v>
      </c>
      <c r="E178" s="33">
        <v>8.7000000000000001E-9</v>
      </c>
      <c r="F178" s="33">
        <v>5.0499999999999998E-3</v>
      </c>
    </row>
    <row r="179" spans="1:6" x14ac:dyDescent="0.25">
      <c r="A179">
        <v>2927.1662083333335</v>
      </c>
      <c r="B179">
        <v>2.0040080160320643E-5</v>
      </c>
      <c r="C179">
        <v>0.39960000000000001</v>
      </c>
      <c r="D179">
        <v>6.1575216010359955E-4</v>
      </c>
      <c r="E179" s="33">
        <v>8.7000000000000001E-9</v>
      </c>
      <c r="F179" s="33">
        <v>5.0499999999999998E-3</v>
      </c>
    </row>
    <row r="180" spans="1:6" x14ac:dyDescent="0.25">
      <c r="A180">
        <v>6003.5740999999998</v>
      </c>
      <c r="B180">
        <v>3.006012024048096E-5</v>
      </c>
      <c r="C180">
        <v>0.39960000000000001</v>
      </c>
      <c r="D180">
        <v>6.1575216010359955E-4</v>
      </c>
      <c r="E180" s="33">
        <v>8.7000000000000001E-9</v>
      </c>
      <c r="F180" s="33">
        <v>5.0499999999999998E-3</v>
      </c>
    </row>
    <row r="181" spans="1:6" x14ac:dyDescent="0.25">
      <c r="A181">
        <v>10030.104591666666</v>
      </c>
      <c r="B181">
        <v>4.0080160320641287E-5</v>
      </c>
      <c r="C181">
        <v>0.39960000000000001</v>
      </c>
      <c r="D181">
        <v>6.1575216010359955E-4</v>
      </c>
      <c r="E181" s="33">
        <v>8.7000000000000001E-9</v>
      </c>
      <c r="F181" s="33">
        <v>5.0499999999999998E-3</v>
      </c>
    </row>
    <row r="182" spans="1:6" x14ac:dyDescent="0.25">
      <c r="A182">
        <v>14937.990291666667</v>
      </c>
      <c r="B182">
        <v>5.0100200400801603E-5</v>
      </c>
      <c r="C182">
        <v>0.39960000000000001</v>
      </c>
      <c r="D182">
        <v>6.1575216010359955E-4</v>
      </c>
      <c r="E182" s="33">
        <v>8.7000000000000001E-9</v>
      </c>
      <c r="F182" s="33">
        <v>5.0499999999999998E-3</v>
      </c>
    </row>
    <row r="183" spans="1:6" x14ac:dyDescent="0.25">
      <c r="A183">
        <v>20673.045025000003</v>
      </c>
      <c r="B183">
        <v>6.012024048096192E-5</v>
      </c>
      <c r="C183">
        <v>0.39960000000000001</v>
      </c>
      <c r="D183">
        <v>6.1575216010359955E-4</v>
      </c>
      <c r="E183" s="33">
        <v>8.7000000000000001E-9</v>
      </c>
      <c r="F183" s="33">
        <v>5.0499999999999998E-3</v>
      </c>
    </row>
    <row r="184" spans="1:6" x14ac:dyDescent="0.25">
      <c r="A184">
        <v>27192.227016666668</v>
      </c>
      <c r="B184">
        <v>7.0140280561122257E-5</v>
      </c>
      <c r="C184">
        <v>0.39960000000000001</v>
      </c>
      <c r="D184">
        <v>6.1575216010359955E-4</v>
      </c>
      <c r="E184" s="33">
        <v>8.7000000000000001E-9</v>
      </c>
      <c r="F184" s="33">
        <v>5.0499999999999998E-3</v>
      </c>
    </row>
    <row r="185" spans="1:6" x14ac:dyDescent="0.25">
      <c r="A185">
        <v>34461.94896666667</v>
      </c>
      <c r="B185">
        <v>8.0160320641282573E-5</v>
      </c>
      <c r="C185">
        <v>0.39960000000000001</v>
      </c>
      <c r="D185">
        <v>6.1575216010359955E-4</v>
      </c>
      <c r="E185" s="33">
        <v>8.7000000000000001E-9</v>
      </c>
      <c r="F185" s="33">
        <v>5.0499999999999998E-3</v>
      </c>
    </row>
    <row r="186" spans="1:6" x14ac:dyDescent="0.25">
      <c r="A186">
        <v>42463.264241666671</v>
      </c>
      <c r="B186">
        <v>9.0180360721442876E-5</v>
      </c>
      <c r="C186">
        <v>0.39960000000000001</v>
      </c>
      <c r="D186">
        <v>6.1575216010359955E-4</v>
      </c>
      <c r="E186" s="33">
        <v>8.7000000000000001E-9</v>
      </c>
      <c r="F186" s="33">
        <v>5.0499999999999998E-3</v>
      </c>
    </row>
    <row r="187" spans="1:6" x14ac:dyDescent="0.25">
      <c r="A187">
        <v>51176.670708333339</v>
      </c>
      <c r="B187">
        <v>1.0020040080160321E-4</v>
      </c>
      <c r="C187">
        <v>0.39960000000000001</v>
      </c>
      <c r="D187">
        <v>6.1575216010359955E-4</v>
      </c>
      <c r="E187" s="33">
        <v>8.7000000000000001E-9</v>
      </c>
      <c r="F187" s="33">
        <v>5.0499999999999998E-3</v>
      </c>
    </row>
    <row r="188" spans="1:6" x14ac:dyDescent="0.25">
      <c r="A188">
        <v>105251.24630833333</v>
      </c>
      <c r="B188">
        <v>1.503006012024048E-4</v>
      </c>
      <c r="C188">
        <v>0.39960000000000001</v>
      </c>
      <c r="D188">
        <v>6.1575216010359955E-4</v>
      </c>
      <c r="E188" s="33">
        <v>8.7000000000000001E-9</v>
      </c>
      <c r="F188" s="33">
        <v>5.0499999999999998E-3</v>
      </c>
    </row>
    <row r="189" spans="1:6" x14ac:dyDescent="0.25">
      <c r="A189">
        <v>177976.0877</v>
      </c>
      <c r="B189">
        <v>2.0040080160320641E-4</v>
      </c>
      <c r="C189">
        <v>0.39960000000000001</v>
      </c>
      <c r="D189">
        <v>6.1575216010359955E-4</v>
      </c>
      <c r="E189" s="33">
        <v>8.7000000000000001E-9</v>
      </c>
      <c r="F189" s="33">
        <v>5.0499999999999998E-3</v>
      </c>
    </row>
    <row r="190" spans="1:6" x14ac:dyDescent="0.25">
      <c r="A190">
        <v>270188.09240833332</v>
      </c>
      <c r="B190">
        <v>2.50501002004008E-4</v>
      </c>
      <c r="C190">
        <v>0.39960000000000001</v>
      </c>
      <c r="D190">
        <v>6.1575216010359955E-4</v>
      </c>
      <c r="E190" s="33">
        <v>8.7000000000000001E-9</v>
      </c>
      <c r="F190" s="33">
        <v>5.0499999999999998E-3</v>
      </c>
    </row>
    <row r="191" spans="1:6" x14ac:dyDescent="0.25">
      <c r="A191">
        <v>381014.03823333333</v>
      </c>
      <c r="B191">
        <v>3.0060120240480961E-4</v>
      </c>
      <c r="C191">
        <v>0.39960000000000001</v>
      </c>
      <c r="D191">
        <v>6.1575216010359955E-4</v>
      </c>
      <c r="E191" s="33">
        <v>8.7000000000000001E-9</v>
      </c>
      <c r="F191" s="33">
        <v>5.0499999999999998E-3</v>
      </c>
    </row>
    <row r="192" spans="1:6" x14ac:dyDescent="0.25">
      <c r="A192">
        <v>509577.04858333332</v>
      </c>
      <c r="B192">
        <v>3.5070140280561122E-4</v>
      </c>
      <c r="C192">
        <v>0.39960000000000001</v>
      </c>
      <c r="D192">
        <v>6.1575216010359955E-4</v>
      </c>
      <c r="E192" s="33">
        <v>8.7000000000000001E-9</v>
      </c>
      <c r="F192" s="33">
        <v>5.0499999999999998E-3</v>
      </c>
    </row>
    <row r="193" spans="1:6" x14ac:dyDescent="0.25">
      <c r="A193">
        <v>657691.73343333346</v>
      </c>
      <c r="B193">
        <v>4.0080160320641282E-4</v>
      </c>
      <c r="C193">
        <v>0.39960000000000001</v>
      </c>
      <c r="D193">
        <v>6.1575216010359955E-4</v>
      </c>
      <c r="E193" s="33">
        <v>8.7000000000000001E-9</v>
      </c>
      <c r="F193" s="33">
        <v>5.0499999999999998E-3</v>
      </c>
    </row>
    <row r="194" spans="1:6" x14ac:dyDescent="0.25">
      <c r="A194">
        <v>829242.27963333344</v>
      </c>
      <c r="B194">
        <v>4.5090180360721443E-4</v>
      </c>
      <c r="C194">
        <v>0.39960000000000001</v>
      </c>
      <c r="D194">
        <v>6.1575216010359955E-4</v>
      </c>
      <c r="E194" s="33">
        <v>8.7000000000000001E-9</v>
      </c>
      <c r="F194" s="33">
        <v>5.0499999999999998E-3</v>
      </c>
    </row>
    <row r="195" spans="1:6" x14ac:dyDescent="0.25">
      <c r="A195">
        <v>1023883.3626666667</v>
      </c>
      <c r="B195">
        <v>5.0100200400801599E-4</v>
      </c>
      <c r="C195">
        <v>0.39960000000000001</v>
      </c>
      <c r="D195">
        <v>6.1575216010359955E-4</v>
      </c>
      <c r="E195" s="33">
        <v>8.7000000000000001E-9</v>
      </c>
      <c r="F195" s="33">
        <v>5.0499999999999998E-3</v>
      </c>
    </row>
    <row r="196" spans="1:6" x14ac:dyDescent="0.25">
      <c r="A196">
        <v>1235408.4496416666</v>
      </c>
      <c r="B196">
        <v>5.5110220440881771E-4</v>
      </c>
      <c r="C196">
        <v>0.39960000000000001</v>
      </c>
      <c r="D196">
        <v>6.1575216010359955E-4</v>
      </c>
      <c r="E196" s="33">
        <v>8.7000000000000001E-9</v>
      </c>
      <c r="F196" s="33">
        <v>5.0499999999999998E-3</v>
      </c>
    </row>
    <row r="197" spans="1:6" x14ac:dyDescent="0.25">
      <c r="A197">
        <v>1457118.0309333336</v>
      </c>
      <c r="B197">
        <v>6.0120240480961921E-4</v>
      </c>
      <c r="C197">
        <v>0.39960000000000001</v>
      </c>
      <c r="D197">
        <v>6.1575216010359955E-4</v>
      </c>
      <c r="E197" s="33">
        <v>8.7000000000000001E-9</v>
      </c>
      <c r="F197" s="33">
        <v>5.0499999999999998E-3</v>
      </c>
    </row>
    <row r="198" spans="1:6" x14ac:dyDescent="0.25">
      <c r="A198">
        <v>1689320.01095</v>
      </c>
      <c r="B198">
        <v>6.5130260521042082E-4</v>
      </c>
      <c r="C198">
        <v>0.39960000000000001</v>
      </c>
      <c r="D198">
        <v>6.1575216010359955E-4</v>
      </c>
      <c r="E198" s="33">
        <v>8.7000000000000001E-9</v>
      </c>
      <c r="F198" s="33">
        <v>5.0499999999999998E-3</v>
      </c>
    </row>
    <row r="199" spans="1:6" x14ac:dyDescent="0.25">
      <c r="A199">
        <v>1932812.4605416667</v>
      </c>
      <c r="B199">
        <v>7.0140280561122243E-4</v>
      </c>
      <c r="C199">
        <v>0.39960000000000001</v>
      </c>
      <c r="D199">
        <v>6.1575216010359955E-4</v>
      </c>
      <c r="E199" s="33">
        <v>8.7000000000000001E-9</v>
      </c>
      <c r="F199" s="33">
        <v>5.0499999999999998E-3</v>
      </c>
    </row>
    <row r="200" spans="1:6" x14ac:dyDescent="0.25">
      <c r="A200">
        <v>2186599.2222833335</v>
      </c>
      <c r="B200">
        <v>7.5150300601202404E-4</v>
      </c>
      <c r="C200">
        <v>0.39960000000000001</v>
      </c>
      <c r="D200">
        <v>6.1575216010359955E-4</v>
      </c>
      <c r="E200" s="33">
        <v>8.7000000000000001E-9</v>
      </c>
      <c r="F200" s="33">
        <v>5.0499999999999998E-3</v>
      </c>
    </row>
    <row r="201" spans="1:6" x14ac:dyDescent="0.25">
      <c r="A201">
        <v>2449971.370616667</v>
      </c>
      <c r="B201">
        <v>8.0160320641282565E-4</v>
      </c>
      <c r="C201">
        <v>0.39960000000000001</v>
      </c>
      <c r="D201">
        <v>6.1575216010359955E-4</v>
      </c>
      <c r="E201" s="33">
        <v>8.7000000000000001E-9</v>
      </c>
      <c r="F201" s="33">
        <v>5.0499999999999998E-3</v>
      </c>
    </row>
    <row r="202" spans="1:6" x14ac:dyDescent="0.25">
      <c r="A202">
        <v>2721215.5247583333</v>
      </c>
      <c r="B202">
        <v>8.5170340681362726E-4</v>
      </c>
      <c r="C202">
        <v>0.39960000000000001</v>
      </c>
      <c r="D202">
        <v>6.1575216010359955E-4</v>
      </c>
      <c r="E202" s="33">
        <v>8.7000000000000001E-9</v>
      </c>
      <c r="F202" s="33">
        <v>5.0499999999999998E-3</v>
      </c>
    </row>
    <row r="203" spans="1:6" x14ac:dyDescent="0.25">
      <c r="A203">
        <v>3003762.3778416668</v>
      </c>
      <c r="B203">
        <v>9.0180360721442887E-4</v>
      </c>
      <c r="C203">
        <v>0.39960000000000001</v>
      </c>
      <c r="D203">
        <v>6.1575216010359955E-4</v>
      </c>
      <c r="E203" s="33">
        <v>8.7000000000000001E-9</v>
      </c>
      <c r="F203" s="33">
        <v>5.0499999999999998E-3</v>
      </c>
    </row>
    <row r="204" spans="1:6" x14ac:dyDescent="0.25">
      <c r="A204">
        <v>3303174.4525833335</v>
      </c>
      <c r="B204">
        <v>9.5190380761523037E-4</v>
      </c>
      <c r="C204">
        <v>0.39960000000000001</v>
      </c>
      <c r="D204">
        <v>6.1575216010359955E-4</v>
      </c>
      <c r="E204" s="33">
        <v>8.7000000000000001E-9</v>
      </c>
      <c r="F204" s="33">
        <v>5.0499999999999998E-3</v>
      </c>
    </row>
    <row r="205" spans="1:6" x14ac:dyDescent="0.25">
      <c r="A205">
        <v>3619524.9519416671</v>
      </c>
      <c r="B205">
        <v>1.002004008016032E-3</v>
      </c>
      <c r="C205">
        <v>0.39960000000000001</v>
      </c>
      <c r="D205">
        <v>6.1575216010359955E-4</v>
      </c>
      <c r="E205" s="33">
        <v>8.7000000000000001E-9</v>
      </c>
      <c r="F205" s="33">
        <v>5.0499999999999998E-3</v>
      </c>
    </row>
    <row r="206" spans="1:6" x14ac:dyDescent="0.25">
      <c r="A206">
        <v>35.830674000000002</v>
      </c>
      <c r="B206">
        <v>1.0020040080160322E-5</v>
      </c>
      <c r="C206">
        <v>0.41620000000000001</v>
      </c>
      <c r="D206">
        <v>6.1575216010359955E-4</v>
      </c>
      <c r="E206" s="33">
        <v>1.4E-8</v>
      </c>
      <c r="F206" s="33">
        <v>6.1000000000000004E-3</v>
      </c>
    </row>
    <row r="207" spans="1:6" x14ac:dyDescent="0.25">
      <c r="A207">
        <v>120.79186899999999</v>
      </c>
      <c r="B207">
        <v>2.0040080160320643E-5</v>
      </c>
      <c r="C207">
        <v>0.41620000000000001</v>
      </c>
      <c r="D207">
        <v>6.1575216010359955E-4</v>
      </c>
      <c r="E207" s="33">
        <v>1.4E-8</v>
      </c>
      <c r="F207" s="33">
        <v>6.1000000000000004E-3</v>
      </c>
    </row>
    <row r="208" spans="1:6" x14ac:dyDescent="0.25">
      <c r="A208">
        <v>248.947405</v>
      </c>
      <c r="B208">
        <v>3.006012024048096E-5</v>
      </c>
      <c r="C208">
        <v>0.41620000000000001</v>
      </c>
      <c r="D208">
        <v>6.1575216010359955E-4</v>
      </c>
      <c r="E208" s="33">
        <v>1.4E-8</v>
      </c>
      <c r="F208" s="33">
        <v>6.1000000000000004E-3</v>
      </c>
    </row>
    <row r="209" spans="1:6" x14ac:dyDescent="0.25">
      <c r="A209">
        <v>418.33646500000009</v>
      </c>
      <c r="B209">
        <v>4.0080160320641287E-5</v>
      </c>
      <c r="C209">
        <v>0.41620000000000001</v>
      </c>
      <c r="D209">
        <v>6.1575216010359955E-4</v>
      </c>
      <c r="E209" s="33">
        <v>1.4E-8</v>
      </c>
      <c r="F209" s="33">
        <v>6.1000000000000004E-3</v>
      </c>
    </row>
    <row r="210" spans="1:6" x14ac:dyDescent="0.25">
      <c r="A210">
        <v>626.67390699999999</v>
      </c>
      <c r="B210">
        <v>5.0100200400801603E-5</v>
      </c>
      <c r="C210">
        <v>0.41620000000000001</v>
      </c>
      <c r="D210">
        <v>6.1575216010359955E-4</v>
      </c>
      <c r="E210" s="33">
        <v>1.4E-8</v>
      </c>
      <c r="F210" s="33">
        <v>6.1000000000000004E-3</v>
      </c>
    </row>
    <row r="211" spans="1:6" x14ac:dyDescent="0.25">
      <c r="A211">
        <v>872.44679099999996</v>
      </c>
      <c r="B211">
        <v>6.012024048096192E-5</v>
      </c>
      <c r="C211">
        <v>0.41620000000000001</v>
      </c>
      <c r="D211">
        <v>6.1575216010359955E-4</v>
      </c>
      <c r="E211" s="33">
        <v>1.4E-8</v>
      </c>
      <c r="F211" s="33">
        <v>6.1000000000000004E-3</v>
      </c>
    </row>
    <row r="212" spans="1:6" x14ac:dyDescent="0.25">
      <c r="A212">
        <v>1155.3128790000001</v>
      </c>
      <c r="B212">
        <v>7.0140280561122257E-5</v>
      </c>
      <c r="C212">
        <v>0.41620000000000001</v>
      </c>
      <c r="D212">
        <v>6.1575216010359955E-4</v>
      </c>
      <c r="E212" s="33">
        <v>1.4E-8</v>
      </c>
      <c r="F212" s="33">
        <v>6.1000000000000004E-3</v>
      </c>
    </row>
    <row r="213" spans="1:6" x14ac:dyDescent="0.25">
      <c r="A213">
        <v>1472.5427590000011</v>
      </c>
      <c r="B213">
        <v>8.0160320641282573E-5</v>
      </c>
      <c r="C213">
        <v>0.41620000000000001</v>
      </c>
      <c r="D213">
        <v>6.1575216010359955E-4</v>
      </c>
      <c r="E213" s="33">
        <v>1.4E-8</v>
      </c>
      <c r="F213" s="33">
        <v>6.1000000000000004E-3</v>
      </c>
    </row>
    <row r="214" spans="1:6" x14ac:dyDescent="0.25">
      <c r="A214">
        <v>1822.9920789999999</v>
      </c>
      <c r="B214">
        <v>9.0180360721442876E-5</v>
      </c>
      <c r="C214">
        <v>0.41620000000000001</v>
      </c>
      <c r="D214">
        <v>6.1575216010359955E-4</v>
      </c>
      <c r="E214" s="33">
        <v>1.4E-8</v>
      </c>
      <c r="F214" s="33">
        <v>6.1000000000000004E-3</v>
      </c>
    </row>
    <row r="215" spans="1:6" x14ac:dyDescent="0.25">
      <c r="A215">
        <v>2206.0428460000003</v>
      </c>
      <c r="B215">
        <v>1.0020040080160321E-4</v>
      </c>
      <c r="C215">
        <v>0.41620000000000001</v>
      </c>
      <c r="D215">
        <v>6.1575216010359955E-4</v>
      </c>
      <c r="E215" s="33">
        <v>1.4E-8</v>
      </c>
      <c r="F215" s="33">
        <v>6.1000000000000004E-3</v>
      </c>
    </row>
    <row r="216" spans="1:6" x14ac:dyDescent="0.25">
      <c r="A216">
        <v>4569.2701589999997</v>
      </c>
      <c r="B216">
        <v>1.503006012024048E-4</v>
      </c>
      <c r="C216">
        <v>0.41620000000000001</v>
      </c>
      <c r="D216">
        <v>6.1575216010359955E-4</v>
      </c>
      <c r="E216" s="33">
        <v>1.4E-8</v>
      </c>
      <c r="F216" s="33">
        <v>6.1000000000000004E-3</v>
      </c>
    </row>
    <row r="217" spans="1:6" x14ac:dyDescent="0.25">
      <c r="A217">
        <v>7644.9971269999996</v>
      </c>
      <c r="B217">
        <v>2.0040080160320641E-4</v>
      </c>
      <c r="C217">
        <v>0.41620000000000001</v>
      </c>
      <c r="D217">
        <v>6.1575216010359955E-4</v>
      </c>
      <c r="E217" s="33">
        <v>1.4E-8</v>
      </c>
      <c r="F217" s="33">
        <v>6.1000000000000004E-3</v>
      </c>
    </row>
    <row r="218" spans="1:6" x14ac:dyDescent="0.25">
      <c r="A218">
        <v>11426.549859999999</v>
      </c>
      <c r="B218">
        <v>2.50501002004008E-4</v>
      </c>
      <c r="C218">
        <v>0.41620000000000001</v>
      </c>
      <c r="D218">
        <v>6.1575216010359955E-4</v>
      </c>
      <c r="E218" s="33">
        <v>1.4E-8</v>
      </c>
      <c r="F218" s="33">
        <v>6.1000000000000004E-3</v>
      </c>
    </row>
    <row r="219" spans="1:6" x14ac:dyDescent="0.25">
      <c r="A219">
        <v>15916.046148000001</v>
      </c>
      <c r="B219">
        <v>3.0060120240480961E-4</v>
      </c>
      <c r="C219">
        <v>0.41620000000000001</v>
      </c>
      <c r="D219">
        <v>6.1575216010359955E-4</v>
      </c>
      <c r="E219" s="33">
        <v>1.4E-8</v>
      </c>
      <c r="F219" s="33">
        <v>6.1000000000000004E-3</v>
      </c>
    </row>
    <row r="220" spans="1:6" x14ac:dyDescent="0.25">
      <c r="A220">
        <v>21105.675640999994</v>
      </c>
      <c r="B220">
        <v>3.5070140280561122E-4</v>
      </c>
      <c r="C220">
        <v>0.41620000000000001</v>
      </c>
      <c r="D220">
        <v>6.1575216010359955E-4</v>
      </c>
      <c r="E220" s="33">
        <v>1.4E-8</v>
      </c>
      <c r="F220" s="33">
        <v>6.1000000000000004E-3</v>
      </c>
    </row>
    <row r="221" spans="1:6" x14ac:dyDescent="0.25">
      <c r="A221">
        <v>27020.062475000002</v>
      </c>
      <c r="B221">
        <v>4.0080160320641282E-4</v>
      </c>
      <c r="C221">
        <v>0.41620000000000001</v>
      </c>
      <c r="D221">
        <v>6.1575216010359955E-4</v>
      </c>
      <c r="E221" s="33">
        <v>1.4E-8</v>
      </c>
      <c r="F221" s="33">
        <v>6.1000000000000004E-3</v>
      </c>
    </row>
    <row r="222" spans="1:6" x14ac:dyDescent="0.25">
      <c r="A222">
        <v>33860.145925000004</v>
      </c>
      <c r="B222">
        <v>4.5090180360721443E-4</v>
      </c>
      <c r="C222">
        <v>0.41620000000000001</v>
      </c>
      <c r="D222">
        <v>6.1575216010359955E-4</v>
      </c>
      <c r="E222" s="33">
        <v>1.4E-8</v>
      </c>
      <c r="F222" s="33">
        <v>6.1000000000000004E-3</v>
      </c>
    </row>
    <row r="223" spans="1:6" x14ac:dyDescent="0.25">
      <c r="A223">
        <v>41800.160248999993</v>
      </c>
      <c r="B223">
        <v>5.0100200400801599E-4</v>
      </c>
      <c r="C223">
        <v>0.41620000000000001</v>
      </c>
      <c r="D223">
        <v>6.1575216010359955E-4</v>
      </c>
      <c r="E223" s="33">
        <v>1.4E-8</v>
      </c>
      <c r="F223" s="33">
        <v>6.1000000000000004E-3</v>
      </c>
    </row>
    <row r="224" spans="1:6" x14ac:dyDescent="0.25">
      <c r="A224">
        <v>50665.122582000004</v>
      </c>
      <c r="B224">
        <v>5.5110220440881771E-4</v>
      </c>
      <c r="C224">
        <v>0.41620000000000001</v>
      </c>
      <c r="D224">
        <v>6.1575216010359955E-4</v>
      </c>
      <c r="E224" s="33">
        <v>1.4E-8</v>
      </c>
      <c r="F224" s="33">
        <v>6.1000000000000004E-3</v>
      </c>
    </row>
    <row r="225" spans="1:6" x14ac:dyDescent="0.25">
      <c r="A225">
        <v>60329.752187999999</v>
      </c>
      <c r="B225">
        <v>6.0120240480961921E-4</v>
      </c>
      <c r="C225">
        <v>0.41620000000000001</v>
      </c>
      <c r="D225">
        <v>6.1575216010359955E-4</v>
      </c>
      <c r="E225" s="33">
        <v>1.4E-8</v>
      </c>
      <c r="F225" s="33">
        <v>6.1000000000000004E-3</v>
      </c>
    </row>
    <row r="226" spans="1:6" x14ac:dyDescent="0.25">
      <c r="A226">
        <v>70475.873884000001</v>
      </c>
      <c r="B226">
        <v>6.5130260521042082E-4</v>
      </c>
      <c r="C226">
        <v>0.41620000000000001</v>
      </c>
      <c r="D226">
        <v>6.1575216010359955E-4</v>
      </c>
      <c r="E226" s="33">
        <v>1.4E-8</v>
      </c>
      <c r="F226" s="33">
        <v>6.1000000000000004E-3</v>
      </c>
    </row>
    <row r="227" spans="1:6" x14ac:dyDescent="0.25">
      <c r="A227">
        <v>81204.789472999997</v>
      </c>
      <c r="B227">
        <v>7.0140280561122243E-4</v>
      </c>
      <c r="C227">
        <v>0.41620000000000001</v>
      </c>
      <c r="D227">
        <v>6.1575216010359955E-4</v>
      </c>
      <c r="E227" s="33">
        <v>1.4E-8</v>
      </c>
      <c r="F227" s="33">
        <v>6.1000000000000004E-3</v>
      </c>
    </row>
    <row r="228" spans="1:6" x14ac:dyDescent="0.25">
      <c r="A228">
        <v>92142.103314999986</v>
      </c>
      <c r="B228">
        <v>7.5150300601202404E-4</v>
      </c>
      <c r="C228">
        <v>0.41620000000000001</v>
      </c>
      <c r="D228">
        <v>6.1575216010359955E-4</v>
      </c>
      <c r="E228" s="33">
        <v>1.4E-8</v>
      </c>
      <c r="F228" s="33">
        <v>6.1000000000000004E-3</v>
      </c>
    </row>
    <row r="229" spans="1:6" x14ac:dyDescent="0.25">
      <c r="A229">
        <v>103453.472369</v>
      </c>
      <c r="B229">
        <v>8.0160320641282565E-4</v>
      </c>
      <c r="C229">
        <v>0.41620000000000001</v>
      </c>
      <c r="D229">
        <v>6.1575216010359955E-4</v>
      </c>
      <c r="E229" s="33">
        <v>1.4E-8</v>
      </c>
      <c r="F229" s="33">
        <v>6.1000000000000004E-3</v>
      </c>
    </row>
    <row r="230" spans="1:6" x14ac:dyDescent="0.25">
      <c r="A230">
        <v>115128.50371700012</v>
      </c>
      <c r="B230">
        <v>8.5170340681362726E-4</v>
      </c>
      <c r="C230">
        <v>0.41620000000000001</v>
      </c>
      <c r="D230">
        <v>6.1575216010359955E-4</v>
      </c>
      <c r="E230" s="33">
        <v>1.4E-8</v>
      </c>
      <c r="F230" s="33">
        <v>6.1000000000000004E-3</v>
      </c>
    </row>
    <row r="231" spans="1:6" x14ac:dyDescent="0.25">
      <c r="A231">
        <v>127007.37202900001</v>
      </c>
      <c r="B231">
        <v>9.0180360721442887E-4</v>
      </c>
      <c r="C231">
        <v>0.41620000000000001</v>
      </c>
      <c r="D231">
        <v>6.1575216010359955E-4</v>
      </c>
      <c r="E231" s="33">
        <v>1.4E-8</v>
      </c>
      <c r="F231" s="33">
        <v>6.1000000000000004E-3</v>
      </c>
    </row>
    <row r="232" spans="1:6" x14ac:dyDescent="0.25">
      <c r="A232">
        <v>139528.424608</v>
      </c>
      <c r="B232">
        <v>9.5190380761523037E-4</v>
      </c>
      <c r="C232">
        <v>0.41620000000000001</v>
      </c>
      <c r="D232">
        <v>6.1575216010359955E-4</v>
      </c>
      <c r="E232" s="33">
        <v>1.4E-8</v>
      </c>
      <c r="F232" s="33">
        <v>6.1000000000000004E-3</v>
      </c>
    </row>
    <row r="233" spans="1:6" x14ac:dyDescent="0.25">
      <c r="A233">
        <v>152603.17908600002</v>
      </c>
      <c r="B233">
        <v>1.002004008016032E-3</v>
      </c>
      <c r="C233">
        <v>0.41620000000000001</v>
      </c>
      <c r="D233">
        <v>6.1575216010359955E-4</v>
      </c>
      <c r="E233" s="33">
        <v>1.4E-8</v>
      </c>
      <c r="F233" s="33">
        <v>6.1000000000000004E-3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Parâmetros</vt:lpstr>
      <vt:lpstr>Modelo_1_Ø21,4mm</vt:lpstr>
      <vt:lpstr>Modelo_2_Ø28mm </vt:lpstr>
      <vt:lpstr>Modelo_3_Ø25mm 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T2F</cp:lastModifiedBy>
  <dcterms:created xsi:type="dcterms:W3CDTF">2015-06-05T18:17:20Z</dcterms:created>
  <dcterms:modified xsi:type="dcterms:W3CDTF">2025-02-18T16:13:04Z</dcterms:modified>
</cp:coreProperties>
</file>