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229DD345-573E-47D1-ADF4-7EE6C694716B}" xr6:coauthVersionLast="47" xr6:coauthVersionMax="47" xr10:uidLastSave="{00000000-0000-0000-0000-000000000000}"/>
  <bookViews>
    <workbookView xWindow="-120" yWindow="-120" windowWidth="29040" windowHeight="15720" tabRatio="774" xr2:uid="{00000000-000D-0000-FFFF-FFFF00000000}"/>
  </bookViews>
  <sheets>
    <sheet name="Results_V2" sheetId="20" r:id="rId1"/>
    <sheet name="Results_V3" sheetId="2" r:id="rId2"/>
    <sheet name="Results_CFD_Regression" sheetId="25" r:id="rId3"/>
    <sheet name="ComparaçãoCURA" sheetId="19" r:id="rId4"/>
    <sheet name="Dimensões" sheetId="14" r:id="rId5"/>
    <sheet name="EXP_Validação" sheetId="10" r:id="rId6"/>
    <sheet name="EXP_Validação2" sheetId="11" r:id="rId7"/>
    <sheet name="dP_V1V2V3V4" sheetId="13" r:id="rId8"/>
    <sheet name="Thermal_dimensions" sheetId="21" r:id="rId9"/>
    <sheet name="f artigos" sheetId="23" r:id="rId10"/>
    <sheet name="Térmico_HX_Cubo" sheetId="24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O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Y12" i="2" s="1"/>
  <c r="X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X4" i="2"/>
  <c r="W4" i="2"/>
  <c r="Y4" i="2" s="1"/>
  <c r="H5" i="2"/>
  <c r="I5" i="2"/>
  <c r="J5" i="2"/>
  <c r="H6" i="2"/>
  <c r="J6" i="2" s="1"/>
  <c r="I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J11" i="2" s="1"/>
  <c r="I11" i="2"/>
  <c r="H12" i="2"/>
  <c r="J12" i="2" s="1"/>
  <c r="I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I4" i="2"/>
  <c r="H4" i="2"/>
  <c r="J4" i="2" s="1"/>
  <c r="BU5" i="2"/>
  <c r="BV5" i="2"/>
  <c r="BW5" i="2"/>
  <c r="BU6" i="2"/>
  <c r="BW6" i="2" s="1"/>
  <c r="BV6" i="2"/>
  <c r="BU7" i="2"/>
  <c r="BV7" i="2"/>
  <c r="BW7" i="2"/>
  <c r="BU8" i="2"/>
  <c r="BV8" i="2"/>
  <c r="BW8" i="2"/>
  <c r="BU9" i="2"/>
  <c r="BW9" i="2" s="1"/>
  <c r="BV9" i="2"/>
  <c r="BU10" i="2"/>
  <c r="BV10" i="2"/>
  <c r="BW10" i="2"/>
  <c r="BU11" i="2"/>
  <c r="BV11" i="2"/>
  <c r="BW11" i="2"/>
  <c r="BU12" i="2"/>
  <c r="BW12" i="2" s="1"/>
  <c r="BV12" i="2"/>
  <c r="BU13" i="2"/>
  <c r="BW13" i="2" s="1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W21" i="2" s="1"/>
  <c r="BV21" i="2"/>
  <c r="BU22" i="2"/>
  <c r="BV22" i="2"/>
  <c r="BW22" i="2"/>
  <c r="BU23" i="2"/>
  <c r="BV23" i="2"/>
  <c r="BW23" i="2"/>
  <c r="BV4" i="2"/>
  <c r="BU4" i="2"/>
  <c r="BW4" i="2" s="1"/>
  <c r="BF5" i="2"/>
  <c r="BG5" i="2"/>
  <c r="BH5" i="2"/>
  <c r="BF6" i="2"/>
  <c r="BG6" i="2"/>
  <c r="BH6" i="2"/>
  <c r="BF7" i="2"/>
  <c r="BG7" i="2"/>
  <c r="BH7" i="2"/>
  <c r="BF8" i="2"/>
  <c r="BH8" i="2" s="1"/>
  <c r="BG8" i="2"/>
  <c r="BF9" i="2"/>
  <c r="BG9" i="2"/>
  <c r="BH9" i="2"/>
  <c r="BF10" i="2"/>
  <c r="BG10" i="2"/>
  <c r="BH10" i="2"/>
  <c r="BF11" i="2"/>
  <c r="BG11" i="2"/>
  <c r="BH11" i="2"/>
  <c r="BF12" i="2"/>
  <c r="BG12" i="2"/>
  <c r="BH12" i="2"/>
  <c r="BF13" i="2"/>
  <c r="BG13" i="2"/>
  <c r="BH13" i="2"/>
  <c r="BF14" i="2"/>
  <c r="BG14" i="2"/>
  <c r="BH14" i="2"/>
  <c r="BF15" i="2"/>
  <c r="BG15" i="2"/>
  <c r="BH15" i="2"/>
  <c r="BF16" i="2"/>
  <c r="BG16" i="2"/>
  <c r="BH16" i="2"/>
  <c r="BF17" i="2"/>
  <c r="BG17" i="2"/>
  <c r="BH17" i="2"/>
  <c r="BF18" i="2"/>
  <c r="BG18" i="2"/>
  <c r="BH18" i="2"/>
  <c r="BF19" i="2"/>
  <c r="BH19" i="2" s="1"/>
  <c r="BG19" i="2"/>
  <c r="BF20" i="2"/>
  <c r="BG20" i="2"/>
  <c r="BH20" i="2"/>
  <c r="BF21" i="2"/>
  <c r="BG21" i="2"/>
  <c r="BH21" i="2"/>
  <c r="BF22" i="2"/>
  <c r="BG22" i="2"/>
  <c r="BH22" i="2"/>
  <c r="BF23" i="2"/>
  <c r="BG23" i="2"/>
  <c r="BH23" i="2"/>
  <c r="BG4" i="2"/>
  <c r="BF4" i="2"/>
  <c r="BH4" i="2" s="1"/>
  <c r="M5" i="2"/>
  <c r="N5" i="2"/>
  <c r="O5" i="2"/>
  <c r="M6" i="2"/>
  <c r="N6" i="2"/>
  <c r="O6" i="2"/>
  <c r="M7" i="2"/>
  <c r="O7" i="2" s="1"/>
  <c r="N7" i="2"/>
  <c r="M8" i="2"/>
  <c r="N8" i="2"/>
  <c r="O8" i="2"/>
  <c r="M9" i="2"/>
  <c r="N9" i="2"/>
  <c r="O9" i="2"/>
  <c r="M10" i="2"/>
  <c r="O10" i="2" s="1"/>
  <c r="N10" i="2"/>
  <c r="M11" i="2"/>
  <c r="O11" i="2" s="1"/>
  <c r="N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O18" i="2" s="1"/>
  <c r="N18" i="2"/>
  <c r="M19" i="2"/>
  <c r="O19" i="2" s="1"/>
  <c r="N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N4" i="2"/>
  <c r="M4" i="2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224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42" i="25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1" i="19"/>
  <c r="H10" i="19"/>
  <c r="H9" i="19"/>
  <c r="H7" i="19"/>
  <c r="H6" i="19"/>
  <c r="E12" i="21"/>
  <c r="F12" i="21"/>
  <c r="H3" i="19" l="1"/>
  <c r="H4" i="19"/>
  <c r="H5" i="19"/>
  <c r="H8" i="19"/>
  <c r="H13" i="19"/>
  <c r="H14" i="19"/>
  <c r="H12" i="19"/>
  <c r="AU7" i="20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BP12" i="2" l="1"/>
  <c r="BP9" i="2"/>
  <c r="BR9" i="2" s="1"/>
  <c r="BP31" i="2"/>
  <c r="BP6" i="2"/>
  <c r="BR6" i="2" s="1"/>
  <c r="BP7" i="2"/>
  <c r="BR7" i="2" s="1"/>
  <c r="BP23" i="2"/>
  <c r="BR23" i="2" s="1"/>
  <c r="BP8" i="2"/>
  <c r="BR8" i="2" s="1"/>
  <c r="BP19" i="2"/>
  <c r="BR19" i="2" s="1"/>
  <c r="BP13" i="2"/>
  <c r="BR13" i="2" s="1"/>
  <c r="BP15" i="2"/>
  <c r="BR15" i="2" s="1"/>
  <c r="BP25" i="2"/>
  <c r="BR25" i="2" s="1"/>
  <c r="BP16" i="2"/>
  <c r="BR16" i="2" s="1"/>
  <c r="BP5" i="2"/>
  <c r="BR5" i="2" s="1"/>
  <c r="BP26" i="2"/>
  <c r="BR26" i="2" s="1"/>
  <c r="BP28" i="2"/>
  <c r="BR28" i="2" s="1"/>
  <c r="BP20" i="2"/>
  <c r="BR20" i="2" s="1"/>
  <c r="BP32" i="2"/>
  <c r="BR32" i="2" s="1"/>
  <c r="BP4" i="2"/>
  <c r="BR4" i="2" s="1"/>
  <c r="BP17" i="2"/>
  <c r="BR17" i="2" s="1"/>
  <c r="BP18" i="2"/>
  <c r="BR18" i="2" s="1"/>
  <c r="BP29" i="2"/>
  <c r="BR29" i="2" s="1"/>
  <c r="BP14" i="2"/>
  <c r="BR14" i="2" s="1"/>
  <c r="BP24" i="2"/>
  <c r="BR24" i="2" s="1"/>
  <c r="BP27" i="2"/>
  <c r="BR27" i="2" s="1"/>
  <c r="BP10" i="2"/>
  <c r="BR10" i="2" s="1"/>
  <c r="BP21" i="2"/>
  <c r="BR21" i="2" s="1"/>
  <c r="BP11" i="2"/>
  <c r="BR11" i="2" s="1"/>
  <c r="BP30" i="2"/>
  <c r="BP22" i="2"/>
  <c r="S18" i="2"/>
  <c r="S22" i="2"/>
  <c r="S23" i="2"/>
  <c r="S20" i="2"/>
  <c r="S21" i="2"/>
  <c r="S19" i="2"/>
  <c r="R18" i="2"/>
  <c r="T18" i="2" s="1"/>
  <c r="R21" i="2"/>
  <c r="T21" i="2" s="1"/>
  <c r="R22" i="2"/>
  <c r="T22" i="2" s="1"/>
  <c r="R23" i="2"/>
  <c r="T23" i="2" s="1"/>
  <c r="R19" i="2"/>
  <c r="T19" i="2" s="1"/>
  <c r="R20" i="2"/>
  <c r="T20" i="2" s="1"/>
  <c r="D10" i="2"/>
  <c r="C10" i="2"/>
  <c r="E10" i="2" s="1"/>
  <c r="BQ22" i="2"/>
  <c r="BR30" i="2"/>
  <c r="BQ6" i="2"/>
  <c r="BQ27" i="2"/>
  <c r="BQ7" i="2"/>
  <c r="BQ8" i="2"/>
  <c r="BQ12" i="2"/>
  <c r="BR22" i="2"/>
  <c r="BQ16" i="2"/>
  <c r="BR12" i="2"/>
  <c r="BQ31" i="2"/>
  <c r="BQ19" i="2"/>
  <c r="BQ23" i="2"/>
  <c r="BR31" i="2"/>
  <c r="BQ24" i="2"/>
  <c r="BQ26" i="2"/>
  <c r="BQ17" i="2"/>
  <c r="BQ13" i="2"/>
  <c r="BQ4" i="2"/>
  <c r="BQ25" i="2"/>
  <c r="BQ32" i="2"/>
  <c r="BQ14" i="2"/>
  <c r="BQ15" i="2"/>
  <c r="BQ5" i="2"/>
  <c r="BQ18" i="2"/>
  <c r="BQ20" i="2"/>
  <c r="BQ10" i="2"/>
  <c r="BQ29" i="2"/>
  <c r="BQ21" i="2"/>
  <c r="BQ11" i="2"/>
  <c r="BQ30" i="2"/>
  <c r="BQ28" i="2"/>
  <c r="BQ9" i="2"/>
  <c r="AV14" i="2"/>
  <c r="AX14" i="2" s="1"/>
  <c r="AV15" i="2"/>
  <c r="AX15" i="2" s="1"/>
  <c r="AV16" i="2"/>
  <c r="AX16" i="2" s="1"/>
  <c r="AV17" i="2"/>
  <c r="AX17" i="2" s="1"/>
  <c r="C16" i="2"/>
  <c r="E16" i="2" s="1"/>
  <c r="C17" i="2"/>
  <c r="E17" i="2" s="1"/>
  <c r="C14" i="2"/>
  <c r="E14" i="2" s="1"/>
  <c r="C15" i="2"/>
  <c r="E15" i="2" s="1"/>
  <c r="BK14" i="2"/>
  <c r="BK15" i="2"/>
  <c r="BK17" i="2"/>
  <c r="BM17" i="2" s="1"/>
  <c r="BK16" i="2"/>
  <c r="BM16" i="2" s="1"/>
  <c r="D15" i="2"/>
  <c r="D16" i="2"/>
  <c r="D14" i="2"/>
  <c r="D17" i="2"/>
  <c r="BL14" i="2"/>
  <c r="BM14" i="2"/>
  <c r="BL15" i="2"/>
  <c r="BM15" i="2"/>
  <c r="BL16" i="2"/>
  <c r="BL17" i="2"/>
  <c r="AW14" i="2"/>
  <c r="AW15" i="2"/>
  <c r="AW16" i="2"/>
  <c r="AW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S20" i="2" s="1"/>
  <c r="AG9" i="2"/>
  <c r="AI9" i="2" s="1"/>
  <c r="AQ8" i="2"/>
  <c r="AS8" i="2" s="1"/>
  <c r="AL6" i="2"/>
  <c r="AN6" i="2" s="1"/>
  <c r="AG11" i="2"/>
  <c r="AI11" i="2" s="1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S13" i="2" s="1"/>
  <c r="AL19" i="2"/>
  <c r="AN19" i="2" s="1"/>
  <c r="AL30" i="2"/>
  <c r="AN30" i="2" s="1"/>
  <c r="AG4" i="2"/>
  <c r="AI4" i="2" s="1"/>
  <c r="R14" i="2"/>
  <c r="T14" i="2" s="1"/>
  <c r="AQ25" i="2"/>
  <c r="AS25" i="2" s="1"/>
  <c r="AL8" i="2"/>
  <c r="AN8" i="2" s="1"/>
  <c r="AG13" i="2"/>
  <c r="AI13" i="2" s="1"/>
  <c r="AG24" i="2"/>
  <c r="AI24" i="2" s="1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N10" i="2" s="1"/>
  <c r="AG15" i="2"/>
  <c r="AI15" i="2" s="1"/>
  <c r="AG26" i="2"/>
  <c r="AI26" i="2" s="1"/>
  <c r="AQ5" i="2"/>
  <c r="AS5" i="2" s="1"/>
  <c r="AQ16" i="2"/>
  <c r="AS16" i="2" s="1"/>
  <c r="AQ28" i="2"/>
  <c r="AS28" i="2" s="1"/>
  <c r="AL22" i="2"/>
  <c r="AN22" i="2" s="1"/>
  <c r="AG5" i="2"/>
  <c r="AG16" i="2"/>
  <c r="AG27" i="2"/>
  <c r="AI27" i="2" s="1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S17" i="2" s="1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S6" i="2" s="1"/>
  <c r="AG19" i="2"/>
  <c r="AI19" i="2" s="1"/>
  <c r="AQ19" i="2"/>
  <c r="AS19" i="2" s="1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H13" i="2"/>
  <c r="AH24" i="2"/>
  <c r="S1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R5" i="2"/>
  <c r="AR16" i="2"/>
  <c r="AR28" i="2"/>
  <c r="AM22" i="2"/>
  <c r="AH5" i="2"/>
  <c r="AH16" i="2"/>
  <c r="AH27" i="2"/>
  <c r="AR6" i="2"/>
  <c r="AM17" i="2"/>
  <c r="AR17" i="2"/>
  <c r="AM11" i="2"/>
  <c r="AI5" i="2"/>
  <c r="AI16" i="2"/>
  <c r="AR8" i="2"/>
  <c r="AR20" i="2"/>
  <c r="AR30" i="2"/>
  <c r="AM13" i="2"/>
  <c r="AM24" i="2"/>
  <c r="AH7" i="2"/>
  <c r="AH18" i="2"/>
  <c r="AH29" i="2"/>
  <c r="AM14" i="2"/>
  <c r="AR9" i="2"/>
  <c r="AC11" i="2"/>
  <c r="AC24" i="2"/>
  <c r="X24" i="2"/>
  <c r="AC13" i="2"/>
  <c r="AC27" i="2"/>
  <c r="AC5" i="2"/>
  <c r="X29" i="2"/>
  <c r="AC4" i="2"/>
  <c r="AC22" i="2"/>
  <c r="AC26" i="2"/>
  <c r="X26" i="2"/>
  <c r="AC18" i="2"/>
  <c r="AC30" i="2"/>
  <c r="AC7" i="2"/>
  <c r="AC20" i="2"/>
  <c r="AC28" i="2"/>
  <c r="AC6" i="2"/>
  <c r="X30" i="2"/>
  <c r="AC19" i="2"/>
  <c r="AC31" i="2"/>
  <c r="X31" i="2"/>
  <c r="AC32" i="2"/>
  <c r="AC12" i="2"/>
  <c r="AC25" i="2"/>
  <c r="AC15" i="2"/>
  <c r="AC16" i="2"/>
  <c r="X28" i="2"/>
  <c r="AC17" i="2"/>
  <c r="AC29" i="2"/>
  <c r="AC8" i="2"/>
  <c r="X32" i="2"/>
  <c r="AC21" i="2"/>
  <c r="AC9" i="2"/>
  <c r="AC10" i="2"/>
  <c r="AC23" i="2"/>
  <c r="X25" i="2"/>
  <c r="AC14" i="2"/>
  <c r="X27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C21" i="2" s="1"/>
  <c r="BA33" i="2"/>
  <c r="BC33" i="2" s="1"/>
  <c r="BA13" i="2"/>
  <c r="BC13" i="2" s="1"/>
  <c r="BA24" i="2"/>
  <c r="BC24" i="2" s="1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B13" i="2"/>
  <c r="BB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7" i="2"/>
  <c r="Y27" i="2" s="1"/>
  <c r="AB18" i="2"/>
  <c r="AD18" i="2" s="1"/>
  <c r="AB30" i="2"/>
  <c r="AD30" i="2" s="1"/>
  <c r="AB23" i="2"/>
  <c r="AD23" i="2" s="1"/>
  <c r="AB24" i="2"/>
  <c r="AD24" i="2" s="1"/>
  <c r="AB25" i="2"/>
  <c r="AD25" i="2" s="1"/>
  <c r="AB28" i="2"/>
  <c r="AD28" i="2" s="1"/>
  <c r="AB9" i="2"/>
  <c r="AD9" i="2" s="1"/>
  <c r="AB22" i="2"/>
  <c r="AD22" i="2" s="1"/>
  <c r="AB27" i="2"/>
  <c r="AD27" i="2" s="1"/>
  <c r="AB6" i="2"/>
  <c r="AD6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29" i="2"/>
  <c r="Y29" i="2" s="1"/>
  <c r="W32" i="2"/>
  <c r="Y32" i="2" s="1"/>
  <c r="AB10" i="2"/>
  <c r="AD10" i="2" s="1"/>
  <c r="AB11" i="2"/>
  <c r="AD11" i="2" s="1"/>
  <c r="W24" i="2"/>
  <c r="Y24" i="2" s="1"/>
  <c r="AB12" i="2"/>
  <c r="AD12" i="2" s="1"/>
  <c r="W25" i="2"/>
  <c r="Y25" i="2" s="1"/>
  <c r="AB13" i="2"/>
  <c r="AD13" i="2" s="1"/>
  <c r="AB26" i="2"/>
  <c r="AD26" i="2" s="1"/>
  <c r="W28" i="2"/>
  <c r="Y28" i="2" s="1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BK11" i="2"/>
  <c r="BM11" i="2" s="1"/>
  <c r="AV29" i="2"/>
  <c r="AX29" i="2" s="1"/>
  <c r="C5" i="2"/>
  <c r="E5" i="2" s="1"/>
  <c r="C12" i="2"/>
  <c r="E12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<sst xmlns="http://schemas.openxmlformats.org/spreadsheetml/2006/main" count="698" uniqueCount="134">
  <si>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</si>
  <si>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</si>
  <si>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</si>
  <si>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</si>
  <si>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</si>
  <si>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</si>
  <si>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</si>
  <si>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</si>
  <si>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</si>
  <si>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</si>
  <si>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</si>
  <si>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</si>
  <si>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</si>
  <si>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</si>
  <si>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</si>
  <si>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</si>
  <si>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</si>
  <si>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</si>
  <si>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</si>
  <si>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</si>
  <si>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</si>
  <si>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</si>
  <si>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</si>
  <si>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</si>
  <si>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</si>
  <si>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</si>
  <si>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</si>
  <si>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</si>
  <si>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</si>
  <si>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</si>
  <si>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</si>
  <si>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</si>
  <si>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</si>
  <si>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</si>
  <si>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</si>
  <si>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</si>
  <si>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</si>
  <si>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</si>
  <si>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</si>
  <si>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</si>
  <si>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</si>
  <si>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</si>
  <si>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</si>
  <si>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</si>
  <si>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</si>
  <si>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</si>
  <si>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</si>
  <si>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</si>
  <si>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</si>
  <si>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</si>
  <si>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</si>
  <si>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</si>
  <si>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</si>
  <si>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</si>
  <si>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</si>
  <si>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</si>
  <si>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</si>
  <si>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</si>
  <si>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</si>
  <si>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</si>
  <si>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</si>
  <si>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</si>
  <si>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</si>
  <si>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</si>
  <si>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</si>
  <si>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</si>
  <si>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</si>
  <si>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</si>
  <si>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</si>
  <si>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</si>
  <si>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</si>
  <si>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</si>
  <si>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</si>
  <si>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</si>
  <si>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</si>
  <si>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</si>
  <si>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</si>
  <si>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</si>
  <si>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</si>
  <si>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</si>
  <si>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</si>
  <si>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</si>
  <si>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</si>
  <si>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</si>
  <si>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</si>
  <si>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</si>
  <si>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</si>
  <si>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</si>
  <si>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</si>
  <si>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</si>
  <si>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</si>
  <si>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</si>
  <si>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</si>
  <si>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</si>
  <si>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</si>
  <si>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</si>
  <si>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</si>
  <si>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</si>
  <si>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</si>
  <si>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</si>
  <si>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</si>
  <si>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</si>
  <si>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</si>
  <si>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</si>
  <si>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</si>
  <si>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</si>
  <si>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</si>
  <si>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</si>
  <si>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</si>
  <si>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</si>
  <si>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</si>
  <si>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</si>
  <si>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</si>
  <si>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</si>
  <si>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</si>
  <si>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</si>
  <si>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</si>
  <si>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</si>
  <si>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</si>
  <si>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</si>
  <si>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</si>
  <si>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</si>
  <si>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</si>
  <si>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</si>
  <si>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</si>
  <si>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</si>
  <si>
    <t>RE</t>
  </si>
  <si>
    <t>Cs6_NUM(k-w-SST) (0.3326) NOVO</t>
  </si>
  <si>
    <t>Cs8_NUM(k-w-SST) (0.3745) NOVO</t>
  </si>
  <si>
    <t>Cs10_NUM(k-w-SST) (0,3996) NOVO</t>
  </si>
  <si>
    <t>Cs6_V2</t>
  </si>
  <si>
    <t>Cs8_NUM(k-w-Standard) (0.3745) V2</t>
  </si>
  <si>
    <t>Cs10 v2</t>
  </si>
  <si>
    <t>Cs12v2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</si>
</sst>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2" fontId="2" fillId="10" borderId="11" xfId="0" applyNumberFormat="1" applyFon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center" vertical="center"/>
    </xf>
    <xf numFmtId="2" fontId="2" fillId="10" borderId="10" xfId="0" applyNumberFormat="1" applyFont="1" applyFill="1" applyBorder="1" applyAlignment="1">
      <alignment horizontal="center" vertical="center"/>
    </xf>
    <xf numFmtId="2" fontId="2" fillId="11" borderId="11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1" borderId="16" xfId="0" applyNumberFormat="1" applyFont="1" applyFill="1" applyBorder="1" applyAlignment="1">
      <alignment horizontal="center" vertical="center"/>
    </xf>
    <xf numFmtId="2" fontId="2" fillId="11" borderId="17" xfId="0" applyNumberFormat="1" applyFont="1" applyFill="1" applyBorder="1" applyAlignment="1">
      <alignment horizontal="center" vertical="center"/>
    </xf>
    <xf numFmtId="2" fontId="2" fillId="11" borderId="24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2" fontId="2" fillId="13" borderId="12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6" xfId="0" applyNumberFormat="1" applyFont="1" applyFill="1" applyBorder="1" applyAlignment="1">
      <alignment horizontal="center" vertical="center"/>
    </xf>
    <xf numFmtId="2" fontId="2" fillId="12" borderId="17" xfId="0" applyNumberFormat="1" applyFont="1" applyFill="1" applyBorder="1" applyAlignment="1">
      <alignment horizontal="center" vertical="center"/>
    </xf>
    <xf numFmtId="2" fontId="2" fillId="12" borderId="24" xfId="0" applyNumberFormat="1" applyFont="1" applyFill="1" applyBorder="1" applyAlignment="1">
      <alignment horizontal="center" vertical="center"/>
    </xf>
    <xf numFmtId="165" fontId="0" fillId="0" borderId="0" xfId="0" applyNumberFormat="1"/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2" fontId="2" fillId="9" borderId="25" xfId="0" applyNumberFormat="1" applyFont="1" applyFill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2" fontId="2" fillId="6" borderId="25" xfId="0" applyNumberFormat="1" applyFont="1" applyFill="1" applyBorder="1" applyAlignment="1">
      <alignment horizontal="center" vertical="center"/>
    </xf>
    <xf numFmtId="2" fontId="2" fillId="6" borderId="26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0" borderId="26" xfId="0" applyBorder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127734033245876E-2"/>
                  <c:y val="9.740412656751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Results_CFD_Regression!$D$4:$D$22</c:f>
              <c:numCache>
                <c:formatCode>General</c:formatCode>
                <c:ptCount val="19"/>
                <c:pt idx="0">
                  <c:v>502.10352662633977</c:v>
                </c:pt>
                <c:pt idx="1">
                  <c:v>753.15528993950966</c:v>
                </c:pt>
                <c:pt idx="2">
                  <c:v>1004.2070532526795</c:v>
                </c:pt>
                <c:pt idx="3">
                  <c:v>1255.2588165658497</c:v>
                </c:pt>
                <c:pt idx="4">
                  <c:v>1506.3105798790193</c:v>
                </c:pt>
                <c:pt idx="5">
                  <c:v>1757.3623431921894</c:v>
                </c:pt>
                <c:pt idx="6">
                  <c:v>2008.4141065053591</c:v>
                </c:pt>
                <c:pt idx="7">
                  <c:v>2259.465869818529</c:v>
                </c:pt>
                <c:pt idx="8">
                  <c:v>2510.5176331316993</c:v>
                </c:pt>
                <c:pt idx="9">
                  <c:v>2761.5693964448687</c:v>
                </c:pt>
                <c:pt idx="10">
                  <c:v>3012.6211597580386</c:v>
                </c:pt>
                <c:pt idx="11">
                  <c:v>3263.672923071209</c:v>
                </c:pt>
                <c:pt idx="12">
                  <c:v>3514.7246863843789</c:v>
                </c:pt>
                <c:pt idx="13">
                  <c:v>3765.7764496975483</c:v>
                </c:pt>
                <c:pt idx="14">
                  <c:v>4016.8282130107182</c:v>
                </c:pt>
                <c:pt idx="15">
                  <c:v>4267.8799763238885</c:v>
                </c:pt>
                <c:pt idx="16">
                  <c:v>4518.9317396370579</c:v>
                </c:pt>
                <c:pt idx="17">
                  <c:v>4769.9835029502283</c:v>
                </c:pt>
                <c:pt idx="18">
                  <c:v>5021.0352662633986</c:v>
                </c:pt>
              </c:numCache>
            </c:numRef>
          </c:xVal>
          <c:yVal>
            <c:numRef>
              <c:f>Results_CFD_Regression!$E$4:$E$22</c:f>
              <c:numCache>
                <c:formatCode>General</c:formatCode>
                <c:ptCount val="19"/>
                <c:pt idx="0">
                  <c:v>0.93305941468517617</c:v>
                </c:pt>
                <c:pt idx="1">
                  <c:v>0.86051046227960015</c:v>
                </c:pt>
                <c:pt idx="2">
                  <c:v>0.80926321057612405</c:v>
                </c:pt>
                <c:pt idx="3">
                  <c:v>0.77903580454183075</c:v>
                </c:pt>
                <c:pt idx="4">
                  <c:v>0.75078303806706748</c:v>
                </c:pt>
                <c:pt idx="5">
                  <c:v>0.73370379163468091</c:v>
                </c:pt>
                <c:pt idx="6">
                  <c:v>0.72155842972021278</c:v>
                </c:pt>
                <c:pt idx="7">
                  <c:v>0.70766200568561077</c:v>
                </c:pt>
                <c:pt idx="8">
                  <c:v>0.69034547080561415</c:v>
                </c:pt>
                <c:pt idx="9">
                  <c:v>0.68263612703831145</c:v>
                </c:pt>
                <c:pt idx="10">
                  <c:v>0.67672798593664985</c:v>
                </c:pt>
                <c:pt idx="11">
                  <c:v>0.66871481126458687</c:v>
                </c:pt>
                <c:pt idx="12">
                  <c:v>0.66132423479997993</c:v>
                </c:pt>
                <c:pt idx="13">
                  <c:v>0.65321704001114</c:v>
                </c:pt>
                <c:pt idx="14">
                  <c:v>0.64724029641246783</c:v>
                </c:pt>
                <c:pt idx="15">
                  <c:v>0.63960259087433002</c:v>
                </c:pt>
                <c:pt idx="16">
                  <c:v>0.6333951443588679</c:v>
                </c:pt>
                <c:pt idx="17">
                  <c:v>0.62871742673956021</c:v>
                </c:pt>
                <c:pt idx="18">
                  <c:v>0.62663575956429696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702-A55B-DE68207E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58208"/>
        <c:axId val="937759648"/>
      </c:scatterChart>
      <c:valAx>
        <c:axId val="937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9648"/>
        <c:crosses val="autoZero"/>
        <c:crossBetween val="midCat"/>
      </c:valAx>
      <c:valAx>
        <c:axId val="937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Results_V3!$D$4:$D$13</c:f>
              <c:numCache>
                <c:formatCode>0</c:formatCode>
                <c:ptCount val="10"/>
                <c:pt idx="0">
                  <c:v>579.40665595405551</c:v>
                </c:pt>
                <c:pt idx="1">
                  <c:v>723.89052054183674</c:v>
                </c:pt>
                <c:pt idx="2">
                  <c:v>876.09817254500206</c:v>
                </c:pt>
                <c:pt idx="3">
                  <c:v>1015.1263460219169</c:v>
                </c:pt>
                <c:pt idx="4">
                  <c:v>1144.4691352795405</c:v>
                </c:pt>
                <c:pt idx="5">
                  <c:v>1285.3538200172954</c:v>
                </c:pt>
                <c:pt idx="6">
                  <c:v>1440.7928524697543</c:v>
                </c:pt>
                <c:pt idx="7">
                  <c:v>1581.537423150088</c:v>
                </c:pt>
                <c:pt idx="8">
                  <c:v>1707.4882846009555</c:v>
                </c:pt>
                <c:pt idx="9">
                  <c:v>1853.0273248028384</c:v>
                </c:pt>
              </c:numCache>
            </c:num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1.7317477555300707</c:v>
                </c:pt>
                <c:pt idx="1">
                  <c:v>1.7470285642301342</c:v>
                </c:pt>
                <c:pt idx="2">
                  <c:v>1.6720236333896699</c:v>
                </c:pt>
                <c:pt idx="3">
                  <c:v>1.6432509439435783</c:v>
                </c:pt>
                <c:pt idx="4">
                  <c:v>1.6347678113322872</c:v>
                </c:pt>
                <c:pt idx="5">
                  <c:v>1.5960764399969054</c:v>
                </c:pt>
                <c:pt idx="6">
                  <c:v>1.5870460786652409</c:v>
                </c:pt>
                <c:pt idx="7">
                  <c:v>1.5503338700788518</c:v>
                </c:pt>
                <c:pt idx="8">
                  <c:v>1.5362148463418475</c:v>
                </c:pt>
                <c:pt idx="9">
                  <c:v>1.5062130667513152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0.00</c:formatCode>
                <c:ptCount val="10"/>
                <c:pt idx="0">
                  <c:v>983.37173871447317</c:v>
                </c:pt>
                <c:pt idx="1">
                  <c:v>1232.5422467224598</c:v>
                </c:pt>
                <c:pt idx="2">
                  <c:v>1486.936931288499</c:v>
                </c:pt>
                <c:pt idx="3">
                  <c:v>1704.2626761034867</c:v>
                </c:pt>
                <c:pt idx="4">
                  <c:v>1934.489865635752</c:v>
                </c:pt>
                <c:pt idx="5">
                  <c:v>2245.2753719472635</c:v>
                </c:pt>
                <c:pt idx="6">
                  <c:v>2470.5358081141917</c:v>
                </c:pt>
                <c:pt idx="7">
                  <c:v>2679.1394494583437</c:v>
                </c:pt>
                <c:pt idx="8">
                  <c:v>2922.1469433819034</c:v>
                </c:pt>
                <c:pt idx="9">
                  <c:v>3133.2339614087241</c:v>
                </c:pt>
              </c:numCache>
            </c:numRef>
          </c:xVal>
          <c:yVal>
            <c:numRef>
              <c:f>Results_V3!$AX$4:$AX$13</c:f>
              <c:numCache>
                <c:formatCode>0.00</c:formatCode>
                <c:ptCount val="10"/>
                <c:pt idx="0">
                  <c:v>1.4889749814064226</c:v>
                </c:pt>
                <c:pt idx="1">
                  <c:v>1.5077770333682263</c:v>
                </c:pt>
                <c:pt idx="2">
                  <c:v>1.482598886416808</c:v>
                </c:pt>
                <c:pt idx="3">
                  <c:v>1.5232361372873509</c:v>
                </c:pt>
                <c:pt idx="4">
                  <c:v>1.4773474602335941</c:v>
                </c:pt>
                <c:pt idx="5">
                  <c:v>1.4419714381908413</c:v>
                </c:pt>
                <c:pt idx="6">
                  <c:v>1.4216248341865976</c:v>
                </c:pt>
                <c:pt idx="7">
                  <c:v>1.402872489175907</c:v>
                </c:pt>
                <c:pt idx="8">
                  <c:v>1.3675314394166882</c:v>
                </c:pt>
                <c:pt idx="9">
                  <c:v>1.3601610621882823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819.78359847054219</c:v>
                      </c:pt>
                      <c:pt idx="1">
                        <c:v>1034.9917942050452</c:v>
                      </c:pt>
                      <c:pt idx="2">
                        <c:v>1237.3407883069106</c:v>
                      </c:pt>
                      <c:pt idx="3">
                        <c:v>1424.0536616285347</c:v>
                      </c:pt>
                      <c:pt idx="4">
                        <c:v>1580.0092690959325</c:v>
                      </c:pt>
                      <c:pt idx="5">
                        <c:v>1779.1180178248007</c:v>
                      </c:pt>
                      <c:pt idx="6">
                        <c:v>1971.8738804074567</c:v>
                      </c:pt>
                      <c:pt idx="7">
                        <c:v>2185.857679625019</c:v>
                      </c:pt>
                      <c:pt idx="8">
                        <c:v>2402.32065392403</c:v>
                      </c:pt>
                      <c:pt idx="9">
                        <c:v>2579.9690433541064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1.4028609863120274</c:v>
                      </c:pt>
                      <c:pt idx="1">
                        <c:v>1.4269780710503355</c:v>
                      </c:pt>
                      <c:pt idx="2">
                        <c:v>1.4053624560105875</c:v>
                      </c:pt>
                      <c:pt idx="3">
                        <c:v>1.3963846505171456</c:v>
                      </c:pt>
                      <c:pt idx="4">
                        <c:v>1.3977739763608925</c:v>
                      </c:pt>
                      <c:pt idx="5">
                        <c:v>1.3748582040263715</c:v>
                      </c:pt>
                      <c:pt idx="6">
                        <c:v>1.3391322690971525</c:v>
                      </c:pt>
                      <c:pt idx="7">
                        <c:v>1.3133233834638418</c:v>
                      </c:pt>
                      <c:pt idx="8">
                        <c:v>1.2782862265133841</c:v>
                      </c:pt>
                      <c:pt idx="9">
                        <c:v>1.2613202615897208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1195.5488842104346</c:v>
                      </c:pt>
                      <c:pt idx="1">
                        <c:v>1494.7992227866239</c:v>
                      </c:pt>
                      <c:pt idx="2">
                        <c:v>1775.1778249229963</c:v>
                      </c:pt>
                      <c:pt idx="3">
                        <c:v>2041.342969707774</c:v>
                      </c:pt>
                      <c:pt idx="4">
                        <c:v>2319.3872449068413</c:v>
                      </c:pt>
                      <c:pt idx="5">
                        <c:v>2575.3184039760035</c:v>
                      </c:pt>
                      <c:pt idx="6">
                        <c:v>2896.4328638087845</c:v>
                      </c:pt>
                      <c:pt idx="7">
                        <c:v>3179.872027929624</c:v>
                      </c:pt>
                      <c:pt idx="8">
                        <c:v>3455.1496934252168</c:v>
                      </c:pt>
                      <c:pt idx="9">
                        <c:v>3714.9537108492846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1.1224481532586696</c:v>
                      </c:pt>
                      <c:pt idx="1">
                        <c:v>1.1282089338076953</c:v>
                      </c:pt>
                      <c:pt idx="2">
                        <c:v>1.1445367308042902</c:v>
                      </c:pt>
                      <c:pt idx="3">
                        <c:v>1.1394800850563076</c:v>
                      </c:pt>
                      <c:pt idx="4">
                        <c:v>1.1062172041199485</c:v>
                      </c:pt>
                      <c:pt idx="5">
                        <c:v>1.0945531209782307</c:v>
                      </c:pt>
                      <c:pt idx="6">
                        <c:v>1.0800985376804708</c:v>
                      </c:pt>
                      <c:pt idx="7">
                        <c:v>1.0614434290059562</c:v>
                      </c:pt>
                      <c:pt idx="8">
                        <c:v>1.0444703156021871</c:v>
                      </c:pt>
                      <c:pt idx="9">
                        <c:v>1.0488261788622959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7563867016622901E-2"/>
                  <c:y val="8.9385753864100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Results_CFD_Regression!$J$6:$J$22</c:f>
              <c:numCache>
                <c:formatCode>General</c:formatCode>
                <c:ptCount val="17"/>
                <c:pt idx="0">
                  <c:v>1219.0598957932439</c:v>
                </c:pt>
                <c:pt idx="1">
                  <c:v>1523.8248697415549</c:v>
                </c:pt>
                <c:pt idx="2">
                  <c:v>1828.5898436898658</c:v>
                </c:pt>
                <c:pt idx="3">
                  <c:v>2133.3548176381769</c:v>
                </c:pt>
                <c:pt idx="4">
                  <c:v>2438.1197915864877</c:v>
                </c:pt>
                <c:pt idx="5">
                  <c:v>2742.8847655347986</c:v>
                </c:pt>
                <c:pt idx="6">
                  <c:v>3047.6497394831099</c:v>
                </c:pt>
                <c:pt idx="7">
                  <c:v>3352.4147134314208</c:v>
                </c:pt>
                <c:pt idx="8">
                  <c:v>3657.1796873797316</c:v>
                </c:pt>
                <c:pt idx="9">
                  <c:v>3961.9446613280425</c:v>
                </c:pt>
                <c:pt idx="10">
                  <c:v>4266.7096352763538</c:v>
                </c:pt>
                <c:pt idx="11">
                  <c:v>4571.4746092246642</c:v>
                </c:pt>
                <c:pt idx="12">
                  <c:v>4876.2395831729755</c:v>
                </c:pt>
                <c:pt idx="13">
                  <c:v>5181.0045571212868</c:v>
                </c:pt>
                <c:pt idx="14">
                  <c:v>5485.7695310695972</c:v>
                </c:pt>
                <c:pt idx="15">
                  <c:v>5790.5345050179085</c:v>
                </c:pt>
                <c:pt idx="16">
                  <c:v>6095.2994789662198</c:v>
                </c:pt>
              </c:numCache>
            </c:numRef>
          </c:xVal>
          <c:yVal>
            <c:numRef>
              <c:f>Results_CFD_Regression!$K$6:$K$22</c:f>
              <c:numCache>
                <c:formatCode>General</c:formatCode>
                <c:ptCount val="17"/>
                <c:pt idx="0">
                  <c:v>1.0969861172436166</c:v>
                </c:pt>
                <c:pt idx="1">
                  <c:v>0.98302532317156044</c:v>
                </c:pt>
                <c:pt idx="2">
                  <c:v>0.90986566893630372</c:v>
                </c:pt>
                <c:pt idx="3">
                  <c:v>0.8617862610912389</c:v>
                </c:pt>
                <c:pt idx="4">
                  <c:v>0.81813087461205281</c:v>
                </c:pt>
                <c:pt idx="5">
                  <c:v>0.78861264918769158</c:v>
                </c:pt>
                <c:pt idx="6">
                  <c:v>0.76258138741994408</c:v>
                </c:pt>
                <c:pt idx="7">
                  <c:v>0.73824573334939159</c:v>
                </c:pt>
                <c:pt idx="8">
                  <c:v>0.71769959457447996</c:v>
                </c:pt>
                <c:pt idx="9">
                  <c:v>0.69883085086045638</c:v>
                </c:pt>
                <c:pt idx="10">
                  <c:v>0.68709382607955416</c:v>
                </c:pt>
                <c:pt idx="11">
                  <c:v>0.66749670958127327</c:v>
                </c:pt>
                <c:pt idx="12">
                  <c:v>0.65421804209610235</c:v>
                </c:pt>
                <c:pt idx="13">
                  <c:v>0.65091727649663145</c:v>
                </c:pt>
                <c:pt idx="14">
                  <c:v>0.64625896959263451</c:v>
                </c:pt>
                <c:pt idx="15">
                  <c:v>0.64118812910840939</c:v>
                </c:pt>
                <c:pt idx="16">
                  <c:v>0.63749405949950499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5-4311-8C7A-DF9A13EB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74992"/>
        <c:axId val="956175472"/>
      </c:scatterChart>
      <c:valAx>
        <c:axId val="956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5472"/>
        <c:crosses val="autoZero"/>
        <c:crossBetween val="midCat"/>
      </c:valAx>
      <c:valAx>
        <c:axId val="9561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383420822397198E-2"/>
                  <c:y val="0.10455271216097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Results_CFD_Regression!$P$5:$P$22</c:f>
              <c:numCache>
                <c:formatCode>General</c:formatCode>
                <c:ptCount val="18"/>
                <c:pt idx="0">
                  <c:v>1034.4626015452511</c:v>
                </c:pt>
                <c:pt idx="1">
                  <c:v>1379.2834687270015</c:v>
                </c:pt>
                <c:pt idx="2">
                  <c:v>1724.1043359087519</c:v>
                </c:pt>
                <c:pt idx="3">
                  <c:v>2068.9252030905022</c:v>
                </c:pt>
                <c:pt idx="4">
                  <c:v>2413.7460702722528</c:v>
                </c:pt>
                <c:pt idx="5">
                  <c:v>2758.566937454003</c:v>
                </c:pt>
                <c:pt idx="6">
                  <c:v>3103.3878046357531</c:v>
                </c:pt>
                <c:pt idx="7">
                  <c:v>3448.2086718175037</c:v>
                </c:pt>
                <c:pt idx="8">
                  <c:v>3793.0295389992539</c:v>
                </c:pt>
                <c:pt idx="9">
                  <c:v>4137.8504061810045</c:v>
                </c:pt>
                <c:pt idx="10">
                  <c:v>4482.6712733627555</c:v>
                </c:pt>
                <c:pt idx="11">
                  <c:v>4827.4921405445057</c:v>
                </c:pt>
                <c:pt idx="12">
                  <c:v>5172.3130077262558</c:v>
                </c:pt>
                <c:pt idx="13">
                  <c:v>5517.133874908006</c:v>
                </c:pt>
                <c:pt idx="14">
                  <c:v>5861.954742089757</c:v>
                </c:pt>
                <c:pt idx="15">
                  <c:v>6206.7756092715063</c:v>
                </c:pt>
                <c:pt idx="16">
                  <c:v>6551.5964764532573</c:v>
                </c:pt>
                <c:pt idx="17">
                  <c:v>6896.4173436350075</c:v>
                </c:pt>
              </c:numCache>
            </c:numRef>
          </c:xVal>
          <c:yVal>
            <c:numRef>
              <c:f>Results_CFD_Regression!$Q$5:$Q$22</c:f>
              <c:numCache>
                <c:formatCode>General</c:formatCode>
                <c:ptCount val="18"/>
                <c:pt idx="0">
                  <c:v>0.75378740158114033</c:v>
                </c:pt>
                <c:pt idx="1">
                  <c:v>0.70692237352641307</c:v>
                </c:pt>
                <c:pt idx="2">
                  <c:v>0.66690834660633558</c:v>
                </c:pt>
                <c:pt idx="3">
                  <c:v>0.6518206393905156</c:v>
                </c:pt>
                <c:pt idx="4">
                  <c:v>0.64866965178386238</c:v>
                </c:pt>
                <c:pt idx="5">
                  <c:v>0.63136703330880728</c:v>
                </c:pt>
                <c:pt idx="6">
                  <c:v>0.62318099777968428</c:v>
                </c:pt>
                <c:pt idx="7">
                  <c:v>0.62381042353458882</c:v>
                </c:pt>
                <c:pt idx="8">
                  <c:v>0.61483398746352325</c:v>
                </c:pt>
                <c:pt idx="9">
                  <c:v>0.60211863351833794</c:v>
                </c:pt>
                <c:pt idx="10">
                  <c:v>0.58796597924118488</c:v>
                </c:pt>
                <c:pt idx="11">
                  <c:v>0.57352285633405986</c:v>
                </c:pt>
                <c:pt idx="12">
                  <c:v>0.58372304707416445</c:v>
                </c:pt>
                <c:pt idx="13">
                  <c:v>0.58027362049836262</c:v>
                </c:pt>
                <c:pt idx="14">
                  <c:v>0.57003140443080458</c:v>
                </c:pt>
                <c:pt idx="15">
                  <c:v>0.57460478922578551</c:v>
                </c:pt>
                <c:pt idx="16">
                  <c:v>0.56439788716845607</c:v>
                </c:pt>
                <c:pt idx="17">
                  <c:v>0.55435448752962135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7-4C10-8A4F-7F567D3C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58863"/>
        <c:axId val="1260659343"/>
      </c:scatterChart>
      <c:valAx>
        <c:axId val="12606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9343"/>
        <c:crosses val="autoZero"/>
        <c:crossBetween val="midCat"/>
      </c:valAx>
      <c:valAx>
        <c:axId val="12606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7836832895888"/>
                  <c:y val="0.1193452901720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Results_CFD_Regression!$V$3:$V$22</c:f>
              <c:numCache>
                <c:formatCode>General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Results_CFD_Regression!$W$3:$W$22</c:f>
              <c:numCache>
                <c:formatCode>General</c:formatCode>
                <c:ptCount val="20"/>
                <c:pt idx="0">
                  <c:v>0.7674114282947424</c:v>
                </c:pt>
                <c:pt idx="1">
                  <c:v>0.72150906335647869</c:v>
                </c:pt>
                <c:pt idx="2">
                  <c:v>0.67981600192227754</c:v>
                </c:pt>
                <c:pt idx="3">
                  <c:v>0.6794902539069545</c:v>
                </c:pt>
                <c:pt idx="4">
                  <c:v>0.66381292604389852</c:v>
                </c:pt>
                <c:pt idx="5">
                  <c:v>0.63813624393585977</c:v>
                </c:pt>
                <c:pt idx="6">
                  <c:v>0.63567876447039673</c:v>
                </c:pt>
                <c:pt idx="7">
                  <c:v>0.62267367747824154</c:v>
                </c:pt>
                <c:pt idx="8">
                  <c:v>0.62424934325067183</c:v>
                </c:pt>
                <c:pt idx="9">
                  <c:v>0.60197035499738716</c:v>
                </c:pt>
                <c:pt idx="10">
                  <c:v>0.61348922584697829</c:v>
                </c:pt>
                <c:pt idx="11">
                  <c:v>0.59942423746553286</c:v>
                </c:pt>
                <c:pt idx="12">
                  <c:v>0.59691621106067849</c:v>
                </c:pt>
                <c:pt idx="13">
                  <c:v>0.58958735456596822</c:v>
                </c:pt>
                <c:pt idx="14">
                  <c:v>0.59125984577060442</c:v>
                </c:pt>
                <c:pt idx="15">
                  <c:v>0.58324795401986018</c:v>
                </c:pt>
                <c:pt idx="16">
                  <c:v>0.57811644432728093</c:v>
                </c:pt>
                <c:pt idx="17">
                  <c:v>0.57877071370612498</c:v>
                </c:pt>
                <c:pt idx="18">
                  <c:v>0.57048996172596256</c:v>
                </c:pt>
                <c:pt idx="19">
                  <c:v>0.56243767995437477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6-4434-924B-D53D173F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0544"/>
        <c:axId val="918683824"/>
      </c:scatterChart>
      <c:valAx>
        <c:axId val="918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83824"/>
        <c:crosses val="autoZero"/>
        <c:crossBetween val="midCat"/>
      </c:valAx>
      <c:valAx>
        <c:axId val="91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86312</xdr:colOff>
      <xdr:row>30</xdr:row>
      <xdr:rowOff>142897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294907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277196</xdr:colOff>
      <xdr:row>41</xdr:row>
      <xdr:rowOff>87281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</xdr:row>
      <xdr:rowOff>119062</xdr:rowOff>
    </xdr:from>
    <xdr:to>
      <xdr:col>7</xdr:col>
      <xdr:colOff>361950</xdr:colOff>
      <xdr:row>39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D71A6-9947-4A07-9061-8C6E6AFD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119062</xdr:rowOff>
    </xdr:from>
    <xdr:to>
      <xdr:col>15</xdr:col>
      <xdr:colOff>95250</xdr:colOff>
      <xdr:row>39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2B0CF-6E42-984F-64B0-F8CDCC0C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24</xdr:row>
      <xdr:rowOff>119062</xdr:rowOff>
    </xdr:from>
    <xdr:to>
      <xdr:col>22</xdr:col>
      <xdr:colOff>514350</xdr:colOff>
      <xdr:row>39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34F092-37D6-42BA-64D8-06561C1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24</xdr:row>
      <xdr:rowOff>109537</xdr:rowOff>
    </xdr:from>
    <xdr:to>
      <xdr:col>30</xdr:col>
      <xdr:colOff>371475</xdr:colOff>
      <xdr:row>38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62C68B-A34F-06F1-05C8-84F7F050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388052</xdr:colOff>
      <xdr:row>18</xdr:row>
      <xdr:rowOff>100853</xdr:rowOff>
    </xdr:from>
    <xdr:to>
      <xdr:col>24</xdr:col>
      <xdr:colOff>419934</xdr:colOff>
      <xdr:row>33</xdr:row>
      <xdr:rowOff>168320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9</xdr:row>
      <xdr:rowOff>19049</xdr:rowOff>
    </xdr:from>
    <xdr:to>
      <xdr:col>23</xdr:col>
      <xdr:colOff>444500</xdr:colOff>
      <xdr:row>32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23</xdr:col>
      <xdr:colOff>5602</xdr:colOff>
      <xdr:row>16</xdr:row>
      <xdr:rowOff>44822</xdr:rowOff>
    </xdr:from>
    <xdr:to>
      <xdr:col>43</xdr:col>
      <xdr:colOff>44824</xdr:colOff>
      <xdr:row>53</xdr:row>
      <xdr:rowOff>44822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tabSelected="1" topLeftCell="F1" zoomScale="70" zoomScaleNormal="70" workbookViewId="0">
      <selection activeCell="P4" sqref="P4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0" width="8.7109375" style="43" customWidth="1"/>
    <col min="11" max="13" width="8.7109375" style="4" customWidth="1"/>
    <col min="14" max="14" width="8.7109375" style="54" customWidth="1"/>
    <col min="15" max="15" width="8.7109375" style="43" customWidth="1"/>
    <col min="16" max="20" width="8.7109375" style="123" customWidth="1"/>
    <col min="21" max="23" width="8.7109375" style="4" customWidth="1"/>
    <col min="24" max="24" width="8.7109375" style="54" customWidth="1"/>
    <col min="25" max="30" width="8.7109375" style="43" customWidth="1"/>
    <col min="31" max="33" width="8.7109375" style="4" customWidth="1"/>
    <col min="34" max="34" width="8.7109375" style="54" customWidth="1"/>
    <col min="35" max="40" width="8.7109375" style="43" customWidth="1"/>
    <col min="41" max="41" width="2.42578125" customWidth="1"/>
    <col min="42" max="42" width="8.7109375" style="1"/>
    <col min="43" max="48" width="9.5703125" style="1" customWidth="1"/>
  </cols>
  <sheetData>
    <row r="1" spans="1:48" ht="78.75" customHeight="1" thickBot="1" x14ac:dyDescent="0.3">
      <c r="A1" s="203" t="s">
        <v>44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P1" s="185" t="s">
        <v>69</v>
      </c>
      <c r="AQ1" s="186"/>
      <c r="AR1" s="186"/>
      <c r="AS1" s="186"/>
      <c r="AT1" s="186"/>
      <c r="AU1" s="186"/>
      <c r="AV1" s="187"/>
    </row>
    <row r="2" spans="1:48" ht="20.100000000000001" customHeight="1" x14ac:dyDescent="0.25">
      <c r="A2" s="188" t="s">
        <v>70</v>
      </c>
      <c r="B2" s="189"/>
      <c r="C2" s="189"/>
      <c r="D2" s="189"/>
      <c r="E2" s="190"/>
      <c r="F2" s="188" t="s">
        <v>54</v>
      </c>
      <c r="G2" s="189"/>
      <c r="H2" s="189"/>
      <c r="I2" s="189"/>
      <c r="J2" s="189"/>
      <c r="K2" s="191" t="s">
        <v>71</v>
      </c>
      <c r="L2" s="192"/>
      <c r="M2" s="192"/>
      <c r="N2" s="192"/>
      <c r="O2" s="193"/>
      <c r="P2" s="194" t="s">
        <v>55</v>
      </c>
      <c r="Q2" s="195"/>
      <c r="R2" s="195"/>
      <c r="S2" s="195"/>
      <c r="T2" s="196"/>
      <c r="U2" s="197" t="s">
        <v>92</v>
      </c>
      <c r="V2" s="198"/>
      <c r="W2" s="198"/>
      <c r="X2" s="198"/>
      <c r="Y2" s="199"/>
      <c r="Z2" s="197" t="s">
        <v>56</v>
      </c>
      <c r="AA2" s="198"/>
      <c r="AB2" s="198"/>
      <c r="AC2" s="198"/>
      <c r="AD2" s="199"/>
      <c r="AE2" s="200" t="s">
        <v>73</v>
      </c>
      <c r="AF2" s="201"/>
      <c r="AG2" s="201"/>
      <c r="AH2" s="201"/>
      <c r="AI2" s="202"/>
      <c r="AJ2" s="200" t="s">
        <v>72</v>
      </c>
      <c r="AK2" s="201"/>
      <c r="AL2" s="201"/>
      <c r="AM2" s="201"/>
      <c r="AN2" s="202"/>
      <c r="AP2" s="31" t="s">
        <v>62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00000000000001" customHeight="1" x14ac:dyDescent="0.2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00000000000001" customHeight="1" x14ac:dyDescent="0.2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00000000000001" customHeight="1" x14ac:dyDescent="0.2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00000000000001" customHeight="1" x14ac:dyDescent="0.2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00000000000001" customHeight="1" thickBot="1" x14ac:dyDescent="0.3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00000000000001" customHeight="1" thickBot="1" x14ac:dyDescent="0.3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00000000000001" customHeight="1" x14ac:dyDescent="0.3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212" t="s">
        <v>25</v>
      </c>
      <c r="AQ9" s="213"/>
      <c r="AR9" s="213"/>
      <c r="AS9" s="213"/>
      <c r="AT9" s="213"/>
      <c r="AU9" s="214"/>
    </row>
    <row r="10" spans="1:48" ht="20.100000000000001" customHeight="1" x14ac:dyDescent="0.2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205" t="s">
        <v>23</v>
      </c>
      <c r="AQ10" s="206"/>
      <c r="AR10" s="206"/>
      <c r="AS10" s="207" t="s">
        <v>24</v>
      </c>
      <c r="AT10" s="207"/>
      <c r="AU10" s="208"/>
    </row>
    <row r="11" spans="1:48" ht="20.100000000000001" customHeight="1" thickBot="1" x14ac:dyDescent="0.3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209">
        <v>8.5374248628593903E-4</v>
      </c>
      <c r="AQ11" s="210"/>
      <c r="AR11" s="210"/>
      <c r="AS11" s="210">
        <v>996.55</v>
      </c>
      <c r="AT11" s="210"/>
      <c r="AU11" s="211"/>
    </row>
    <row r="12" spans="1:48" ht="20.100000000000001" customHeight="1" thickBot="1" x14ac:dyDescent="0.3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00000000000001" customHeight="1" x14ac:dyDescent="0.3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212" t="s">
        <v>45</v>
      </c>
      <c r="AQ13" s="213"/>
      <c r="AR13" s="213"/>
      <c r="AS13" s="213"/>
      <c r="AT13" s="213"/>
      <c r="AU13" s="214"/>
    </row>
    <row r="14" spans="1:48" ht="20.100000000000001" customHeight="1" x14ac:dyDescent="0.3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00000000000001" customHeight="1" x14ac:dyDescent="0.3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00000000000001" customHeight="1" x14ac:dyDescent="0.3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00000000000001" customHeight="1" x14ac:dyDescent="0.3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00000000000001" customHeight="1" x14ac:dyDescent="0.3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00000000000001" customHeight="1" x14ac:dyDescent="0.3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00000000000001" customHeight="1" x14ac:dyDescent="0.3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00000000000001" customHeight="1" x14ac:dyDescent="0.3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00000000000001" customHeight="1" x14ac:dyDescent="0.3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00000000000001" customHeight="1" x14ac:dyDescent="0.3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00000000000001" customHeight="1" x14ac:dyDescent="0.2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205" t="s">
        <v>23</v>
      </c>
      <c r="AQ24" s="206"/>
      <c r="AR24" s="206"/>
      <c r="AS24" s="207" t="s">
        <v>24</v>
      </c>
      <c r="AT24" s="207"/>
      <c r="AU24" s="208"/>
    </row>
    <row r="25" spans="1:47" ht="20.100000000000001" customHeight="1" thickBot="1" x14ac:dyDescent="0.3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209"/>
      <c r="AQ25" s="210"/>
      <c r="AR25" s="210"/>
      <c r="AS25" s="210"/>
      <c r="AT25" s="210"/>
      <c r="AU25" s="211"/>
    </row>
    <row r="26" spans="1:47" ht="20.100000000000001" customHeight="1" x14ac:dyDescent="0.2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00000000000001" customHeight="1" x14ac:dyDescent="0.2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00000000000001" customHeight="1" x14ac:dyDescent="0.2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00000000000001" customHeight="1" x14ac:dyDescent="0.2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00000000000001" customHeight="1" x14ac:dyDescent="0.2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00000000000001" customHeight="1" x14ac:dyDescent="0.2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00000000000001" customHeight="1" x14ac:dyDescent="0.2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00000000000001" customHeight="1" thickBot="1" x14ac:dyDescent="0.3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25">
      <c r="I35" t="s">
        <v>47</v>
      </c>
      <c r="J35">
        <v>0.33260000000000001</v>
      </c>
    </row>
    <row r="36" spans="1:40" x14ac:dyDescent="0.25">
      <c r="I36" t="s">
        <v>48</v>
      </c>
      <c r="J36">
        <v>0.3745</v>
      </c>
    </row>
    <row r="37" spans="1:40" x14ac:dyDescent="0.25">
      <c r="I37" t="s">
        <v>49</v>
      </c>
      <c r="J37">
        <v>0.39960000000000001</v>
      </c>
    </row>
    <row r="38" spans="1:40" x14ac:dyDescent="0.25">
      <c r="I38" t="s">
        <v>50</v>
      </c>
      <c r="J38">
        <v>0.41620000000000001</v>
      </c>
    </row>
    <row r="39" spans="1:40" x14ac:dyDescent="0.25">
      <c r="I39" t="s">
        <v>51</v>
      </c>
      <c r="J39">
        <v>0.43309999999999998</v>
      </c>
    </row>
    <row r="40" spans="1:40" x14ac:dyDescent="0.25">
      <c r="I40"/>
      <c r="J40"/>
    </row>
    <row r="41" spans="1:40" x14ac:dyDescent="0.25">
      <c r="I41" t="s">
        <v>52</v>
      </c>
      <c r="J41">
        <v>0.36599999999999999</v>
      </c>
    </row>
    <row r="42" spans="1:40" x14ac:dyDescent="0.25">
      <c r="I42" t="s">
        <v>48</v>
      </c>
      <c r="J42">
        <v>0.39960000000000001</v>
      </c>
    </row>
    <row r="43" spans="1:40" x14ac:dyDescent="0.25">
      <c r="I43" t="s">
        <v>49</v>
      </c>
      <c r="J43">
        <v>0.41970000000000002</v>
      </c>
    </row>
    <row r="44" spans="1:40" x14ac:dyDescent="0.25">
      <c r="I44" t="s">
        <v>50</v>
      </c>
      <c r="J44">
        <v>0.43309999999999998</v>
      </c>
    </row>
    <row r="45" spans="1:40" x14ac:dyDescent="0.25">
      <c r="I45" t="s">
        <v>51</v>
      </c>
      <c r="J45"/>
    </row>
    <row r="46" spans="1:40" x14ac:dyDescent="0.25">
      <c r="I46"/>
      <c r="J46"/>
    </row>
    <row r="47" spans="1:40" x14ac:dyDescent="0.25">
      <c r="I47" t="s">
        <v>53</v>
      </c>
      <c r="J47">
        <v>0.29920000000000002</v>
      </c>
    </row>
    <row r="48" spans="1:40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20"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5" x14ac:dyDescent="0.25"/>
  <sheetData>
    <row r="1" spans="1:11" x14ac:dyDescent="0.25">
      <c r="A1" s="231" t="s">
        <v>89</v>
      </c>
      <c r="B1" s="231"/>
      <c r="D1" t="s">
        <v>88</v>
      </c>
      <c r="G1" t="s">
        <v>90</v>
      </c>
      <c r="J1" t="s">
        <v>91</v>
      </c>
    </row>
    <row r="2" spans="1:11" x14ac:dyDescent="0.25">
      <c r="A2" t="s">
        <v>68</v>
      </c>
      <c r="B2" t="s">
        <v>18</v>
      </c>
    </row>
    <row r="3" spans="1:11" x14ac:dyDescent="0.2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2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2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2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2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2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2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2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2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2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2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2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AG62" sqref="AG62"/>
    </sheetView>
  </sheetViews>
  <sheetFormatPr defaultRowHeight="15" x14ac:dyDescent="0.25"/>
  <cols>
    <col min="8" max="8" width="11.85546875" customWidth="1"/>
    <col min="22" max="22" width="12.7109375" customWidth="1"/>
  </cols>
  <sheetData>
    <row r="1" spans="1:30" ht="15.75" thickBot="1" x14ac:dyDescent="0.3">
      <c r="A1" s="256" t="s">
        <v>14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X1" s="260" t="s">
        <v>117</v>
      </c>
      <c r="Y1" s="261"/>
      <c r="Z1" s="261"/>
      <c r="AA1" s="261"/>
      <c r="AB1" s="261"/>
      <c r="AC1" s="261"/>
      <c r="AD1" s="262"/>
    </row>
    <row r="2" spans="1:30" x14ac:dyDescent="0.25">
      <c r="A2" s="154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T2" t="s">
        <v>113</v>
      </c>
      <c r="U2" t="s">
        <v>114</v>
      </c>
      <c r="V2" s="155" t="s">
        <v>115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2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59">
        <v>0.12</v>
      </c>
    </row>
    <row r="4" spans="1:30" x14ac:dyDescent="0.25">
      <c r="A4" s="154" t="s">
        <v>116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59"/>
    </row>
    <row r="5" spans="1:30" x14ac:dyDescent="0.2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59"/>
    </row>
    <row r="6" spans="1:30" x14ac:dyDescent="0.2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59"/>
    </row>
    <row r="7" spans="1:30" x14ac:dyDescent="0.2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.75" thickBot="1" x14ac:dyDescent="0.3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75</v>
      </c>
      <c r="Y8" s="165">
        <v>1.35E-4</v>
      </c>
      <c r="Z8" s="157"/>
      <c r="AA8" s="157"/>
      <c r="AB8" s="157"/>
      <c r="AC8" s="157"/>
      <c r="AD8" s="158"/>
    </row>
    <row r="9" spans="1:30" x14ac:dyDescent="0.2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2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2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2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2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.75" thickBot="1" x14ac:dyDescent="0.3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.75" thickBot="1" x14ac:dyDescent="0.3"/>
    <row r="16" spans="1:30" x14ac:dyDescent="0.25">
      <c r="A16" s="256" t="s">
        <v>67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8"/>
    </row>
    <row r="17" spans="1:22" x14ac:dyDescent="0.25">
      <c r="A17" s="160" t="s">
        <v>95</v>
      </c>
      <c r="B17" s="4" t="s">
        <v>96</v>
      </c>
      <c r="C17" s="4" t="s">
        <v>97</v>
      </c>
      <c r="D17" s="4" t="s">
        <v>98</v>
      </c>
      <c r="E17" s="4" t="s">
        <v>99</v>
      </c>
      <c r="F17" s="4" t="s">
        <v>100</v>
      </c>
      <c r="G17" s="4" t="s">
        <v>101</v>
      </c>
      <c r="H17" s="4" t="s">
        <v>102</v>
      </c>
      <c r="I17" s="4" t="s">
        <v>103</v>
      </c>
      <c r="J17" s="4" t="s">
        <v>104</v>
      </c>
      <c r="K17" s="4" t="s">
        <v>105</v>
      </c>
      <c r="L17" s="4" t="s">
        <v>106</v>
      </c>
      <c r="M17" s="4" t="s">
        <v>107</v>
      </c>
      <c r="N17" s="159" t="s">
        <v>108</v>
      </c>
      <c r="O17" s="123" t="s">
        <v>109</v>
      </c>
      <c r="P17" s="4" t="s">
        <v>110</v>
      </c>
      <c r="Q17" s="159" t="s">
        <v>111</v>
      </c>
      <c r="R17" s="159" t="s">
        <v>112</v>
      </c>
      <c r="T17" s="159" t="s">
        <v>113</v>
      </c>
      <c r="U17" s="159" t="s">
        <v>114</v>
      </c>
      <c r="V17" s="164" t="s">
        <v>115</v>
      </c>
    </row>
    <row r="18" spans="1:22" x14ac:dyDescent="0.2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2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2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2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2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2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2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2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2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2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2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2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.75" thickBot="1" x14ac:dyDescent="0.3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.75" thickBot="1" x14ac:dyDescent="0.3"/>
    <row r="32" spans="1:22" x14ac:dyDescent="0.25">
      <c r="A32" s="256" t="s">
        <v>15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8"/>
    </row>
    <row r="33" spans="1:22" x14ac:dyDescent="0.25">
      <c r="A33" s="160" t="s">
        <v>95</v>
      </c>
      <c r="B33" s="4" t="s">
        <v>96</v>
      </c>
      <c r="C33" s="4" t="s">
        <v>97</v>
      </c>
      <c r="D33" s="4" t="s">
        <v>98</v>
      </c>
      <c r="E33" s="4" t="s">
        <v>99</v>
      </c>
      <c r="F33" s="4" t="s">
        <v>100</v>
      </c>
      <c r="G33" s="4" t="s">
        <v>101</v>
      </c>
      <c r="H33" s="4" t="s">
        <v>102</v>
      </c>
      <c r="I33" s="4" t="s">
        <v>103</v>
      </c>
      <c r="J33" s="4" t="s">
        <v>104</v>
      </c>
      <c r="K33" s="4" t="s">
        <v>105</v>
      </c>
      <c r="L33" s="4" t="s">
        <v>106</v>
      </c>
      <c r="M33" s="4" t="s">
        <v>107</v>
      </c>
      <c r="N33" s="159" t="s">
        <v>108</v>
      </c>
      <c r="O33" s="123" t="s">
        <v>109</v>
      </c>
      <c r="P33" s="4" t="s">
        <v>110</v>
      </c>
      <c r="Q33" s="159" t="s">
        <v>111</v>
      </c>
      <c r="R33" s="159" t="s">
        <v>112</v>
      </c>
      <c r="T33" s="159" t="s">
        <v>113</v>
      </c>
      <c r="U33" s="159" t="s">
        <v>114</v>
      </c>
      <c r="V33" s="164" t="s">
        <v>115</v>
      </c>
    </row>
    <row r="34" spans="1:22" x14ac:dyDescent="0.2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2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2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2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2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2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2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2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2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2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2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2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.75" thickBot="1" x14ac:dyDescent="0.3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.75" thickBot="1" x14ac:dyDescent="0.3"/>
    <row r="48" spans="1:22" x14ac:dyDescent="0.25">
      <c r="A48" s="256" t="s">
        <v>16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8"/>
    </row>
    <row r="49" spans="1:22" x14ac:dyDescent="0.25">
      <c r="A49" s="160" t="s">
        <v>95</v>
      </c>
      <c r="B49" s="4" t="s">
        <v>96</v>
      </c>
      <c r="C49" s="4" t="s">
        <v>97</v>
      </c>
      <c r="D49" s="4" t="s">
        <v>98</v>
      </c>
      <c r="E49" s="4" t="s">
        <v>99</v>
      </c>
      <c r="F49" s="4" t="s">
        <v>100</v>
      </c>
      <c r="G49" s="4" t="s">
        <v>101</v>
      </c>
      <c r="H49" s="4" t="s">
        <v>102</v>
      </c>
      <c r="I49" s="4" t="s">
        <v>103</v>
      </c>
      <c r="J49" s="4" t="s">
        <v>104</v>
      </c>
      <c r="K49" s="4" t="s">
        <v>105</v>
      </c>
      <c r="L49" s="4" t="s">
        <v>106</v>
      </c>
      <c r="M49" s="4" t="s">
        <v>107</v>
      </c>
      <c r="N49" s="159" t="s">
        <v>108</v>
      </c>
      <c r="O49" s="123" t="s">
        <v>109</v>
      </c>
      <c r="P49" s="4" t="s">
        <v>110</v>
      </c>
      <c r="Q49" s="159" t="s">
        <v>111</v>
      </c>
      <c r="R49" s="159" t="s">
        <v>112</v>
      </c>
      <c r="T49" s="159" t="s">
        <v>113</v>
      </c>
      <c r="U49" s="159" t="s">
        <v>114</v>
      </c>
      <c r="V49" s="164" t="s">
        <v>115</v>
      </c>
    </row>
    <row r="50" spans="1:22" x14ac:dyDescent="0.2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2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2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2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2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2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2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2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2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2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.75" thickBot="1" x14ac:dyDescent="0.3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topLeftCell="BK4" zoomScale="85" zoomScaleNormal="85" workbookViewId="0">
      <selection activeCell="R6" sqref="R6"/>
    </sheetView>
  </sheetViews>
  <sheetFormatPr defaultRowHeight="15" x14ac:dyDescent="0.25"/>
  <cols>
    <col min="1" max="3" width="8.7109375" style="4" customWidth="1"/>
    <col min="4" max="4" width="8.7109375" style="54" customWidth="1"/>
    <col min="5" max="6" width="8.7109375" style="43" customWidth="1"/>
    <col min="7" max="7" width="15.42578125" style="43" customWidth="1"/>
    <col min="8" max="8" width="8.7109375" style="43" customWidth="1"/>
    <col min="9" max="9" width="8.7109375" style="54" customWidth="1"/>
    <col min="10" max="15" width="8.7109375" style="43" customWidth="1"/>
    <col min="16" max="17" width="8.7109375" style="4" customWidth="1"/>
    <col min="18" max="18" width="19.28515625" style="4" customWidth="1"/>
    <col min="19" max="19" width="19.28515625" style="54" customWidth="1"/>
    <col min="20" max="20" width="12.5703125" style="43" customWidth="1"/>
    <col min="21" max="21" width="8.7109375" style="123" customWidth="1"/>
    <col min="22" max="22" width="13.42578125" style="123" customWidth="1"/>
    <col min="23" max="25" width="8.7109375" style="123" customWidth="1"/>
    <col min="26" max="26" width="13.28515625" style="43" customWidth="1"/>
    <col min="27" max="55" width="8.7109375" style="123" customWidth="1"/>
    <col min="56" max="60" width="8.7109375" style="43" customWidth="1"/>
    <col min="61" max="70" width="8.7109375" style="123" customWidth="1"/>
    <col min="71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203" t="s">
        <v>44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116"/>
      <c r="CD1" s="116"/>
      <c r="CE1" s="116"/>
      <c r="CF1" s="116"/>
      <c r="CG1" s="116"/>
      <c r="CH1" s="116"/>
      <c r="CJ1" s="185" t="s">
        <v>22</v>
      </c>
      <c r="CK1" s="186"/>
      <c r="CL1" s="186"/>
      <c r="CM1" s="186"/>
      <c r="CN1" s="186"/>
      <c r="CO1" s="186"/>
      <c r="CP1" s="187"/>
    </row>
    <row r="2" spans="1:102" ht="20.100000000000001" customHeight="1" x14ac:dyDescent="0.25">
      <c r="A2" s="188" t="s">
        <v>81</v>
      </c>
      <c r="B2" s="189"/>
      <c r="C2" s="189"/>
      <c r="D2" s="189"/>
      <c r="E2" s="190"/>
      <c r="F2" s="188" t="s">
        <v>127</v>
      </c>
      <c r="G2" s="189"/>
      <c r="H2" s="189"/>
      <c r="I2" s="189"/>
      <c r="J2" s="189"/>
      <c r="K2" s="228" t="s">
        <v>130</v>
      </c>
      <c r="L2" s="229"/>
      <c r="M2" s="229"/>
      <c r="N2" s="229"/>
      <c r="O2" s="230"/>
      <c r="P2" s="191" t="s">
        <v>80</v>
      </c>
      <c r="Q2" s="192"/>
      <c r="R2" s="192"/>
      <c r="S2" s="192"/>
      <c r="T2" s="193"/>
      <c r="U2" s="194" t="s">
        <v>128</v>
      </c>
      <c r="V2" s="195"/>
      <c r="W2" s="195"/>
      <c r="X2" s="195"/>
      <c r="Y2" s="196"/>
      <c r="Z2" s="194" t="s">
        <v>131</v>
      </c>
      <c r="AA2" s="195"/>
      <c r="AB2" s="195"/>
      <c r="AC2" s="195"/>
      <c r="AD2" s="196"/>
      <c r="AE2" s="194" t="s">
        <v>58</v>
      </c>
      <c r="AF2" s="195"/>
      <c r="AG2" s="195"/>
      <c r="AH2" s="195"/>
      <c r="AI2" s="196"/>
      <c r="AJ2" s="194" t="s">
        <v>59</v>
      </c>
      <c r="AK2" s="195"/>
      <c r="AL2" s="195"/>
      <c r="AM2" s="195"/>
      <c r="AN2" s="196"/>
      <c r="AO2" s="194" t="s">
        <v>60</v>
      </c>
      <c r="AP2" s="195"/>
      <c r="AQ2" s="195"/>
      <c r="AR2" s="195"/>
      <c r="AS2" s="196"/>
      <c r="AT2" s="215" t="s">
        <v>78</v>
      </c>
      <c r="AU2" s="216"/>
      <c r="AV2" s="216"/>
      <c r="AW2" s="216"/>
      <c r="AX2" s="217"/>
      <c r="AY2" s="215" t="s">
        <v>129</v>
      </c>
      <c r="AZ2" s="216"/>
      <c r="BA2" s="216"/>
      <c r="BB2" s="216"/>
      <c r="BC2" s="217"/>
      <c r="BD2" s="197" t="s">
        <v>132</v>
      </c>
      <c r="BE2" s="198"/>
      <c r="BF2" s="198"/>
      <c r="BG2" s="198"/>
      <c r="BH2" s="199"/>
      <c r="BI2" s="218" t="s">
        <v>79</v>
      </c>
      <c r="BJ2" s="219"/>
      <c r="BK2" s="219"/>
      <c r="BL2" s="219"/>
      <c r="BM2" s="220"/>
      <c r="BN2" s="218" t="s">
        <v>57</v>
      </c>
      <c r="BO2" s="219"/>
      <c r="BP2" s="219"/>
      <c r="BQ2" s="219"/>
      <c r="BR2" s="220"/>
      <c r="BS2" s="200" t="s">
        <v>133</v>
      </c>
      <c r="BT2" s="201"/>
      <c r="BU2" s="201"/>
      <c r="BV2" s="201"/>
      <c r="BW2" s="202"/>
      <c r="BX2" s="221" t="s">
        <v>46</v>
      </c>
      <c r="BY2" s="226"/>
      <c r="BZ2" s="226"/>
      <c r="CA2" s="226"/>
      <c r="CB2" s="227"/>
      <c r="CC2" s="221" t="s">
        <v>17</v>
      </c>
      <c r="CD2" s="222"/>
      <c r="CE2" s="222"/>
      <c r="CF2" s="222"/>
      <c r="CG2" s="223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68" t="s">
        <v>21</v>
      </c>
      <c r="AU3" s="169" t="s">
        <v>13</v>
      </c>
      <c r="AV3" s="169" t="s">
        <v>20</v>
      </c>
      <c r="AW3" s="169" t="s">
        <v>19</v>
      </c>
      <c r="AX3" s="170" t="s">
        <v>18</v>
      </c>
      <c r="AY3" s="168" t="s">
        <v>21</v>
      </c>
      <c r="AZ3" s="169" t="s">
        <v>13</v>
      </c>
      <c r="BA3" s="169" t="s">
        <v>20</v>
      </c>
      <c r="BB3" s="169" t="s">
        <v>19</v>
      </c>
      <c r="BC3" s="170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76" t="s">
        <v>21</v>
      </c>
      <c r="BJ3" s="177" t="s">
        <v>13</v>
      </c>
      <c r="BK3" s="177" t="s">
        <v>20</v>
      </c>
      <c r="BL3" s="177" t="s">
        <v>19</v>
      </c>
      <c r="BM3" s="178" t="s">
        <v>18</v>
      </c>
      <c r="BN3" s="176" t="s">
        <v>21</v>
      </c>
      <c r="BO3" s="177" t="s">
        <v>13</v>
      </c>
      <c r="BP3" s="177" t="s">
        <v>20</v>
      </c>
      <c r="BQ3" s="177" t="s">
        <v>19</v>
      </c>
      <c r="BR3" s="17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/>
      <c r="CL3" s="2">
        <v>2.8711E-5</v>
      </c>
      <c r="CM3" s="2">
        <v>3.2039999999999998E-5</v>
      </c>
      <c r="CN3" s="2">
        <v>3.4149000000000001E-5</v>
      </c>
      <c r="CO3" s="2">
        <v>3.5497999999999998E-5</v>
      </c>
      <c r="CP3" s="3"/>
    </row>
    <row r="4" spans="1:102" ht="20.100000000000001" customHeight="1" x14ac:dyDescent="0.25">
      <c r="A4" s="105">
        <v>4.7260000000000003E-2</v>
      </c>
      <c r="B4" s="106">
        <v>6497.7999999999993</v>
      </c>
      <c r="C4" s="107">
        <f t="shared" ref="C4:C13" si="0">(A4)/($CM$11*$CL$5)</f>
        <v>0.19821090784522474</v>
      </c>
      <c r="D4" s="108">
        <f t="shared" ref="D4:D13" si="1">(A4*$CL$6)/($CJ$11*$CL$5)</f>
        <v>579.40665595405551</v>
      </c>
      <c r="E4" s="109">
        <f t="shared" ref="E4:E13" si="2">(B4*$CL$6)/(2*$CL$7*$CM$11*(C4^2))</f>
        <v>1.7317477555300707</v>
      </c>
      <c r="F4" s="112">
        <v>0.01</v>
      </c>
      <c r="G4" s="112">
        <v>241.21276900000001</v>
      </c>
      <c r="H4" s="112">
        <f t="shared" ref="H4" si="3">(F4)/($CM$11*$CL$5)</f>
        <v>4.1940522184770367E-2</v>
      </c>
      <c r="I4" s="108">
        <f t="shared" ref="I4" si="4">(F4*$CL$6)/($CJ$11*$CL$5)</f>
        <v>122.59980024419286</v>
      </c>
      <c r="J4" s="112">
        <f t="shared" ref="J4" si="5">(G4*$CL$6)/(2*$CL$7*$CM$11*(H4^2))</f>
        <v>1.4358399159174327</v>
      </c>
      <c r="K4" s="128">
        <v>0.01</v>
      </c>
      <c r="L4" s="112">
        <v>240.40171799999999</v>
      </c>
      <c r="M4" s="112">
        <f t="shared" ref="M4" si="6">(K4)/($CM$11*$CL$5)</f>
        <v>4.1940522184770367E-2</v>
      </c>
      <c r="N4" s="112">
        <f t="shared" ref="N4" si="7">(K4*$CL$6)/($CJ$11*$CL$5)</f>
        <v>122.59980024419286</v>
      </c>
      <c r="O4" s="109">
        <f>(L4*$CL$6)/(2*$CL$7*$CM$11*(M4^2))</f>
        <v>1.4310120645376212</v>
      </c>
      <c r="P4" s="5">
        <v>5.2906862745098052E-2</v>
      </c>
      <c r="Q4" s="16">
        <v>3755.8039215686276</v>
      </c>
      <c r="R4" s="38">
        <f t="shared" ref="R4:R13" si="8">(P4)/($CM$11*$CM$5)</f>
        <v>0.19883903867255159</v>
      </c>
      <c r="S4" s="60">
        <f t="shared" ref="S4:S13" si="9">(P4*$CM$6)/($CJ$11*$CM$5)</f>
        <v>819.78359847054219</v>
      </c>
      <c r="T4" s="45">
        <f>(Q4*$CM$6)/(2*$CM$7*$CM$11*(R4^2))</f>
        <v>1.4028609863120274</v>
      </c>
      <c r="U4" s="135">
        <v>0.01</v>
      </c>
      <c r="V4" s="38">
        <v>116.610336</v>
      </c>
      <c r="W4" s="38">
        <f t="shared" ref="W4" si="10">(U4)/($CM$11*$CM$5)</f>
        <v>3.7582844333550004E-2</v>
      </c>
      <c r="X4" s="38">
        <f t="shared" ref="X4" si="11">(U4*$CM$6)/($CJ$11*$CM$5)</f>
        <v>154.94844259055924</v>
      </c>
      <c r="Y4" s="136">
        <f t="shared" ref="Y4" si="12">(V4*$CM$6)/(2*$CM$7*$CM$11*(W4^2))</f>
        <v>1.2191939321569423</v>
      </c>
      <c r="Z4" s="139">
        <v>0.01</v>
      </c>
      <c r="AA4" s="38">
        <v>114.180145</v>
      </c>
      <c r="AB4" s="38">
        <f t="shared" ref="AB4" si="13">(Z4)/($CM$11*$CM$5)</f>
        <v>3.7582844333550004E-2</v>
      </c>
      <c r="AC4" s="38">
        <f t="shared" ref="AC4" si="14">(Z4*$CM$6)/($CJ$11*$CM$5)</f>
        <v>154.94844259055924</v>
      </c>
      <c r="AD4" s="136">
        <f t="shared" ref="AD4" si="15">(AA4*$CM$6)/(2*$CM$7*$CM$11*(AB4^2))</f>
        <v>1.1937856002473042</v>
      </c>
      <c r="AE4" s="135"/>
      <c r="AF4" s="38"/>
      <c r="AG4" s="38">
        <f t="shared" ref="AG4" si="16">(AE4)/($CM$11*$CM$5)</f>
        <v>0</v>
      </c>
      <c r="AH4" s="38">
        <f t="shared" ref="AH4" si="17">(AE4*$CM$6)/($CJ$11*$CM$5)</f>
        <v>0</v>
      </c>
      <c r="AI4" s="136" t="e">
        <f t="shared" ref="AI4" si="18">(AF4*$CM$6)/(2*$CM$7*$CM$11*(AG4^2))</f>
        <v>#DIV/0!</v>
      </c>
      <c r="AJ4" s="135"/>
      <c r="AK4" s="38"/>
      <c r="AL4" s="38">
        <f t="shared" ref="AL4" si="19">(AJ4)/($CM$11*$CM$5)</f>
        <v>0</v>
      </c>
      <c r="AM4" s="38">
        <f t="shared" ref="AM4" si="20">(AJ4*$CM$6)/($CJ$11*$CM$5)</f>
        <v>0</v>
      </c>
      <c r="AN4" s="136" t="e">
        <f t="shared" ref="AN4" si="21">(AK4*$CM$6)/(2*$CM$7*$CM$11*(AL4^2))</f>
        <v>#DIV/0!</v>
      </c>
      <c r="AO4" s="135">
        <v>1E-3</v>
      </c>
      <c r="AP4" s="38">
        <v>5.5604120000000004</v>
      </c>
      <c r="AQ4" s="38">
        <f t="shared" ref="AQ4" si="22">(AO4)/($CM$11*$CM$5)</f>
        <v>3.7582844333550001E-3</v>
      </c>
      <c r="AR4" s="38">
        <f t="shared" ref="AR4" si="23">(AO4*$CM$6)/($CJ$11*$CM$5)</f>
        <v>15.494844259055922</v>
      </c>
      <c r="AS4" s="136">
        <f t="shared" ref="AS4" si="24">(AP4*$CM$6)/(2*$CM$7*$CM$11*(AQ4^2))</f>
        <v>5.8135674788662381</v>
      </c>
      <c r="AT4" s="171">
        <v>5.4117499999999999E-2</v>
      </c>
      <c r="AU4" s="39">
        <v>2937.5</v>
      </c>
      <c r="AV4" s="39">
        <f t="shared" ref="AV4:AV13" si="25">(AT4)/($CM$11*$CN$5)</f>
        <v>0.19082790736536173</v>
      </c>
      <c r="AW4" s="39">
        <f t="shared" ref="AW4:AW13" si="26">(AT4*$CN$6)/($CJ$11*$CN$5)</f>
        <v>983.37173871447317</v>
      </c>
      <c r="AX4" s="172">
        <f t="shared" ref="AX4:AX13" si="27">(AU4*$CN$6)/(2*$CN$7*$CM$11*(AV4^2))</f>
        <v>1.4889749814064226</v>
      </c>
      <c r="AY4" s="39">
        <v>0.01</v>
      </c>
      <c r="AZ4" s="39">
        <v>78.316788000000003</v>
      </c>
      <c r="BA4" s="39">
        <f t="shared" ref="BA4" si="28">(AY4)/($CM$11*$CN$5)</f>
        <v>3.5261774354942807E-2</v>
      </c>
      <c r="BB4" s="39">
        <f t="shared" ref="BB4" si="29">(AY4*$CN$6)/($CJ$11*$CN$5)</f>
        <v>181.71048897574227</v>
      </c>
      <c r="BC4" s="39">
        <f t="shared" ref="BC4" si="30">(AZ4*$CN$6)/(2*$CN$7*$CM$11*(BA4^2))</f>
        <v>1.162625500614431</v>
      </c>
      <c r="BD4" s="114">
        <v>0.01</v>
      </c>
      <c r="BE4" s="114">
        <v>80.813271</v>
      </c>
      <c r="BF4" s="114">
        <f t="shared" ref="BF4" si="31">(BD4)/($CM$11*$CN$5)</f>
        <v>3.5261774354942807E-2</v>
      </c>
      <c r="BG4" s="114">
        <f t="shared" ref="BG4" si="32">(BD4*$CN$6)/($CJ$11*$CN$5)</f>
        <v>181.71048897574227</v>
      </c>
      <c r="BH4" s="114">
        <f t="shared" ref="BH4" si="33">(BE4*$CN$6)/(2*$CN$7*$CM$11*(BF4^2))</f>
        <v>1.1996861982218254</v>
      </c>
      <c r="BI4" s="179">
        <v>5.7618000000000003E-2</v>
      </c>
      <c r="BJ4" s="40">
        <v>1956.9999999999998</v>
      </c>
      <c r="BK4" s="40">
        <f t="shared" ref="BK4:BK13" si="34">(BI4)/($CM$11*$CO$5)</f>
        <v>0.19545034741936984</v>
      </c>
      <c r="BL4" s="40">
        <f t="shared" ref="BL4:BL13" si="35">(BI4*$CO$6)/($CJ$11*$CO$5)</f>
        <v>1195.5488842104346</v>
      </c>
      <c r="BM4" s="180">
        <f t="shared" ref="BM4:BM13" si="36">(BJ4*$CO$6)/(2*$CO$7*$CM$11*(BK4^2))</f>
        <v>1.1224481532586696</v>
      </c>
      <c r="BN4" s="40">
        <v>0.01</v>
      </c>
      <c r="BO4" s="40">
        <v>59.457622999999998</v>
      </c>
      <c r="BP4" s="40">
        <f t="shared" ref="BP4" si="37">(BN4)/($CM$11*$CO$5)</f>
        <v>3.3921751435205982E-2</v>
      </c>
      <c r="BQ4" s="40">
        <f t="shared" ref="BQ4" si="38">(BN4*$CO$6)/($CJ$11*$CO$5)</f>
        <v>207.49572776049752</v>
      </c>
      <c r="BR4" s="40">
        <f t="shared" ref="BR4" si="39">(BO4*$CO$6)/(2*$CO$7*$CM$11*(BP4^2))</f>
        <v>1.1321379945154266</v>
      </c>
      <c r="BS4" s="99">
        <v>0.01</v>
      </c>
      <c r="BT4" s="99">
        <v>60.708728999999998</v>
      </c>
      <c r="BU4" s="99">
        <f t="shared" ref="BU4" si="40">(BS4)/($CM$11*$CO$5)</f>
        <v>3.3921751435205982E-2</v>
      </c>
      <c r="BV4" s="99">
        <f t="shared" ref="BV4" si="41">(BS4*$CO$6)/($CJ$11*$CO$5)</f>
        <v>207.49572776049752</v>
      </c>
      <c r="BW4" s="99">
        <f t="shared" ref="BW4" si="42">(BT4*$CO$6)/(2*$CO$7*$CM$11*(BU4^2))</f>
        <v>1.1559604173823181</v>
      </c>
      <c r="BX4" s="8">
        <v>4.5759393939393954E-2</v>
      </c>
      <c r="BY4" s="22">
        <v>1544.969696969697</v>
      </c>
      <c r="BZ4" s="41" t="e">
        <f>(BX4)/($CM$11*$CP$5)</f>
        <v>#DIV/0!</v>
      </c>
      <c r="CA4" s="56" t="e">
        <f>(BX4*$CP$6)/($CJ$11*$CP$5)</f>
        <v>#DIV/0!</v>
      </c>
      <c r="CB4" s="51" t="e">
        <f>(BY4*$CP$6)/(2*$CP$7*$CM$11*(BZ4^2))</f>
        <v>#DIV/0!</v>
      </c>
      <c r="CC4" s="8"/>
      <c r="CD4" s="22"/>
      <c r="CE4" s="41" t="e">
        <f>(CC4)/($CM$11*$CP$5)</f>
        <v>#DIV/0!</v>
      </c>
      <c r="CF4" s="56" t="e">
        <f>(CC4*$CP$6)/($CJ$11*$CP$5)</f>
        <v>#DIV/0!</v>
      </c>
      <c r="CG4" s="51" t="e">
        <f>(CD4*$CP$6)/(2*$CP$7*$CM$11*(CE4^2))</f>
        <v>#DIV/0!</v>
      </c>
      <c r="CH4" s="119"/>
      <c r="CJ4" s="34" t="s">
        <v>7</v>
      </c>
      <c r="CK4" s="2"/>
      <c r="CL4" s="2">
        <v>4.5858999999999997E-2</v>
      </c>
      <c r="CM4" s="2">
        <v>3.6284999999999998E-2</v>
      </c>
      <c r="CN4" s="2">
        <v>3.0941E-2</v>
      </c>
      <c r="CO4" s="2">
        <v>2.7095999999999999E-2</v>
      </c>
      <c r="CP4" s="3"/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00000000000001" customHeight="1" x14ac:dyDescent="0.25">
      <c r="A5" s="105">
        <v>5.9045E-2</v>
      </c>
      <c r="B5" s="106">
        <v>10232</v>
      </c>
      <c r="C5" s="107">
        <f t="shared" si="0"/>
        <v>0.24763781323997661</v>
      </c>
      <c r="D5" s="108">
        <f t="shared" si="1"/>
        <v>723.89052054183674</v>
      </c>
      <c r="E5" s="109">
        <f t="shared" si="2"/>
        <v>1.7470285642301342</v>
      </c>
      <c r="F5" s="112">
        <v>0.02</v>
      </c>
      <c r="G5" s="112">
        <v>765.85754399999996</v>
      </c>
      <c r="H5" s="112">
        <f t="shared" ref="H5:H23" si="43">(F5)/($CM$11*$CL$5)</f>
        <v>8.3881044369540733E-2</v>
      </c>
      <c r="I5" s="108">
        <f t="shared" ref="I5:I23" si="44">(F5*$CL$6)/($CJ$11*$CL$5)</f>
        <v>245.19960048838573</v>
      </c>
      <c r="J5" s="112">
        <f t="shared" ref="J5:J23" si="45">(G5*$CL$6)/(2*$CL$7*$CM$11*(H5^2))</f>
        <v>1.1397083538949087</v>
      </c>
      <c r="K5" s="128">
        <v>0.02</v>
      </c>
      <c r="L5" s="112">
        <v>763.29852300000005</v>
      </c>
      <c r="M5" s="112">
        <f t="shared" ref="M5:M24" si="46">(K5)/($CM$11*$CL$5)</f>
        <v>8.3881044369540733E-2</v>
      </c>
      <c r="N5" s="112">
        <f t="shared" ref="N5:N24" si="47">(K5*$CL$6)/($CJ$11*$CL$5)</f>
        <v>245.19960048838573</v>
      </c>
      <c r="O5" s="109">
        <f t="shared" ref="O5:O24" si="48">(L5*$CL$6)/(2*$CL$7*$CM$11*(M5^2))</f>
        <v>1.1359001553149746</v>
      </c>
      <c r="P5" s="5">
        <v>6.6795882352941163E-2</v>
      </c>
      <c r="Q5" s="16">
        <v>6089.4901960784291</v>
      </c>
      <c r="R5" s="38">
        <f t="shared" si="8"/>
        <v>0.25103792485927073</v>
      </c>
      <c r="S5" s="60">
        <f t="shared" si="9"/>
        <v>1034.9917942050452</v>
      </c>
      <c r="T5" s="45">
        <f t="shared" ref="T5:T13" si="49">(Q5*$CM$6)/(2*$CM$7*$CM$11*(R5^2))</f>
        <v>1.4269780710503355</v>
      </c>
      <c r="U5" s="135">
        <v>0.02</v>
      </c>
      <c r="V5" s="38">
        <v>379.585419</v>
      </c>
      <c r="W5" s="38">
        <f t="shared" ref="W5:W23" si="50">(U5)/($CM$11*$CM$5)</f>
        <v>7.5165688667100009E-2</v>
      </c>
      <c r="X5" s="38">
        <f t="shared" ref="X5:X23" si="51">(U5*$CM$6)/($CJ$11*$CM$5)</f>
        <v>309.89688518111848</v>
      </c>
      <c r="Y5" s="136">
        <f t="shared" ref="Y5:Y23" si="52">(V5*$CM$6)/(2*$CM$7*$CM$11*(W5^2))</f>
        <v>0.99216813760842459</v>
      </c>
      <c r="Z5" s="139">
        <v>0.02</v>
      </c>
      <c r="AA5" s="38">
        <v>381.95877100000001</v>
      </c>
      <c r="AB5" s="38">
        <f t="shared" ref="AB5:AB32" si="53">(Z5)/($CM$11*$CM$5)</f>
        <v>7.5165688667100009E-2</v>
      </c>
      <c r="AC5" s="38">
        <f t="shared" ref="AC5:AC32" si="54">(Z5*$CM$6)/($CJ$11*$CM$5)</f>
        <v>309.89688518111848</v>
      </c>
      <c r="AD5" s="136">
        <f t="shared" ref="AD5:AD32" si="55">(AA5*$CM$6)/(2*$CM$7*$CM$11*(AB5^2))</f>
        <v>0.99837165364424263</v>
      </c>
      <c r="AE5" s="135"/>
      <c r="AF5" s="38"/>
      <c r="AG5" s="38">
        <f t="shared" ref="AG5:AG32" si="56">(AE5)/($CM$11*$CM$5)</f>
        <v>0</v>
      </c>
      <c r="AH5" s="38">
        <f t="shared" ref="AH5:AH32" si="57">(AE5*$CM$6)/($CJ$11*$CM$5)</f>
        <v>0</v>
      </c>
      <c r="AI5" s="136" t="e">
        <f t="shared" ref="AI5:AI32" si="58">(AF5*$CM$6)/(2*$CM$7*$CM$11*(AG5^2))</f>
        <v>#DIV/0!</v>
      </c>
      <c r="AJ5" s="135"/>
      <c r="AK5" s="38"/>
      <c r="AL5" s="38">
        <f t="shared" ref="AL5:AL32" si="59">(AJ5)/($CM$11*$CM$5)</f>
        <v>0</v>
      </c>
      <c r="AM5" s="38">
        <f t="shared" ref="AM5:AM32" si="60">(AJ5*$CM$6)/($CJ$11*$CM$5)</f>
        <v>0</v>
      </c>
      <c r="AN5" s="136" t="e">
        <f t="shared" ref="AN5:AN32" si="61">(AK5*$CM$6)/(2*$CM$7*$CM$11*(AL5^2))</f>
        <v>#DIV/0!</v>
      </c>
      <c r="AO5" s="135">
        <v>2E-3</v>
      </c>
      <c r="AP5" s="38">
        <v>15.096449</v>
      </c>
      <c r="AQ5" s="38">
        <f t="shared" ref="AQ5:AQ32" si="62">(AO5)/($CM$11*$CM$5)</f>
        <v>7.5165688667100002E-3</v>
      </c>
      <c r="AR5" s="38">
        <f t="shared" ref="AR5:AR32" si="63">(AO5*$CM$6)/($CJ$11*$CM$5)</f>
        <v>30.989688518111844</v>
      </c>
      <c r="AS5" s="136">
        <f t="shared" ref="AS5:AS32" si="64">(AP5*$CM$6)/(2*$CM$7*$CM$11*(AQ5^2))</f>
        <v>3.9459407393176411</v>
      </c>
      <c r="AT5" s="171">
        <v>6.7830000000000001E-2</v>
      </c>
      <c r="AU5" s="39">
        <v>4673</v>
      </c>
      <c r="AV5" s="39">
        <f t="shared" si="25"/>
        <v>0.23918061544957708</v>
      </c>
      <c r="AW5" s="39">
        <f t="shared" si="26"/>
        <v>1232.5422467224598</v>
      </c>
      <c r="AX5" s="172">
        <f t="shared" si="27"/>
        <v>1.5077770333682263</v>
      </c>
      <c r="AY5" s="39">
        <v>0.02</v>
      </c>
      <c r="AZ5" s="39">
        <v>261.95962500000002</v>
      </c>
      <c r="BA5" s="39">
        <f t="shared" ref="BA5:BA33" si="65">(AY5)/($CM$11*$CN$5)</f>
        <v>7.0523548709885614E-2</v>
      </c>
      <c r="BB5" s="39">
        <f t="shared" ref="BB5:BB33" si="66">(AY5*$CN$6)/($CJ$11*$CN$5)</f>
        <v>363.42097795148453</v>
      </c>
      <c r="BC5" s="39">
        <f t="shared" ref="BC5:BC33" si="67">(AZ5*$CN$6)/(2*$CN$7*$CM$11*(BA5^2))</f>
        <v>0.97220834745033724</v>
      </c>
      <c r="BD5" s="114">
        <v>0.02</v>
      </c>
      <c r="BE5" s="114">
        <v>279.43185399999999</v>
      </c>
      <c r="BF5" s="114">
        <f t="shared" ref="BF5:BF23" si="68">(BD5)/($CM$11*$CN$5)</f>
        <v>7.0523548709885614E-2</v>
      </c>
      <c r="BG5" s="114">
        <f t="shared" ref="BG5:BG23" si="69">(BD5*$CN$6)/($CJ$11*$CN$5)</f>
        <v>363.42097795148453</v>
      </c>
      <c r="BH5" s="114">
        <f t="shared" ref="BH5:BH23" si="70">(BE5*$CN$6)/(2*$CN$7*$CM$11*(BF5^2))</f>
        <v>1.0370528702746613</v>
      </c>
      <c r="BI5" s="179">
        <v>7.2039999999999993E-2</v>
      </c>
      <c r="BJ5" s="40">
        <v>3075</v>
      </c>
      <c r="BK5" s="40">
        <f t="shared" si="34"/>
        <v>0.24437229733922389</v>
      </c>
      <c r="BL5" s="40">
        <f t="shared" si="35"/>
        <v>1494.7992227866239</v>
      </c>
      <c r="BM5" s="180">
        <f t="shared" si="36"/>
        <v>1.1282089338076953</v>
      </c>
      <c r="BN5" s="40">
        <v>0.02</v>
      </c>
      <c r="BO5" s="40">
        <v>209.14653000000001</v>
      </c>
      <c r="BP5" s="40">
        <f t="shared" ref="BP5:BP32" si="71">(BN5)/($CM$11*$CO$5)</f>
        <v>6.7843502870411965E-2</v>
      </c>
      <c r="BQ5" s="40">
        <f t="shared" ref="BQ5:BQ32" si="72">(BN5*$CO$6)/($CJ$11*$CO$5)</f>
        <v>414.99145552099503</v>
      </c>
      <c r="BR5" s="40">
        <f t="shared" ref="BR5:BR32" si="73">(BO5*$CO$6)/(2*$CO$7*$CM$11*(BP5^2))</f>
        <v>0.99559451373485153</v>
      </c>
      <c r="BS5" s="99">
        <v>0.02</v>
      </c>
      <c r="BT5" s="99">
        <v>205.626846</v>
      </c>
      <c r="BU5" s="99">
        <f t="shared" ref="BU5:BU23" si="74">(BS5)/($CM$11*$CO$5)</f>
        <v>6.7843502870411965E-2</v>
      </c>
      <c r="BV5" s="99">
        <f t="shared" ref="BV5:BV23" si="75">(BS5*$CO$6)/($CJ$11*$CO$5)</f>
        <v>414.99145552099503</v>
      </c>
      <c r="BW5" s="99">
        <f t="shared" ref="BW5:BW23" si="76">(BT5*$CO$6)/(2*$CO$7*$CM$11*(BU5^2))</f>
        <v>0.9788398581329617</v>
      </c>
      <c r="BX5" s="8">
        <v>6.2413030303030317E-2</v>
      </c>
      <c r="BY5" s="22">
        <v>2596.030303030303</v>
      </c>
      <c r="BZ5" s="41" t="e">
        <f t="shared" ref="BZ5:BZ33" si="77">(BX5)/($CM$11*$CP$5)</f>
        <v>#DIV/0!</v>
      </c>
      <c r="CA5" s="56" t="e">
        <f t="shared" ref="CA5:CA33" si="78">(BX5*$CP$6)/($CJ$11*$CP$5)</f>
        <v>#DIV/0!</v>
      </c>
      <c r="CB5" s="51" t="e">
        <f t="shared" ref="CB5:CB33" si="79">(BY5*$CP$6)/(2*$CP$7*$CM$11*(BZ5^2))</f>
        <v>#DIV/0!</v>
      </c>
      <c r="CC5" s="8"/>
      <c r="CD5" s="22"/>
      <c r="CE5" s="41" t="e">
        <f t="shared" ref="CE5:CE33" si="80">(CC5)/($CM$11*$CP$5)</f>
        <v>#DIV/0!</v>
      </c>
      <c r="CF5" s="56" t="e">
        <f t="shared" ref="CF5:CF33" si="81">(CC5*$CP$6)/($CJ$11*$CP$5)</f>
        <v>#DIV/0!</v>
      </c>
      <c r="CG5" s="51" t="e">
        <f t="shared" ref="CG5:CG33" si="82">(CD5*$CP$6)/(2*$CP$7*$CM$11*(CE5^2))</f>
        <v>#DIV/0!</v>
      </c>
      <c r="CH5" s="119"/>
      <c r="CJ5" s="34" t="s">
        <v>8</v>
      </c>
      <c r="CK5" s="2">
        <f t="shared" ref="CK5:CP5" si="83">(CK3/CK7)</f>
        <v>0</v>
      </c>
      <c r="CL5" s="2">
        <f t="shared" si="83"/>
        <v>2.3925833333333335E-4</v>
      </c>
      <c r="CM5" s="2">
        <f t="shared" si="83"/>
        <v>2.6699999999999998E-4</v>
      </c>
      <c r="CN5" s="2">
        <f t="shared" si="83"/>
        <v>2.8457500000000002E-4</v>
      </c>
      <c r="CO5" s="2">
        <f t="shared" si="83"/>
        <v>2.9581666666666666E-4</v>
      </c>
      <c r="CP5" s="3">
        <f t="shared" si="83"/>
        <v>0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224">
        <v>0.12</v>
      </c>
    </row>
    <row r="6" spans="1:102" ht="20.100000000000001" customHeight="1" x14ac:dyDescent="0.25">
      <c r="A6" s="105">
        <v>7.1459999999999996E-2</v>
      </c>
      <c r="B6" s="106">
        <v>14343.750000000002</v>
      </c>
      <c r="C6" s="107">
        <f t="shared" si="0"/>
        <v>0.29970697153236897</v>
      </c>
      <c r="D6" s="108">
        <f t="shared" si="1"/>
        <v>876.09817254500206</v>
      </c>
      <c r="E6" s="109">
        <f t="shared" si="2"/>
        <v>1.6720236333896699</v>
      </c>
      <c r="F6" s="112">
        <v>0.03</v>
      </c>
      <c r="G6" s="112">
        <v>1537.5325929999999</v>
      </c>
      <c r="H6" s="112">
        <f t="shared" si="43"/>
        <v>0.12582156655431109</v>
      </c>
      <c r="I6" s="108">
        <f t="shared" si="44"/>
        <v>367.79940073257853</v>
      </c>
      <c r="J6" s="112">
        <f t="shared" si="45"/>
        <v>1.0169217815484497</v>
      </c>
      <c r="K6" s="128">
        <v>0.03</v>
      </c>
      <c r="L6" s="112">
        <v>1532.0135499999999</v>
      </c>
      <c r="M6" s="112">
        <f t="shared" si="46"/>
        <v>0.12582156655431109</v>
      </c>
      <c r="N6" s="112">
        <f t="shared" si="47"/>
        <v>367.79940073257853</v>
      </c>
      <c r="O6" s="109">
        <f t="shared" si="48"/>
        <v>1.0132714946761228</v>
      </c>
      <c r="P6" s="5">
        <v>7.9854999999999995E-2</v>
      </c>
      <c r="Q6" s="16">
        <v>8571.5</v>
      </c>
      <c r="R6" s="38">
        <f t="shared" si="8"/>
        <v>0.30011780342556355</v>
      </c>
      <c r="S6" s="60">
        <f t="shared" si="9"/>
        <v>1237.3407883069106</v>
      </c>
      <c r="T6" s="45">
        <f t="shared" si="49"/>
        <v>1.4053624560105875</v>
      </c>
      <c r="U6" s="135">
        <v>0.03</v>
      </c>
      <c r="V6" s="38">
        <v>770.09405500000003</v>
      </c>
      <c r="W6" s="38">
        <f t="shared" si="50"/>
        <v>0.11274853300065001</v>
      </c>
      <c r="X6" s="38">
        <f t="shared" si="51"/>
        <v>464.84532777167766</v>
      </c>
      <c r="Y6" s="136">
        <f t="shared" si="52"/>
        <v>0.89461671261774356</v>
      </c>
      <c r="Z6" s="139">
        <v>0.03</v>
      </c>
      <c r="AA6" s="38">
        <v>800.55548099999999</v>
      </c>
      <c r="AB6" s="38">
        <f t="shared" si="53"/>
        <v>0.11274853300065001</v>
      </c>
      <c r="AC6" s="38">
        <f t="shared" si="54"/>
        <v>464.84532777167766</v>
      </c>
      <c r="AD6" s="136">
        <f t="shared" si="55"/>
        <v>0.93000368984842563</v>
      </c>
      <c r="AE6" s="135"/>
      <c r="AF6" s="38"/>
      <c r="AG6" s="38">
        <f t="shared" si="56"/>
        <v>0</v>
      </c>
      <c r="AH6" s="38">
        <f t="shared" si="57"/>
        <v>0</v>
      </c>
      <c r="AI6" s="136" t="e">
        <f t="shared" si="58"/>
        <v>#DIV/0!</v>
      </c>
      <c r="AJ6" s="135"/>
      <c r="AK6" s="38"/>
      <c r="AL6" s="38">
        <f t="shared" si="59"/>
        <v>0</v>
      </c>
      <c r="AM6" s="38">
        <f t="shared" si="60"/>
        <v>0</v>
      </c>
      <c r="AN6" s="136" t="e">
        <f t="shared" si="61"/>
        <v>#DIV/0!</v>
      </c>
      <c r="AO6" s="135">
        <v>3.0000000000000001E-3</v>
      </c>
      <c r="AP6" s="38">
        <v>28.138327</v>
      </c>
      <c r="AQ6" s="38">
        <f t="shared" si="62"/>
        <v>1.1274853300065E-2</v>
      </c>
      <c r="AR6" s="38">
        <f t="shared" si="63"/>
        <v>46.484532777167765</v>
      </c>
      <c r="AS6" s="136">
        <f t="shared" si="64"/>
        <v>3.2688237801424269</v>
      </c>
      <c r="AT6" s="171">
        <v>8.183E-2</v>
      </c>
      <c r="AU6" s="39">
        <v>6687.4999999999991</v>
      </c>
      <c r="AV6" s="39">
        <f t="shared" si="25"/>
        <v>0.28854709954649699</v>
      </c>
      <c r="AW6" s="39">
        <f t="shared" si="26"/>
        <v>1486.936931288499</v>
      </c>
      <c r="AX6" s="172">
        <f t="shared" si="27"/>
        <v>1.482598886416808</v>
      </c>
      <c r="AY6" s="39">
        <v>0.03</v>
      </c>
      <c r="AZ6" s="39">
        <v>544.00567599999999</v>
      </c>
      <c r="BA6" s="39">
        <f t="shared" si="65"/>
        <v>0.10578532306482842</v>
      </c>
      <c r="BB6" s="39">
        <f t="shared" si="66"/>
        <v>545.13146692722671</v>
      </c>
      <c r="BC6" s="39">
        <f t="shared" si="67"/>
        <v>0.8973170057833888</v>
      </c>
      <c r="BD6" s="114">
        <v>0.03</v>
      </c>
      <c r="BE6" s="114">
        <v>595.85131799999999</v>
      </c>
      <c r="BF6" s="114">
        <f t="shared" si="68"/>
        <v>0.10578532306482842</v>
      </c>
      <c r="BG6" s="114">
        <f t="shared" si="69"/>
        <v>545.13146692722671</v>
      </c>
      <c r="BH6" s="114">
        <f t="shared" si="70"/>
        <v>0.98283445219024856</v>
      </c>
      <c r="BI6" s="179">
        <v>8.5552500000000004E-2</v>
      </c>
      <c r="BJ6" s="40">
        <v>4399.5</v>
      </c>
      <c r="BK6" s="40">
        <f t="shared" si="34"/>
        <v>0.29020906396604601</v>
      </c>
      <c r="BL6" s="40">
        <f t="shared" si="35"/>
        <v>1775.1778249229963</v>
      </c>
      <c r="BM6" s="180">
        <f t="shared" si="36"/>
        <v>1.1445367308042902</v>
      </c>
      <c r="BN6" s="40">
        <v>0.03</v>
      </c>
      <c r="BO6" s="40">
        <v>445.10507200000001</v>
      </c>
      <c r="BP6" s="40">
        <f t="shared" si="71"/>
        <v>0.10176525430561795</v>
      </c>
      <c r="BQ6" s="40">
        <f t="shared" si="72"/>
        <v>622.48718328149243</v>
      </c>
      <c r="BR6" s="40">
        <f t="shared" si="73"/>
        <v>0.94169845146633935</v>
      </c>
      <c r="BS6" s="99">
        <v>0.03</v>
      </c>
      <c r="BT6" s="99">
        <v>434.07437099999999</v>
      </c>
      <c r="BU6" s="99">
        <f t="shared" si="74"/>
        <v>0.10176525430561795</v>
      </c>
      <c r="BV6" s="99">
        <f t="shared" si="75"/>
        <v>622.48718328149243</v>
      </c>
      <c r="BW6" s="99">
        <f t="shared" si="76"/>
        <v>0.91836105384106981</v>
      </c>
      <c r="BX6" s="8">
        <v>7.9886666666666661E-2</v>
      </c>
      <c r="BY6" s="22">
        <v>3925.6363636363631</v>
      </c>
      <c r="BZ6" s="41" t="e">
        <f t="shared" si="77"/>
        <v>#DIV/0!</v>
      </c>
      <c r="CA6" s="56" t="e">
        <f t="shared" si="78"/>
        <v>#DIV/0!</v>
      </c>
      <c r="CB6" s="51" t="e">
        <f t="shared" si="79"/>
        <v>#DIV/0!</v>
      </c>
      <c r="CC6" s="8"/>
      <c r="CD6" s="22"/>
      <c r="CE6" s="41" t="e">
        <f t="shared" si="80"/>
        <v>#DIV/0!</v>
      </c>
      <c r="CF6" s="56" t="e">
        <f t="shared" si="81"/>
        <v>#DIV/0!</v>
      </c>
      <c r="CG6" s="51" t="e">
        <f t="shared" si="82"/>
        <v>#DIV/0!</v>
      </c>
      <c r="CH6" s="119"/>
      <c r="CJ6" s="34" t="s">
        <v>9</v>
      </c>
      <c r="CK6" s="2" t="e">
        <f t="shared" ref="CK6:CP6" si="84">(4*CK3)/CK4</f>
        <v>#DIV/0!</v>
      </c>
      <c r="CL6" s="2">
        <f t="shared" si="84"/>
        <v>2.5042848731982818E-3</v>
      </c>
      <c r="CM6" s="2">
        <f t="shared" si="84"/>
        <v>3.5320380322447294E-3</v>
      </c>
      <c r="CN6" s="2">
        <f t="shared" si="84"/>
        <v>4.4147247988106401E-3</v>
      </c>
      <c r="CO6" s="2">
        <f t="shared" si="84"/>
        <v>5.2403306761145555E-3</v>
      </c>
      <c r="CP6" s="3" t="e">
        <f t="shared" si="84"/>
        <v>#DIV/0!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224"/>
    </row>
    <row r="7" spans="1:102" ht="20.100000000000001" customHeight="1" thickBot="1" x14ac:dyDescent="0.3">
      <c r="A7" s="105">
        <v>8.2799999999999999E-2</v>
      </c>
      <c r="B7" s="106">
        <v>18926</v>
      </c>
      <c r="C7" s="107">
        <f t="shared" si="0"/>
        <v>0.34726752368989861</v>
      </c>
      <c r="D7" s="108">
        <f t="shared" si="1"/>
        <v>1015.1263460219169</v>
      </c>
      <c r="E7" s="109">
        <f t="shared" si="2"/>
        <v>1.6432509439435783</v>
      </c>
      <c r="F7" s="112">
        <v>0.04</v>
      </c>
      <c r="G7" s="112">
        <v>2534.2609859999998</v>
      </c>
      <c r="H7" s="112">
        <f t="shared" si="43"/>
        <v>0.16776208873908147</v>
      </c>
      <c r="I7" s="108">
        <f t="shared" si="44"/>
        <v>490.39920097677145</v>
      </c>
      <c r="J7" s="112">
        <f t="shared" si="45"/>
        <v>0.94283801188689065</v>
      </c>
      <c r="K7" s="128">
        <v>0.04</v>
      </c>
      <c r="L7" s="112">
        <v>2529.744385</v>
      </c>
      <c r="M7" s="112">
        <f t="shared" si="46"/>
        <v>0.16776208873908147</v>
      </c>
      <c r="N7" s="112">
        <f t="shared" si="47"/>
        <v>490.39920097677145</v>
      </c>
      <c r="O7" s="109">
        <f t="shared" si="48"/>
        <v>0.94115767070228062</v>
      </c>
      <c r="P7" s="5">
        <v>9.1905000000000001E-2</v>
      </c>
      <c r="Q7" s="16">
        <v>11281</v>
      </c>
      <c r="R7" s="38">
        <f t="shared" si="8"/>
        <v>0.3454051308474913</v>
      </c>
      <c r="S7" s="60">
        <f t="shared" si="9"/>
        <v>1424.0536616285347</v>
      </c>
      <c r="T7" s="45">
        <f t="shared" si="49"/>
        <v>1.3963846505171456</v>
      </c>
      <c r="U7" s="135">
        <v>0.04</v>
      </c>
      <c r="V7" s="38">
        <v>1279.146362</v>
      </c>
      <c r="W7" s="38">
        <f t="shared" si="50"/>
        <v>0.15033137733420002</v>
      </c>
      <c r="X7" s="38">
        <f t="shared" si="51"/>
        <v>619.79377036223696</v>
      </c>
      <c r="Y7" s="136">
        <f t="shared" si="52"/>
        <v>0.83586473570138076</v>
      </c>
      <c r="Z7" s="139">
        <v>0.04</v>
      </c>
      <c r="AA7" s="38">
        <v>1342.871582</v>
      </c>
      <c r="AB7" s="38">
        <f t="shared" si="53"/>
        <v>0.15033137733420002</v>
      </c>
      <c r="AC7" s="38">
        <f t="shared" si="54"/>
        <v>619.79377036223696</v>
      </c>
      <c r="AD7" s="136">
        <f t="shared" si="55"/>
        <v>0.87750630679534791</v>
      </c>
      <c r="AE7" s="135"/>
      <c r="AF7" s="38"/>
      <c r="AG7" s="38">
        <f t="shared" si="56"/>
        <v>0</v>
      </c>
      <c r="AH7" s="38">
        <f t="shared" si="57"/>
        <v>0</v>
      </c>
      <c r="AI7" s="136" t="e">
        <f t="shared" si="58"/>
        <v>#DIV/0!</v>
      </c>
      <c r="AJ7" s="135"/>
      <c r="AK7" s="38"/>
      <c r="AL7" s="38">
        <f t="shared" si="59"/>
        <v>0</v>
      </c>
      <c r="AM7" s="38">
        <f t="shared" si="60"/>
        <v>0</v>
      </c>
      <c r="AN7" s="136" t="e">
        <f t="shared" si="61"/>
        <v>#DIV/0!</v>
      </c>
      <c r="AO7" s="135">
        <v>4.0000000000000001E-3</v>
      </c>
      <c r="AP7" s="38">
        <v>44.785584999999998</v>
      </c>
      <c r="AQ7" s="38">
        <f t="shared" si="62"/>
        <v>1.503313773342E-2</v>
      </c>
      <c r="AR7" s="38">
        <f t="shared" si="63"/>
        <v>61.979377036223688</v>
      </c>
      <c r="AS7" s="136">
        <f t="shared" si="64"/>
        <v>2.9265369688208311</v>
      </c>
      <c r="AT7" s="171">
        <v>9.3789999999999998E-2</v>
      </c>
      <c r="AU7" s="39">
        <v>9026</v>
      </c>
      <c r="AV7" s="39">
        <f t="shared" si="25"/>
        <v>0.33072018167500861</v>
      </c>
      <c r="AW7" s="39">
        <f t="shared" si="26"/>
        <v>1704.2626761034867</v>
      </c>
      <c r="AX7" s="172">
        <f t="shared" si="27"/>
        <v>1.5232361372873509</v>
      </c>
      <c r="AY7" s="39">
        <v>0.04</v>
      </c>
      <c r="AZ7" s="39">
        <v>915.04522699999995</v>
      </c>
      <c r="BA7" s="39">
        <f t="shared" si="65"/>
        <v>0.14104709741977123</v>
      </c>
      <c r="BB7" s="39">
        <f t="shared" si="66"/>
        <v>726.84195590296906</v>
      </c>
      <c r="BC7" s="39">
        <f t="shared" si="67"/>
        <v>0.8489997341994866</v>
      </c>
      <c r="BD7" s="114">
        <v>0.04</v>
      </c>
      <c r="BE7" s="114">
        <v>1037.6864009999999</v>
      </c>
      <c r="BF7" s="114">
        <f t="shared" si="68"/>
        <v>0.14104709741977123</v>
      </c>
      <c r="BG7" s="114">
        <f t="shared" si="69"/>
        <v>726.84195590296906</v>
      </c>
      <c r="BH7" s="114">
        <f t="shared" si="70"/>
        <v>0.96278899953370489</v>
      </c>
      <c r="BI7" s="179">
        <v>9.8379999999999995E-2</v>
      </c>
      <c r="BJ7" s="40">
        <v>5792</v>
      </c>
      <c r="BK7" s="40">
        <f t="shared" si="34"/>
        <v>0.33372219061955644</v>
      </c>
      <c r="BL7" s="40">
        <f t="shared" si="35"/>
        <v>2041.342969707774</v>
      </c>
      <c r="BM7" s="180">
        <f t="shared" si="36"/>
        <v>1.1394800850563076</v>
      </c>
      <c r="BN7" s="40">
        <v>0.04</v>
      </c>
      <c r="BO7" s="40">
        <v>780.39904799999999</v>
      </c>
      <c r="BP7" s="40">
        <f t="shared" si="71"/>
        <v>0.13568700574082393</v>
      </c>
      <c r="BQ7" s="40">
        <f t="shared" si="72"/>
        <v>829.98291104199006</v>
      </c>
      <c r="BR7" s="40">
        <f t="shared" si="73"/>
        <v>0.92872806772445748</v>
      </c>
      <c r="BS7" s="99">
        <v>0.04</v>
      </c>
      <c r="BT7" s="99">
        <v>736.43029799999999</v>
      </c>
      <c r="BU7" s="99">
        <f t="shared" si="74"/>
        <v>0.13568700574082393</v>
      </c>
      <c r="BV7" s="99">
        <f t="shared" si="75"/>
        <v>829.98291104199006</v>
      </c>
      <c r="BW7" s="99">
        <f t="shared" si="76"/>
        <v>0.87640225782962045</v>
      </c>
      <c r="BX7" s="8">
        <v>9.7554242424242432E-2</v>
      </c>
      <c r="BY7" s="22">
        <v>5510.5757575757589</v>
      </c>
      <c r="BZ7" s="41" t="e">
        <f t="shared" si="77"/>
        <v>#DIV/0!</v>
      </c>
      <c r="CA7" s="56" t="e">
        <f t="shared" si="78"/>
        <v>#DIV/0!</v>
      </c>
      <c r="CB7" s="51" t="e">
        <f t="shared" si="79"/>
        <v>#DIV/0!</v>
      </c>
      <c r="CC7" s="8"/>
      <c r="CD7" s="22"/>
      <c r="CE7" s="41" t="e">
        <f t="shared" si="80"/>
        <v>#DIV/0!</v>
      </c>
      <c r="CF7" s="56" t="e">
        <f t="shared" si="81"/>
        <v>#DIV/0!</v>
      </c>
      <c r="CG7" s="51" t="e">
        <f t="shared" si="82"/>
        <v>#DIV/0!</v>
      </c>
      <c r="CH7" s="119"/>
      <c r="CJ7" s="35" t="s">
        <v>11</v>
      </c>
      <c r="CK7" s="36">
        <f t="shared" ref="CK7:CP7" si="85">120/1000</f>
        <v>0.12</v>
      </c>
      <c r="CL7" s="36">
        <f t="shared" si="85"/>
        <v>0.12</v>
      </c>
      <c r="CM7" s="36">
        <f t="shared" si="85"/>
        <v>0.12</v>
      </c>
      <c r="CN7" s="36">
        <f t="shared" si="85"/>
        <v>0.12</v>
      </c>
      <c r="CO7" s="36">
        <f t="shared" si="85"/>
        <v>0.12</v>
      </c>
      <c r="CP7" s="37">
        <f t="shared" si="85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224"/>
    </row>
    <row r="8" spans="1:102" ht="20.100000000000001" customHeight="1" thickBot="1" x14ac:dyDescent="0.3">
      <c r="A8" s="105">
        <v>9.3350000000000002E-2</v>
      </c>
      <c r="B8" s="106">
        <v>23932</v>
      </c>
      <c r="C8" s="107">
        <f t="shared" si="0"/>
        <v>0.39151477459483136</v>
      </c>
      <c r="D8" s="108">
        <f t="shared" si="1"/>
        <v>1144.4691352795405</v>
      </c>
      <c r="E8" s="109">
        <f t="shared" si="2"/>
        <v>1.6347678113322872</v>
      </c>
      <c r="F8" s="112">
        <v>0.05</v>
      </c>
      <c r="G8" s="112">
        <v>3758.3610840000001</v>
      </c>
      <c r="H8" s="112">
        <f t="shared" si="43"/>
        <v>0.20970261092385181</v>
      </c>
      <c r="I8" s="108">
        <f t="shared" si="44"/>
        <v>612.99900122096426</v>
      </c>
      <c r="J8" s="112">
        <f t="shared" si="45"/>
        <v>0.89487880516605844</v>
      </c>
      <c r="K8" s="128">
        <v>0.05</v>
      </c>
      <c r="L8" s="112">
        <v>3742.904297</v>
      </c>
      <c r="M8" s="112">
        <f t="shared" si="46"/>
        <v>0.20970261092385181</v>
      </c>
      <c r="N8" s="112">
        <f t="shared" si="47"/>
        <v>612.99900122096426</v>
      </c>
      <c r="O8" s="109">
        <f t="shared" si="48"/>
        <v>0.89119849058927336</v>
      </c>
      <c r="P8" s="5">
        <v>0.10197000000000001</v>
      </c>
      <c r="Q8" s="16">
        <v>13901</v>
      </c>
      <c r="R8" s="38">
        <f t="shared" si="8"/>
        <v>0.38323226366920937</v>
      </c>
      <c r="S8" s="60">
        <f t="shared" si="9"/>
        <v>1580.0092690959325</v>
      </c>
      <c r="T8" s="45">
        <f t="shared" si="49"/>
        <v>1.3977739763608925</v>
      </c>
      <c r="U8" s="135">
        <v>0.05</v>
      </c>
      <c r="V8" s="38">
        <v>1895.2506100000001</v>
      </c>
      <c r="W8" s="38">
        <f t="shared" si="50"/>
        <v>0.18791422166775001</v>
      </c>
      <c r="X8" s="38">
        <f t="shared" si="51"/>
        <v>774.74221295279608</v>
      </c>
      <c r="Y8" s="136">
        <f t="shared" si="52"/>
        <v>0.79261517388261138</v>
      </c>
      <c r="Z8" s="139">
        <v>0.05</v>
      </c>
      <c r="AA8" s="38">
        <v>2042.465698</v>
      </c>
      <c r="AB8" s="38">
        <f t="shared" si="53"/>
        <v>0.18791422166775001</v>
      </c>
      <c r="AC8" s="38">
        <f t="shared" si="54"/>
        <v>774.74221295279608</v>
      </c>
      <c r="AD8" s="136">
        <f t="shared" si="55"/>
        <v>0.85418218352112241</v>
      </c>
      <c r="AE8" s="135"/>
      <c r="AF8" s="38"/>
      <c r="AG8" s="38">
        <f t="shared" si="56"/>
        <v>0</v>
      </c>
      <c r="AH8" s="38">
        <f t="shared" si="57"/>
        <v>0</v>
      </c>
      <c r="AI8" s="136" t="e">
        <f t="shared" si="58"/>
        <v>#DIV/0!</v>
      </c>
      <c r="AJ8" s="135"/>
      <c r="AK8" s="38"/>
      <c r="AL8" s="38">
        <f t="shared" si="59"/>
        <v>0</v>
      </c>
      <c r="AM8" s="38">
        <f t="shared" si="60"/>
        <v>0</v>
      </c>
      <c r="AN8" s="136" t="e">
        <f t="shared" si="61"/>
        <v>#DIV/0!</v>
      </c>
      <c r="AO8" s="135">
        <v>5.0000000000000001E-3</v>
      </c>
      <c r="AP8" s="38">
        <v>64.757851000000002</v>
      </c>
      <c r="AQ8" s="38">
        <f t="shared" si="62"/>
        <v>1.8791422166775002E-2</v>
      </c>
      <c r="AR8" s="38">
        <f t="shared" si="63"/>
        <v>77.474221295279619</v>
      </c>
      <c r="AS8" s="136">
        <f t="shared" si="64"/>
        <v>2.7082463427160821</v>
      </c>
      <c r="AT8" s="171">
        <v>0.10646</v>
      </c>
      <c r="AU8" s="39">
        <v>11279</v>
      </c>
      <c r="AV8" s="39">
        <f t="shared" si="25"/>
        <v>0.37539684978272114</v>
      </c>
      <c r="AW8" s="39">
        <f t="shared" si="26"/>
        <v>1934.489865635752</v>
      </c>
      <c r="AX8" s="172">
        <f t="shared" si="27"/>
        <v>1.4773474602335941</v>
      </c>
      <c r="AY8" s="39">
        <v>0.05</v>
      </c>
      <c r="AZ8" s="39">
        <v>1360.985596</v>
      </c>
      <c r="BA8" s="39">
        <f t="shared" si="65"/>
        <v>0.17630887177471405</v>
      </c>
      <c r="BB8" s="39">
        <f t="shared" si="66"/>
        <v>908.5524448787113</v>
      </c>
      <c r="BC8" s="39">
        <f t="shared" si="67"/>
        <v>0.80816213242990986</v>
      </c>
      <c r="BD8" s="114">
        <v>0.05</v>
      </c>
      <c r="BE8" s="114">
        <v>1535.811768</v>
      </c>
      <c r="BF8" s="114">
        <f t="shared" si="68"/>
        <v>0.17630887177471405</v>
      </c>
      <c r="BG8" s="114">
        <f t="shared" si="69"/>
        <v>908.5524448787113</v>
      </c>
      <c r="BH8" s="114">
        <f t="shared" si="70"/>
        <v>0.91197505475864715</v>
      </c>
      <c r="BI8" s="179">
        <v>0.11178</v>
      </c>
      <c r="BJ8" s="40">
        <v>7259</v>
      </c>
      <c r="BK8" s="40">
        <f t="shared" si="34"/>
        <v>0.37917733754273247</v>
      </c>
      <c r="BL8" s="40">
        <f t="shared" si="35"/>
        <v>2319.3872449068413</v>
      </c>
      <c r="BM8" s="180">
        <f t="shared" si="36"/>
        <v>1.1062172041199485</v>
      </c>
      <c r="BN8" s="40">
        <v>0.05</v>
      </c>
      <c r="BO8" s="40">
        <v>1188.885986</v>
      </c>
      <c r="BP8" s="40">
        <f t="shared" si="71"/>
        <v>0.16960875717602991</v>
      </c>
      <c r="BQ8" s="40">
        <f t="shared" si="72"/>
        <v>1037.4786388024875</v>
      </c>
      <c r="BR8" s="40">
        <f t="shared" si="73"/>
        <v>0.90550743738782524</v>
      </c>
      <c r="BS8" s="99">
        <v>0.05</v>
      </c>
      <c r="BT8" s="99">
        <v>1099.9379879999999</v>
      </c>
      <c r="BU8" s="99">
        <f t="shared" si="74"/>
        <v>0.16960875717602991</v>
      </c>
      <c r="BV8" s="99">
        <f t="shared" si="75"/>
        <v>1037.4786388024875</v>
      </c>
      <c r="BW8" s="99">
        <f t="shared" si="76"/>
        <v>0.83776076135815469</v>
      </c>
      <c r="BX8" s="8">
        <v>0.11458181818181817</v>
      </c>
      <c r="BY8" s="22">
        <v>7255.6363636363612</v>
      </c>
      <c r="BZ8" s="41" t="e">
        <f t="shared" si="77"/>
        <v>#DIV/0!</v>
      </c>
      <c r="CA8" s="56" t="e">
        <f t="shared" si="78"/>
        <v>#DIV/0!</v>
      </c>
      <c r="CB8" s="51" t="e">
        <f t="shared" si="79"/>
        <v>#DIV/0!</v>
      </c>
      <c r="CC8" s="8"/>
      <c r="CD8" s="22"/>
      <c r="CE8" s="41" t="e">
        <f t="shared" si="80"/>
        <v>#DIV/0!</v>
      </c>
      <c r="CF8" s="56" t="e">
        <f t="shared" si="81"/>
        <v>#DIV/0!</v>
      </c>
      <c r="CG8" s="51" t="e">
        <f t="shared" si="82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224"/>
    </row>
    <row r="9" spans="1:102" ht="20.100000000000001" customHeight="1" x14ac:dyDescent="0.3">
      <c r="A9" s="105">
        <v>0.10484142857142856</v>
      </c>
      <c r="B9" s="106">
        <v>29472.285714285717</v>
      </c>
      <c r="C9" s="107">
        <f t="shared" si="0"/>
        <v>0.43971042608830169</v>
      </c>
      <c r="D9" s="108">
        <f t="shared" si="1"/>
        <v>1285.3538200172954</v>
      </c>
      <c r="E9" s="109">
        <f t="shared" si="2"/>
        <v>1.5960764399969054</v>
      </c>
      <c r="F9" s="112">
        <v>0.06</v>
      </c>
      <c r="G9" s="112">
        <v>5186.9848629999997</v>
      </c>
      <c r="H9" s="112">
        <f t="shared" si="43"/>
        <v>0.25164313310862219</v>
      </c>
      <c r="I9" s="108">
        <f t="shared" si="44"/>
        <v>735.59880146515707</v>
      </c>
      <c r="J9" s="112">
        <f t="shared" si="45"/>
        <v>0.85766602798559355</v>
      </c>
      <c r="K9" s="128">
        <v>0.06</v>
      </c>
      <c r="L9" s="112">
        <v>5158.2138670000004</v>
      </c>
      <c r="M9" s="112">
        <f t="shared" si="46"/>
        <v>0.25164313310862219</v>
      </c>
      <c r="N9" s="112">
        <f t="shared" si="47"/>
        <v>735.59880146515707</v>
      </c>
      <c r="O9" s="109">
        <f t="shared" si="48"/>
        <v>0.85290875444185765</v>
      </c>
      <c r="P9" s="5">
        <v>0.11481999999999999</v>
      </c>
      <c r="Q9" s="16">
        <v>17336.333333333332</v>
      </c>
      <c r="R9" s="38">
        <f t="shared" si="8"/>
        <v>0.43152621863782109</v>
      </c>
      <c r="S9" s="60">
        <f t="shared" si="9"/>
        <v>1779.1180178248007</v>
      </c>
      <c r="T9" s="45">
        <f t="shared" si="49"/>
        <v>1.3748582040263715</v>
      </c>
      <c r="U9" s="135">
        <v>0.06</v>
      </c>
      <c r="V9" s="38">
        <v>2604.5664059999999</v>
      </c>
      <c r="W9" s="38">
        <f t="shared" si="50"/>
        <v>0.22549706600130001</v>
      </c>
      <c r="X9" s="38">
        <f t="shared" si="51"/>
        <v>929.69065554335532</v>
      </c>
      <c r="Y9" s="136">
        <f t="shared" si="52"/>
        <v>0.75642988697345903</v>
      </c>
      <c r="Z9" s="139">
        <v>0.06</v>
      </c>
      <c r="AA9" s="38">
        <v>2887.1000979999999</v>
      </c>
      <c r="AB9" s="38">
        <f t="shared" si="53"/>
        <v>0.22549706600130001</v>
      </c>
      <c r="AC9" s="38">
        <f t="shared" si="54"/>
        <v>929.69065554335532</v>
      </c>
      <c r="AD9" s="136">
        <f t="shared" si="55"/>
        <v>0.83848459220709248</v>
      </c>
      <c r="AE9" s="135"/>
      <c r="AF9" s="38"/>
      <c r="AG9" s="38">
        <f t="shared" si="56"/>
        <v>0</v>
      </c>
      <c r="AH9" s="38">
        <f t="shared" si="57"/>
        <v>0</v>
      </c>
      <c r="AI9" s="136" t="e">
        <f t="shared" si="58"/>
        <v>#DIV/0!</v>
      </c>
      <c r="AJ9" s="135"/>
      <c r="AK9" s="38"/>
      <c r="AL9" s="38">
        <f t="shared" si="59"/>
        <v>0</v>
      </c>
      <c r="AM9" s="38">
        <f t="shared" si="60"/>
        <v>0</v>
      </c>
      <c r="AN9" s="136" t="e">
        <f t="shared" si="61"/>
        <v>#DIV/0!</v>
      </c>
      <c r="AO9" s="135">
        <v>6.0000000000000001E-3</v>
      </c>
      <c r="AP9" s="38">
        <v>88.474378000000002</v>
      </c>
      <c r="AQ9" s="38">
        <f t="shared" si="62"/>
        <v>2.254970660013E-2</v>
      </c>
      <c r="AR9" s="38">
        <f t="shared" si="63"/>
        <v>92.969065554335529</v>
      </c>
      <c r="AS9" s="136">
        <f t="shared" si="64"/>
        <v>2.5695126680746685</v>
      </c>
      <c r="AT9" s="171">
        <v>0.12356333333333334</v>
      </c>
      <c r="AU9" s="39">
        <v>14830.333333333332</v>
      </c>
      <c r="AV9" s="39">
        <f t="shared" si="25"/>
        <v>0.43570623785445833</v>
      </c>
      <c r="AW9" s="39">
        <f t="shared" si="26"/>
        <v>2245.2753719472635</v>
      </c>
      <c r="AX9" s="172">
        <f t="shared" si="27"/>
        <v>1.4419714381908413</v>
      </c>
      <c r="AY9" s="39">
        <v>0.06</v>
      </c>
      <c r="AZ9" s="39">
        <v>1898.4814449999999</v>
      </c>
      <c r="BA9" s="39">
        <f t="shared" si="65"/>
        <v>0.21157064612965684</v>
      </c>
      <c r="BB9" s="39">
        <f t="shared" si="66"/>
        <v>1090.2629338544534</v>
      </c>
      <c r="BC9" s="39">
        <f t="shared" si="67"/>
        <v>0.78286852551273811</v>
      </c>
      <c r="BD9" s="114">
        <v>0.06</v>
      </c>
      <c r="BE9" s="114">
        <v>2187.5659179999998</v>
      </c>
      <c r="BF9" s="114">
        <f t="shared" si="68"/>
        <v>0.21157064612965684</v>
      </c>
      <c r="BG9" s="114">
        <f t="shared" si="69"/>
        <v>1090.2629338544534</v>
      </c>
      <c r="BH9" s="114">
        <f t="shared" si="70"/>
        <v>0.90207703066941458</v>
      </c>
      <c r="BI9" s="179">
        <v>0.12411428571428572</v>
      </c>
      <c r="BJ9" s="40">
        <v>8855.0000000000018</v>
      </c>
      <c r="BK9" s="40">
        <f t="shared" si="34"/>
        <v>0.4210173949558137</v>
      </c>
      <c r="BL9" s="40">
        <f t="shared" si="35"/>
        <v>2575.3184039760035</v>
      </c>
      <c r="BM9" s="180">
        <f t="shared" si="36"/>
        <v>1.0945531209782307</v>
      </c>
      <c r="BN9" s="40">
        <v>0.06</v>
      </c>
      <c r="BO9" s="40">
        <v>1701.972168</v>
      </c>
      <c r="BP9" s="40">
        <f t="shared" si="71"/>
        <v>0.20353050861123589</v>
      </c>
      <c r="BQ9" s="40">
        <f t="shared" si="72"/>
        <v>1244.9743665629849</v>
      </c>
      <c r="BR9" s="40">
        <f t="shared" si="73"/>
        <v>0.90020573560460804</v>
      </c>
      <c r="BS9" s="99">
        <v>0.06</v>
      </c>
      <c r="BT9" s="99">
        <v>1529.065552</v>
      </c>
      <c r="BU9" s="99">
        <f t="shared" si="74"/>
        <v>0.20353050861123589</v>
      </c>
      <c r="BV9" s="99">
        <f t="shared" si="75"/>
        <v>1244.9743665629849</v>
      </c>
      <c r="BW9" s="99">
        <f t="shared" si="76"/>
        <v>0.80875210882169135</v>
      </c>
      <c r="BX9" s="8">
        <v>0.13219333333333336</v>
      </c>
      <c r="BY9" s="22">
        <v>9288.6363636363658</v>
      </c>
      <c r="BZ9" s="41" t="e">
        <f t="shared" si="77"/>
        <v>#DIV/0!</v>
      </c>
      <c r="CA9" s="56" t="e">
        <f t="shared" si="78"/>
        <v>#DIV/0!</v>
      </c>
      <c r="CB9" s="51" t="e">
        <f t="shared" si="79"/>
        <v>#DIV/0!</v>
      </c>
      <c r="CC9" s="8"/>
      <c r="CD9" s="22"/>
      <c r="CE9" s="41" t="e">
        <f t="shared" si="80"/>
        <v>#DIV/0!</v>
      </c>
      <c r="CF9" s="56" t="e">
        <f t="shared" si="81"/>
        <v>#DIV/0!</v>
      </c>
      <c r="CG9" s="51" t="e">
        <f t="shared" si="82"/>
        <v>#DIV/0!</v>
      </c>
      <c r="CH9" s="119"/>
      <c r="CJ9" s="212" t="s">
        <v>25</v>
      </c>
      <c r="CK9" s="213"/>
      <c r="CL9" s="213"/>
      <c r="CM9" s="213"/>
      <c r="CN9" s="213"/>
      <c r="CO9" s="214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224"/>
    </row>
    <row r="10" spans="1:102" ht="20.100000000000001" customHeight="1" x14ac:dyDescent="0.25">
      <c r="A10" s="105">
        <v>0.11752</v>
      </c>
      <c r="B10" s="106">
        <v>36822</v>
      </c>
      <c r="C10" s="107">
        <f t="shared" ref="C10" si="86">(A10)/($CM$11*$CL$5)</f>
        <v>0.49288501671542129</v>
      </c>
      <c r="D10" s="108">
        <f t="shared" ref="D10" si="87">(A10*$CL$6)/($CJ$11*$CL$5)</f>
        <v>1440.7928524697543</v>
      </c>
      <c r="E10" s="109">
        <f t="shared" ref="E10" si="88">(B10*$CL$6)/(2*$CL$7*$CM$11*(C10^2))</f>
        <v>1.5870460786652409</v>
      </c>
      <c r="F10" s="112">
        <v>7.0000000000000007E-2</v>
      </c>
      <c r="G10" s="112">
        <v>6802.888672</v>
      </c>
      <c r="H10" s="112">
        <f t="shared" si="43"/>
        <v>0.29358365529339259</v>
      </c>
      <c r="I10" s="108">
        <f t="shared" si="44"/>
        <v>858.1986017093501</v>
      </c>
      <c r="J10" s="112">
        <f t="shared" si="45"/>
        <v>0.82642417342681818</v>
      </c>
      <c r="K10" s="128">
        <v>7.0000000000000007E-2</v>
      </c>
      <c r="L10" s="112">
        <v>6766.7573240000002</v>
      </c>
      <c r="M10" s="112">
        <f t="shared" si="46"/>
        <v>0.29358365529339259</v>
      </c>
      <c r="N10" s="112">
        <f t="shared" si="47"/>
        <v>858.1986017093501</v>
      </c>
      <c r="O10" s="109">
        <f t="shared" si="48"/>
        <v>0.82203488810327652</v>
      </c>
      <c r="P10" s="5">
        <v>0.12726000000000001</v>
      </c>
      <c r="Q10" s="16">
        <v>20743</v>
      </c>
      <c r="R10" s="38">
        <f t="shared" si="8"/>
        <v>0.47827927698875738</v>
      </c>
      <c r="S10" s="60">
        <f t="shared" si="9"/>
        <v>1971.8738804074567</v>
      </c>
      <c r="T10" s="45">
        <f t="shared" si="49"/>
        <v>1.3391322690971525</v>
      </c>
      <c r="U10" s="135">
        <v>7.0000000000000007E-2</v>
      </c>
      <c r="V10" s="38">
        <v>3420.6591800000001</v>
      </c>
      <c r="W10" s="38">
        <f t="shared" si="50"/>
        <v>0.26307991033485001</v>
      </c>
      <c r="X10" s="38">
        <f t="shared" si="51"/>
        <v>1084.6390981339146</v>
      </c>
      <c r="Y10" s="136">
        <f t="shared" si="52"/>
        <v>0.72987665137826496</v>
      </c>
      <c r="Z10" s="139">
        <v>7.0000000000000007E-2</v>
      </c>
      <c r="AA10" s="38">
        <v>3837.0737300000001</v>
      </c>
      <c r="AB10" s="38">
        <f t="shared" si="53"/>
        <v>0.26307991033485001</v>
      </c>
      <c r="AC10" s="38">
        <f t="shared" si="54"/>
        <v>1084.6390981339146</v>
      </c>
      <c r="AD10" s="136">
        <f t="shared" si="55"/>
        <v>0.81872831456535478</v>
      </c>
      <c r="AE10" s="135"/>
      <c r="AF10" s="38"/>
      <c r="AG10" s="38">
        <f t="shared" si="56"/>
        <v>0</v>
      </c>
      <c r="AH10" s="38">
        <f t="shared" si="57"/>
        <v>0</v>
      </c>
      <c r="AI10" s="136" t="e">
        <f t="shared" si="58"/>
        <v>#DIV/0!</v>
      </c>
      <c r="AJ10" s="135"/>
      <c r="AK10" s="38"/>
      <c r="AL10" s="38">
        <f t="shared" si="59"/>
        <v>0</v>
      </c>
      <c r="AM10" s="38">
        <f t="shared" si="60"/>
        <v>0</v>
      </c>
      <c r="AN10" s="136" t="e">
        <f t="shared" si="61"/>
        <v>#DIV/0!</v>
      </c>
      <c r="AO10" s="135">
        <v>7.0000000000000001E-3</v>
      </c>
      <c r="AP10" s="38">
        <v>115.16921000000001</v>
      </c>
      <c r="AQ10" s="38">
        <f t="shared" si="62"/>
        <v>2.6307991033485002E-2</v>
      </c>
      <c r="AR10" s="38">
        <f t="shared" si="63"/>
        <v>108.46390981339145</v>
      </c>
      <c r="AS10" s="136">
        <f t="shared" si="64"/>
        <v>2.457401129822006</v>
      </c>
      <c r="AT10" s="171">
        <v>0.13596</v>
      </c>
      <c r="AU10" s="39">
        <v>17702</v>
      </c>
      <c r="AV10" s="39">
        <f t="shared" si="25"/>
        <v>0.47941908412980239</v>
      </c>
      <c r="AW10" s="39">
        <f t="shared" si="26"/>
        <v>2470.5358081141917</v>
      </c>
      <c r="AX10" s="172">
        <f t="shared" si="27"/>
        <v>1.4216248341865976</v>
      </c>
      <c r="AY10" s="39">
        <v>7.0000000000000007E-2</v>
      </c>
      <c r="AZ10" s="39">
        <v>2544.2165530000002</v>
      </c>
      <c r="BA10" s="39">
        <f t="shared" si="65"/>
        <v>0.24683242048459969</v>
      </c>
      <c r="BB10" s="39">
        <f t="shared" si="66"/>
        <v>1271.9734228301959</v>
      </c>
      <c r="BC10" s="39">
        <f t="shared" si="67"/>
        <v>0.77080224474860914</v>
      </c>
      <c r="BD10" s="114">
        <v>7.0000000000000007E-2</v>
      </c>
      <c r="BE10" s="114">
        <v>2968.6186520000001</v>
      </c>
      <c r="BF10" s="114">
        <f t="shared" si="68"/>
        <v>0.24683242048459969</v>
      </c>
      <c r="BG10" s="114">
        <f t="shared" si="69"/>
        <v>1271.9734228301959</v>
      </c>
      <c r="BH10" s="114">
        <f t="shared" si="70"/>
        <v>0.89938017189065522</v>
      </c>
      <c r="BI10" s="179">
        <v>0.13958999999999999</v>
      </c>
      <c r="BJ10" s="40">
        <v>11053</v>
      </c>
      <c r="BK10" s="40">
        <f t="shared" si="34"/>
        <v>0.47351372828404031</v>
      </c>
      <c r="BL10" s="40">
        <f t="shared" si="35"/>
        <v>2896.4328638087845</v>
      </c>
      <c r="BM10" s="180">
        <f t="shared" si="36"/>
        <v>1.0800985376804708</v>
      </c>
      <c r="BN10" s="40">
        <v>7.0000000000000007E-2</v>
      </c>
      <c r="BO10" s="40">
        <v>2249.7526859999998</v>
      </c>
      <c r="BP10" s="40">
        <f t="shared" si="71"/>
        <v>0.2374522600464419</v>
      </c>
      <c r="BQ10" s="40">
        <f t="shared" si="72"/>
        <v>1452.4700943234827</v>
      </c>
      <c r="BR10" s="40">
        <f t="shared" si="73"/>
        <v>0.87423969446229199</v>
      </c>
      <c r="BS10" s="99">
        <v>7.0000000000000007E-2</v>
      </c>
      <c r="BT10" s="99">
        <v>2054.3596189999998</v>
      </c>
      <c r="BU10" s="99">
        <f t="shared" si="74"/>
        <v>0.2374522600464419</v>
      </c>
      <c r="BV10" s="99">
        <f t="shared" si="75"/>
        <v>1452.4700943234827</v>
      </c>
      <c r="BW10" s="99">
        <f t="shared" si="76"/>
        <v>0.79831118184971495</v>
      </c>
      <c r="BX10" s="8">
        <v>0.14972727272727276</v>
      </c>
      <c r="BY10" s="22">
        <v>11521.515151515152</v>
      </c>
      <c r="BZ10" s="41" t="e">
        <f t="shared" si="77"/>
        <v>#DIV/0!</v>
      </c>
      <c r="CA10" s="56" t="e">
        <f t="shared" si="78"/>
        <v>#DIV/0!</v>
      </c>
      <c r="CB10" s="51" t="e">
        <f t="shared" si="79"/>
        <v>#DIV/0!</v>
      </c>
      <c r="CC10" s="8"/>
      <c r="CD10" s="22"/>
      <c r="CE10" s="41" t="e">
        <f t="shared" si="80"/>
        <v>#DIV/0!</v>
      </c>
      <c r="CF10" s="56" t="e">
        <f t="shared" si="81"/>
        <v>#DIV/0!</v>
      </c>
      <c r="CG10" s="51" t="e">
        <f t="shared" si="82"/>
        <v>#DIV/0!</v>
      </c>
      <c r="CH10" s="119"/>
      <c r="CJ10" s="205" t="s">
        <v>23</v>
      </c>
      <c r="CK10" s="206"/>
      <c r="CL10" s="206"/>
      <c r="CM10" s="207" t="s">
        <v>24</v>
      </c>
      <c r="CN10" s="207"/>
      <c r="CO10" s="208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224"/>
    </row>
    <row r="11" spans="1:102" ht="20.100000000000001" customHeight="1" thickBot="1" x14ac:dyDescent="0.3">
      <c r="A11" s="105">
        <v>0.129</v>
      </c>
      <c r="B11" s="106">
        <v>43341</v>
      </c>
      <c r="C11" s="107">
        <f t="shared" si="0"/>
        <v>0.54103273618353764</v>
      </c>
      <c r="D11" s="108">
        <f t="shared" si="1"/>
        <v>1581.537423150088</v>
      </c>
      <c r="E11" s="109">
        <f t="shared" si="2"/>
        <v>1.5503338700788518</v>
      </c>
      <c r="F11" s="112">
        <v>0.08</v>
      </c>
      <c r="G11" s="112">
        <v>8614.6914059999999</v>
      </c>
      <c r="H11" s="112">
        <f t="shared" si="43"/>
        <v>0.33552417747816293</v>
      </c>
      <c r="I11" s="108">
        <f t="shared" si="44"/>
        <v>980.79840195354291</v>
      </c>
      <c r="J11" s="112">
        <f t="shared" si="45"/>
        <v>0.80124527062542683</v>
      </c>
      <c r="K11" s="128">
        <v>0.08</v>
      </c>
      <c r="L11" s="112">
        <v>8563.2333980000003</v>
      </c>
      <c r="M11" s="112">
        <f t="shared" si="46"/>
        <v>0.33552417747816293</v>
      </c>
      <c r="N11" s="112">
        <f t="shared" si="47"/>
        <v>980.79840195354291</v>
      </c>
      <c r="O11" s="109">
        <f t="shared" si="48"/>
        <v>0.79645920417189275</v>
      </c>
      <c r="P11" s="5">
        <v>0.14107</v>
      </c>
      <c r="Q11" s="16">
        <v>24998</v>
      </c>
      <c r="R11" s="38">
        <f t="shared" si="8"/>
        <v>0.53018118501338984</v>
      </c>
      <c r="S11" s="60">
        <f t="shared" si="9"/>
        <v>2185.857679625019</v>
      </c>
      <c r="T11" s="45">
        <f t="shared" si="49"/>
        <v>1.3133233834638418</v>
      </c>
      <c r="U11" s="135">
        <v>0.08</v>
      </c>
      <c r="V11" s="38">
        <v>4329.4965819999998</v>
      </c>
      <c r="W11" s="38">
        <f t="shared" si="50"/>
        <v>0.30066275466840003</v>
      </c>
      <c r="X11" s="38">
        <f t="shared" si="51"/>
        <v>1239.5875407244739</v>
      </c>
      <c r="Y11" s="136">
        <f t="shared" si="52"/>
        <v>0.70728292393671011</v>
      </c>
      <c r="Z11" s="139">
        <v>0.08</v>
      </c>
      <c r="AA11" s="38">
        <v>4884.876953</v>
      </c>
      <c r="AB11" s="38">
        <f t="shared" si="53"/>
        <v>0.30066275466840003</v>
      </c>
      <c r="AC11" s="38">
        <f t="shared" si="54"/>
        <v>1239.5875407244739</v>
      </c>
      <c r="AD11" s="136">
        <f t="shared" si="55"/>
        <v>0.79801196027110921</v>
      </c>
      <c r="AE11" s="135"/>
      <c r="AF11" s="38"/>
      <c r="AG11" s="38">
        <f t="shared" si="56"/>
        <v>0</v>
      </c>
      <c r="AH11" s="38">
        <f t="shared" si="57"/>
        <v>0</v>
      </c>
      <c r="AI11" s="136" t="e">
        <f t="shared" si="58"/>
        <v>#DIV/0!</v>
      </c>
      <c r="AJ11" s="135"/>
      <c r="AK11" s="38"/>
      <c r="AL11" s="38">
        <f t="shared" si="59"/>
        <v>0</v>
      </c>
      <c r="AM11" s="38">
        <f t="shared" si="60"/>
        <v>0</v>
      </c>
      <c r="AN11" s="136" t="e">
        <f t="shared" si="61"/>
        <v>#DIV/0!</v>
      </c>
      <c r="AO11" s="135">
        <v>8.0000000000000002E-3</v>
      </c>
      <c r="AP11" s="38">
        <v>145.45944</v>
      </c>
      <c r="AQ11" s="38">
        <f t="shared" si="62"/>
        <v>3.0066275466840001E-2</v>
      </c>
      <c r="AR11" s="38">
        <f t="shared" si="63"/>
        <v>123.95875407244738</v>
      </c>
      <c r="AS11" s="136">
        <f t="shared" si="64"/>
        <v>2.3762803847709901</v>
      </c>
      <c r="AT11" s="171">
        <v>0.14743999999999999</v>
      </c>
      <c r="AU11" s="39">
        <v>20543</v>
      </c>
      <c r="AV11" s="39">
        <f t="shared" si="25"/>
        <v>0.51989960108927669</v>
      </c>
      <c r="AW11" s="39">
        <f t="shared" si="26"/>
        <v>2679.1394494583437</v>
      </c>
      <c r="AX11" s="172">
        <f t="shared" si="27"/>
        <v>1.402872489175907</v>
      </c>
      <c r="AY11" s="39">
        <v>0.08</v>
      </c>
      <c r="AZ11" s="39">
        <v>3226.6840820000002</v>
      </c>
      <c r="BA11" s="39">
        <f t="shared" si="65"/>
        <v>0.28209419483954246</v>
      </c>
      <c r="BB11" s="39">
        <f t="shared" si="66"/>
        <v>1453.6839118059381</v>
      </c>
      <c r="BC11" s="39">
        <f t="shared" si="67"/>
        <v>0.74844768518849258</v>
      </c>
      <c r="BD11" s="114">
        <v>0.08</v>
      </c>
      <c r="BE11" s="114">
        <v>3742.4509280000002</v>
      </c>
      <c r="BF11" s="114">
        <f t="shared" si="68"/>
        <v>0.28209419483954246</v>
      </c>
      <c r="BG11" s="114">
        <f t="shared" si="69"/>
        <v>1453.6839118059381</v>
      </c>
      <c r="BH11" s="114">
        <f t="shared" si="70"/>
        <v>0.86808273224472599</v>
      </c>
      <c r="BI11" s="179">
        <v>0.15325</v>
      </c>
      <c r="BJ11" s="40">
        <v>13092</v>
      </c>
      <c r="BK11" s="40">
        <f t="shared" si="34"/>
        <v>0.51985084074453169</v>
      </c>
      <c r="BL11" s="40">
        <f t="shared" si="35"/>
        <v>3179.872027929624</v>
      </c>
      <c r="BM11" s="180">
        <f t="shared" si="36"/>
        <v>1.0614434290059562</v>
      </c>
      <c r="BN11" s="40">
        <v>0.08</v>
      </c>
      <c r="BO11" s="40">
        <v>2847.3398440000001</v>
      </c>
      <c r="BP11" s="40">
        <f t="shared" si="71"/>
        <v>0.27137401148164786</v>
      </c>
      <c r="BQ11" s="40">
        <f t="shared" si="72"/>
        <v>1659.9658220839801</v>
      </c>
      <c r="BR11" s="40">
        <f t="shared" si="73"/>
        <v>0.84713213011024147</v>
      </c>
      <c r="BS11" s="99">
        <v>0.08</v>
      </c>
      <c r="BT11" s="99">
        <v>2629.0051269999999</v>
      </c>
      <c r="BU11" s="99">
        <f t="shared" si="74"/>
        <v>0.27137401148164786</v>
      </c>
      <c r="BV11" s="99">
        <f t="shared" si="75"/>
        <v>1659.9658220839801</v>
      </c>
      <c r="BW11" s="99">
        <f t="shared" si="76"/>
        <v>0.78217383077727753</v>
      </c>
      <c r="BX11" s="8">
        <v>0.16738696969696965</v>
      </c>
      <c r="BY11" s="22">
        <v>14013.848484848482</v>
      </c>
      <c r="BZ11" s="41" t="e">
        <f t="shared" si="77"/>
        <v>#DIV/0!</v>
      </c>
      <c r="CA11" s="56" t="e">
        <f t="shared" si="78"/>
        <v>#DIV/0!</v>
      </c>
      <c r="CB11" s="51" t="e">
        <f t="shared" si="79"/>
        <v>#DIV/0!</v>
      </c>
      <c r="CC11" s="8"/>
      <c r="CD11" s="22"/>
      <c r="CE11" s="41" t="e">
        <f t="shared" si="80"/>
        <v>#DIV/0!</v>
      </c>
      <c r="CF11" s="56" t="e">
        <f t="shared" si="81"/>
        <v>#DIV/0!</v>
      </c>
      <c r="CG11" s="51" t="e">
        <f t="shared" si="82"/>
        <v>#DIV/0!</v>
      </c>
      <c r="CH11" s="119"/>
      <c r="CJ11" s="209">
        <v>8.5374248628593903E-4</v>
      </c>
      <c r="CK11" s="210"/>
      <c r="CL11" s="210"/>
      <c r="CM11" s="210">
        <v>996.55</v>
      </c>
      <c r="CN11" s="210"/>
      <c r="CO11" s="211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224"/>
    </row>
    <row r="12" spans="1:102" ht="20.100000000000001" customHeight="1" thickBot="1" x14ac:dyDescent="0.3">
      <c r="A12" s="105">
        <v>0.13927333333333333</v>
      </c>
      <c r="B12" s="106">
        <v>50059</v>
      </c>
      <c r="C12" s="107">
        <f t="shared" si="0"/>
        <v>0.58411963264135847</v>
      </c>
      <c r="D12" s="108">
        <f t="shared" si="1"/>
        <v>1707.4882846009555</v>
      </c>
      <c r="E12" s="109">
        <f t="shared" si="2"/>
        <v>1.5362148463418475</v>
      </c>
      <c r="F12" s="112">
        <v>0.09</v>
      </c>
      <c r="G12" s="112">
        <v>10626.622069999999</v>
      </c>
      <c r="H12" s="112">
        <f t="shared" si="43"/>
        <v>0.37746469966293322</v>
      </c>
      <c r="I12" s="108">
        <f t="shared" si="44"/>
        <v>1103.3982021977356</v>
      </c>
      <c r="J12" s="112">
        <f t="shared" si="45"/>
        <v>0.78093690114389924</v>
      </c>
      <c r="K12" s="128">
        <v>0.09</v>
      </c>
      <c r="L12" s="112">
        <v>10571.556640999999</v>
      </c>
      <c r="M12" s="112">
        <f t="shared" si="46"/>
        <v>0.37746469966293322</v>
      </c>
      <c r="N12" s="112">
        <f t="shared" si="47"/>
        <v>1103.3982021977356</v>
      </c>
      <c r="O12" s="109">
        <f t="shared" si="48"/>
        <v>0.77689021300535888</v>
      </c>
      <c r="P12" s="5">
        <v>0.15503999999999998</v>
      </c>
      <c r="Q12" s="16">
        <v>29388.666666666664</v>
      </c>
      <c r="R12" s="38">
        <f t="shared" si="8"/>
        <v>0.5826844185473592</v>
      </c>
      <c r="S12" s="60">
        <f t="shared" si="9"/>
        <v>2402.32065392403</v>
      </c>
      <c r="T12" s="45">
        <f t="shared" si="49"/>
        <v>1.2782862265133841</v>
      </c>
      <c r="U12" s="135">
        <v>0.09</v>
      </c>
      <c r="V12" s="38">
        <v>5392.310547</v>
      </c>
      <c r="W12" s="38">
        <f t="shared" si="50"/>
        <v>0.33824559900195</v>
      </c>
      <c r="X12" s="38">
        <f t="shared" si="51"/>
        <v>1394.535983315033</v>
      </c>
      <c r="Y12" s="136">
        <f t="shared" si="52"/>
        <v>0.69602625573243582</v>
      </c>
      <c r="Z12" s="139">
        <v>0.09</v>
      </c>
      <c r="AA12" s="38">
        <v>6183.111328</v>
      </c>
      <c r="AB12" s="38">
        <f t="shared" si="53"/>
        <v>0.33824559900195</v>
      </c>
      <c r="AC12" s="38">
        <f t="shared" si="54"/>
        <v>1394.535983315033</v>
      </c>
      <c r="AD12" s="136">
        <f t="shared" si="55"/>
        <v>0.79810088623307351</v>
      </c>
      <c r="AE12" s="135"/>
      <c r="AF12" s="38"/>
      <c r="AG12" s="38">
        <f t="shared" si="56"/>
        <v>0</v>
      </c>
      <c r="AH12" s="38">
        <f t="shared" si="57"/>
        <v>0</v>
      </c>
      <c r="AI12" s="136" t="e">
        <f t="shared" si="58"/>
        <v>#DIV/0!</v>
      </c>
      <c r="AJ12" s="135"/>
      <c r="AK12" s="38"/>
      <c r="AL12" s="38">
        <f t="shared" si="59"/>
        <v>0</v>
      </c>
      <c r="AM12" s="38">
        <f t="shared" si="60"/>
        <v>0</v>
      </c>
      <c r="AN12" s="136" t="e">
        <f t="shared" si="61"/>
        <v>#DIV/0!</v>
      </c>
      <c r="AO12" s="135">
        <v>8.9999999999999993E-3</v>
      </c>
      <c r="AP12" s="38">
        <v>177.74529000000001</v>
      </c>
      <c r="AQ12" s="38">
        <f t="shared" si="62"/>
        <v>3.3824559900194999E-2</v>
      </c>
      <c r="AR12" s="38">
        <f t="shared" si="63"/>
        <v>139.45359833150329</v>
      </c>
      <c r="AS12" s="136">
        <f t="shared" si="64"/>
        <v>2.2942927265493784</v>
      </c>
      <c r="AT12" s="171">
        <v>0.16081333333333334</v>
      </c>
      <c r="AU12" s="39">
        <v>23823.000000000004</v>
      </c>
      <c r="AV12" s="39">
        <f t="shared" si="25"/>
        <v>0.56705634732662025</v>
      </c>
      <c r="AW12" s="39">
        <f t="shared" si="26"/>
        <v>2922.1469433819034</v>
      </c>
      <c r="AX12" s="172">
        <f t="shared" si="27"/>
        <v>1.3675314394166882</v>
      </c>
      <c r="AY12" s="39">
        <v>0.09</v>
      </c>
      <c r="AZ12" s="39">
        <v>3972.0434570000002</v>
      </c>
      <c r="BA12" s="39">
        <f t="shared" si="65"/>
        <v>0.31735596919448528</v>
      </c>
      <c r="BB12" s="39">
        <f t="shared" si="66"/>
        <v>1635.3944007816804</v>
      </c>
      <c r="BC12" s="39">
        <f t="shared" si="67"/>
        <v>0.72797078309176011</v>
      </c>
      <c r="BD12" s="114">
        <v>0.09</v>
      </c>
      <c r="BE12" s="114">
        <v>4534.9443359999996</v>
      </c>
      <c r="BF12" s="114">
        <f t="shared" si="68"/>
        <v>0.31735596919448528</v>
      </c>
      <c r="BG12" s="114">
        <f t="shared" si="69"/>
        <v>1635.3944007816804</v>
      </c>
      <c r="BH12" s="114">
        <f t="shared" si="70"/>
        <v>0.83113566487735979</v>
      </c>
      <c r="BI12" s="179">
        <v>0.16651666666666665</v>
      </c>
      <c r="BJ12" s="40">
        <v>15209.666666666668</v>
      </c>
      <c r="BK12" s="40">
        <f t="shared" si="34"/>
        <v>0.56485369764857152</v>
      </c>
      <c r="BL12" s="40">
        <f t="shared" si="35"/>
        <v>3455.1496934252168</v>
      </c>
      <c r="BM12" s="180">
        <f t="shared" si="36"/>
        <v>1.0444703156021871</v>
      </c>
      <c r="BN12" s="40">
        <v>0.09</v>
      </c>
      <c r="BO12" s="40">
        <v>3851.5317380000001</v>
      </c>
      <c r="BP12" s="40">
        <f t="shared" si="71"/>
        <v>0.30529576291685384</v>
      </c>
      <c r="BQ12" s="40">
        <f t="shared" si="72"/>
        <v>1867.4615498444775</v>
      </c>
      <c r="BR12" s="40">
        <f t="shared" si="73"/>
        <v>0.90539957157403195</v>
      </c>
      <c r="BS12" s="99">
        <v>0.09</v>
      </c>
      <c r="BT12" s="99">
        <v>3300.2241210000002</v>
      </c>
      <c r="BU12" s="99">
        <f t="shared" si="74"/>
        <v>0.30529576291685384</v>
      </c>
      <c r="BV12" s="99">
        <f t="shared" si="75"/>
        <v>1867.4615498444775</v>
      </c>
      <c r="BW12" s="99">
        <f t="shared" si="76"/>
        <v>0.77580082640141712</v>
      </c>
      <c r="BX12" s="8">
        <v>0.1851527272727273</v>
      </c>
      <c r="BY12" s="22">
        <v>16747.939393939396</v>
      </c>
      <c r="BZ12" s="41" t="e">
        <f t="shared" si="77"/>
        <v>#DIV/0!</v>
      </c>
      <c r="CA12" s="56" t="e">
        <f t="shared" si="78"/>
        <v>#DIV/0!</v>
      </c>
      <c r="CB12" s="51" t="e">
        <f t="shared" si="79"/>
        <v>#DIV/0!</v>
      </c>
      <c r="CC12" s="8"/>
      <c r="CD12" s="22"/>
      <c r="CE12" s="41" t="e">
        <f t="shared" si="80"/>
        <v>#DIV/0!</v>
      </c>
      <c r="CF12" s="56" t="e">
        <f t="shared" si="81"/>
        <v>#DIV/0!</v>
      </c>
      <c r="CG12" s="51" t="e">
        <f t="shared" si="82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224"/>
    </row>
    <row r="13" spans="1:102" ht="20.100000000000001" customHeight="1" x14ac:dyDescent="0.3">
      <c r="A13" s="105">
        <v>0.15114440000000001</v>
      </c>
      <c r="B13" s="106">
        <v>57804.920000000006</v>
      </c>
      <c r="C13" s="107">
        <f t="shared" si="0"/>
        <v>0.6339075061303806</v>
      </c>
      <c r="D13" s="108">
        <f t="shared" si="1"/>
        <v>1853.0273248028384</v>
      </c>
      <c r="E13" s="109">
        <f t="shared" si="2"/>
        <v>1.5062130667513152</v>
      </c>
      <c r="F13" s="112">
        <v>0.1</v>
      </c>
      <c r="G13" s="112">
        <v>12838.379883</v>
      </c>
      <c r="H13" s="112">
        <f t="shared" si="43"/>
        <v>0.41940522184770362</v>
      </c>
      <c r="I13" s="108">
        <f t="shared" si="44"/>
        <v>1225.9980024419285</v>
      </c>
      <c r="J13" s="112">
        <f t="shared" si="45"/>
        <v>0.76421569090825281</v>
      </c>
      <c r="K13" s="128">
        <v>0.1</v>
      </c>
      <c r="L13" s="112">
        <v>12758.259765999999</v>
      </c>
      <c r="M13" s="112">
        <f t="shared" si="46"/>
        <v>0.41940522184770362</v>
      </c>
      <c r="N13" s="112">
        <f t="shared" si="47"/>
        <v>1225.9980024419285</v>
      </c>
      <c r="O13" s="109">
        <f t="shared" si="48"/>
        <v>0.75944647149530475</v>
      </c>
      <c r="P13" s="5">
        <v>0.16650500000000001</v>
      </c>
      <c r="Q13" s="16">
        <v>33446</v>
      </c>
      <c r="R13" s="38">
        <f t="shared" si="8"/>
        <v>0.62577314957577435</v>
      </c>
      <c r="S13" s="60">
        <f t="shared" si="9"/>
        <v>2579.9690433541064</v>
      </c>
      <c r="T13" s="45">
        <f t="shared" si="49"/>
        <v>1.2613202615897208</v>
      </c>
      <c r="U13" s="135">
        <v>0.1</v>
      </c>
      <c r="V13" s="38">
        <v>6549.607422</v>
      </c>
      <c r="W13" s="38">
        <f t="shared" si="50"/>
        <v>0.37582844333550003</v>
      </c>
      <c r="X13" s="38">
        <f t="shared" si="51"/>
        <v>1549.4844259055922</v>
      </c>
      <c r="Y13" s="136">
        <f t="shared" si="52"/>
        <v>0.68477991752913503</v>
      </c>
      <c r="Z13" s="139">
        <v>0.1</v>
      </c>
      <c r="AA13" s="38">
        <v>7383.4931640000004</v>
      </c>
      <c r="AB13" s="38">
        <f t="shared" si="53"/>
        <v>0.37582844333550003</v>
      </c>
      <c r="AC13" s="38">
        <f t="shared" si="54"/>
        <v>1549.4844259055922</v>
      </c>
      <c r="AD13" s="136">
        <f t="shared" si="55"/>
        <v>0.77196502235196918</v>
      </c>
      <c r="AE13" s="135"/>
      <c r="AF13" s="38"/>
      <c r="AG13" s="38">
        <f t="shared" si="56"/>
        <v>0</v>
      </c>
      <c r="AH13" s="38">
        <f t="shared" si="57"/>
        <v>0</v>
      </c>
      <c r="AI13" s="136" t="e">
        <f t="shared" si="58"/>
        <v>#DIV/0!</v>
      </c>
      <c r="AJ13" s="135"/>
      <c r="AK13" s="38"/>
      <c r="AL13" s="38">
        <f t="shared" si="59"/>
        <v>0</v>
      </c>
      <c r="AM13" s="38">
        <f t="shared" si="60"/>
        <v>0</v>
      </c>
      <c r="AN13" s="136" t="e">
        <f t="shared" si="61"/>
        <v>#DIV/0!</v>
      </c>
      <c r="AO13" s="135">
        <v>0.01</v>
      </c>
      <c r="AP13" s="38">
        <v>213.35254</v>
      </c>
      <c r="AQ13" s="38">
        <f t="shared" si="62"/>
        <v>3.7582844333550004E-2</v>
      </c>
      <c r="AR13" s="38">
        <f t="shared" si="63"/>
        <v>154.94844259055924</v>
      </c>
      <c r="AS13" s="136">
        <f t="shared" si="64"/>
        <v>2.2306609439687346</v>
      </c>
      <c r="AT13" s="171">
        <v>0.17243</v>
      </c>
      <c r="AU13" s="39">
        <v>27241.500000000004</v>
      </c>
      <c r="AV13" s="39">
        <f t="shared" si="25"/>
        <v>0.60801877520227887</v>
      </c>
      <c r="AW13" s="39">
        <f t="shared" si="26"/>
        <v>3133.2339614087241</v>
      </c>
      <c r="AX13" s="172">
        <f t="shared" si="27"/>
        <v>1.3601610621882823</v>
      </c>
      <c r="AY13" s="39">
        <v>0.1</v>
      </c>
      <c r="AZ13" s="39">
        <v>4851.7128910000001</v>
      </c>
      <c r="BA13" s="39">
        <f t="shared" si="65"/>
        <v>0.3526177435494281</v>
      </c>
      <c r="BB13" s="39">
        <f t="shared" si="66"/>
        <v>1817.1048897574226</v>
      </c>
      <c r="BC13" s="39">
        <f t="shared" si="67"/>
        <v>0.72024469756552867</v>
      </c>
      <c r="BD13" s="114">
        <v>0.1</v>
      </c>
      <c r="BE13" s="114">
        <v>5727.703125</v>
      </c>
      <c r="BF13" s="114">
        <f t="shared" si="68"/>
        <v>0.3526177435494281</v>
      </c>
      <c r="BG13" s="114">
        <f t="shared" si="69"/>
        <v>1817.1048897574226</v>
      </c>
      <c r="BH13" s="114">
        <f t="shared" si="70"/>
        <v>0.85028687758159383</v>
      </c>
      <c r="BI13" s="179">
        <v>0.17903759999999999</v>
      </c>
      <c r="BJ13" s="40">
        <v>17656.319999999996</v>
      </c>
      <c r="BK13" s="40">
        <f t="shared" si="34"/>
        <v>0.60732689647558347</v>
      </c>
      <c r="BL13" s="40">
        <f t="shared" si="35"/>
        <v>3714.9537108492846</v>
      </c>
      <c r="BM13" s="180">
        <f t="shared" si="36"/>
        <v>1.0488261788622959</v>
      </c>
      <c r="BN13" s="40">
        <v>0.1</v>
      </c>
      <c r="BO13" s="40">
        <v>4507.2265630000002</v>
      </c>
      <c r="BP13" s="40">
        <f t="shared" si="71"/>
        <v>0.33921751435205982</v>
      </c>
      <c r="BQ13" s="40">
        <f t="shared" si="72"/>
        <v>2074.9572776049749</v>
      </c>
      <c r="BR13" s="40">
        <f t="shared" si="73"/>
        <v>0.85822509955728954</v>
      </c>
      <c r="BS13" s="99">
        <v>0.1</v>
      </c>
      <c r="BT13" s="99">
        <v>4022.602539</v>
      </c>
      <c r="BU13" s="99">
        <f t="shared" si="74"/>
        <v>0.33921751435205982</v>
      </c>
      <c r="BV13" s="99">
        <f t="shared" si="75"/>
        <v>2074.9572776049749</v>
      </c>
      <c r="BW13" s="99">
        <f t="shared" si="76"/>
        <v>0.76594739941691292</v>
      </c>
      <c r="BX13" s="8">
        <v>0.19661090909090909</v>
      </c>
      <c r="BY13" s="22">
        <v>18766.121212121208</v>
      </c>
      <c r="BZ13" s="41" t="e">
        <f t="shared" si="77"/>
        <v>#DIV/0!</v>
      </c>
      <c r="CA13" s="56" t="e">
        <f t="shared" si="78"/>
        <v>#DIV/0!</v>
      </c>
      <c r="CB13" s="51" t="e">
        <f t="shared" si="79"/>
        <v>#DIV/0!</v>
      </c>
      <c r="CC13" s="8"/>
      <c r="CD13" s="22"/>
      <c r="CE13" s="41" t="e">
        <f t="shared" si="80"/>
        <v>#DIV/0!</v>
      </c>
      <c r="CF13" s="56" t="e">
        <f t="shared" si="81"/>
        <v>#DIV/0!</v>
      </c>
      <c r="CG13" s="51" t="e">
        <f t="shared" si="82"/>
        <v>#DIV/0!</v>
      </c>
      <c r="CH13" s="119"/>
      <c r="CJ13" s="212" t="s">
        <v>45</v>
      </c>
      <c r="CK13" s="213"/>
      <c r="CL13" s="213"/>
      <c r="CM13" s="213"/>
      <c r="CN13" s="213"/>
      <c r="CO13" s="214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224"/>
    </row>
    <row r="14" spans="1:102" ht="20.100000000000001" customHeight="1" x14ac:dyDescent="0.3">
      <c r="A14" s="105">
        <v>0.16259000000000001</v>
      </c>
      <c r="B14" s="106">
        <v>65642.25</v>
      </c>
      <c r="C14" s="107">
        <f t="shared" ref="C14:C17" si="89">(A14)/($CM$11*$CL$5)</f>
        <v>0.6819109502021814</v>
      </c>
      <c r="D14" s="108">
        <f t="shared" ref="D14:D17" si="90">(A14*$CL$6)/($CJ$11*$CL$5)</f>
        <v>1993.3501521703317</v>
      </c>
      <c r="E14" s="109">
        <f t="shared" ref="E14:E17" si="91">(B14*$CL$6)/(2*$CL$7*$CM$11*(C14^2))</f>
        <v>1.4780921991374996</v>
      </c>
      <c r="F14" s="112">
        <v>0.11</v>
      </c>
      <c r="G14" s="112">
        <v>15234.510742</v>
      </c>
      <c r="H14" s="112">
        <f t="shared" si="43"/>
        <v>0.46134574403247397</v>
      </c>
      <c r="I14" s="108">
        <f t="shared" si="44"/>
        <v>1348.5978026861214</v>
      </c>
      <c r="J14" s="112">
        <f t="shared" si="45"/>
        <v>0.74946070848643553</v>
      </c>
      <c r="K14" s="128">
        <v>0.11</v>
      </c>
      <c r="L14" s="112">
        <v>15149.478515999999</v>
      </c>
      <c r="M14" s="112">
        <f t="shared" si="46"/>
        <v>0.46134574403247397</v>
      </c>
      <c r="N14" s="112">
        <f t="shared" si="47"/>
        <v>1348.5978026861214</v>
      </c>
      <c r="O14" s="109">
        <f t="shared" si="48"/>
        <v>0.74527755397485373</v>
      </c>
      <c r="P14" s="5">
        <v>0.17864249999999998</v>
      </c>
      <c r="Q14" s="16">
        <v>37454.75</v>
      </c>
      <c r="R14" s="38">
        <f t="shared" ref="R14:R17" si="92">(P14)/($CM$11*$CM$5)</f>
        <v>0.67138932688562059</v>
      </c>
      <c r="S14" s="60">
        <f t="shared" ref="S14:S17" si="93">(P14*$CM$6)/($CJ$11*$CM$5)</f>
        <v>2768.037715548397</v>
      </c>
      <c r="T14" s="45">
        <f t="shared" ref="T14:T17" si="94">(Q14*$CM$6)/(2*$CM$7*$CM$11*(R14^2))</f>
        <v>1.2270805514239902</v>
      </c>
      <c r="U14" s="135">
        <v>0.11</v>
      </c>
      <c r="V14" s="38">
        <v>7753.6713870000003</v>
      </c>
      <c r="W14" s="38">
        <f t="shared" si="50"/>
        <v>0.41341128766905</v>
      </c>
      <c r="X14" s="38">
        <f t="shared" si="51"/>
        <v>1704.4328684961515</v>
      </c>
      <c r="Y14" s="136">
        <f t="shared" si="52"/>
        <v>0.66997371818031692</v>
      </c>
      <c r="Z14" s="139">
        <v>0.11</v>
      </c>
      <c r="AA14" s="38">
        <v>8853.9785159999901</v>
      </c>
      <c r="AB14" s="38">
        <f t="shared" si="53"/>
        <v>0.41341128766905</v>
      </c>
      <c r="AC14" s="38">
        <f t="shared" si="54"/>
        <v>1704.4328684961515</v>
      </c>
      <c r="AD14" s="136">
        <f t="shared" si="55"/>
        <v>0.76504827338940185</v>
      </c>
      <c r="AE14" s="135"/>
      <c r="AF14" s="38"/>
      <c r="AG14" s="38">
        <f t="shared" si="56"/>
        <v>0</v>
      </c>
      <c r="AH14" s="38">
        <f t="shared" si="57"/>
        <v>0</v>
      </c>
      <c r="AI14" s="136" t="e">
        <f t="shared" si="58"/>
        <v>#DIV/0!</v>
      </c>
      <c r="AJ14" s="135"/>
      <c r="AK14" s="38"/>
      <c r="AL14" s="38">
        <f t="shared" si="59"/>
        <v>0</v>
      </c>
      <c r="AM14" s="38">
        <f t="shared" si="60"/>
        <v>0</v>
      </c>
      <c r="AN14" s="136" t="e">
        <f t="shared" si="61"/>
        <v>#DIV/0!</v>
      </c>
      <c r="AO14" s="135">
        <v>0.02</v>
      </c>
      <c r="AP14" s="38">
        <v>717.59706000000006</v>
      </c>
      <c r="AQ14" s="38">
        <f t="shared" si="62"/>
        <v>7.5165688667100009E-2</v>
      </c>
      <c r="AR14" s="38">
        <f t="shared" si="63"/>
        <v>309.89688518111848</v>
      </c>
      <c r="AS14" s="136">
        <f t="shared" si="64"/>
        <v>1.8756698833404899</v>
      </c>
      <c r="AT14" s="171">
        <v>0.18519749999999999</v>
      </c>
      <c r="AU14" s="39">
        <v>30729</v>
      </c>
      <c r="AV14" s="39">
        <f t="shared" ref="AV14:AV17" si="95">(AT14)/($CM$11*$CN$5)</f>
        <v>0.65303924560995197</v>
      </c>
      <c r="AW14" s="39">
        <f t="shared" ref="AW14:AW17" si="96">(AT14*$CN$6)/($CJ$11*$CN$5)</f>
        <v>3365.2328282085023</v>
      </c>
      <c r="AX14" s="172">
        <f t="shared" ref="AX14:AX17" si="97">(AU14*$CN$6)/(2*$CN$7*$CM$11*(AV14^2))</f>
        <v>1.3300352913294966</v>
      </c>
      <c r="AY14" s="39">
        <v>0.11</v>
      </c>
      <c r="AZ14" s="39">
        <v>5806.3974609999996</v>
      </c>
      <c r="BA14" s="39">
        <f t="shared" si="65"/>
        <v>0.38787951790437086</v>
      </c>
      <c r="BB14" s="39">
        <f t="shared" si="66"/>
        <v>1998.8153787331651</v>
      </c>
      <c r="BC14" s="39">
        <f t="shared" si="67"/>
        <v>0.71237122330955949</v>
      </c>
      <c r="BD14" s="114">
        <v>0.11</v>
      </c>
      <c r="BE14" s="114">
        <v>6695.6909180000002</v>
      </c>
      <c r="BF14" s="114">
        <f t="shared" si="68"/>
        <v>0.38787951790437086</v>
      </c>
      <c r="BG14" s="114">
        <f t="shared" si="69"/>
        <v>1998.8153787331651</v>
      </c>
      <c r="BH14" s="114">
        <f t="shared" si="70"/>
        <v>0.82147623585811014</v>
      </c>
      <c r="BI14" s="179">
        <v>0.19210249999999998</v>
      </c>
      <c r="BJ14" s="40">
        <v>20176.25</v>
      </c>
      <c r="BK14" s="40">
        <f t="shared" ref="BK14:BK17" si="98">(BI14)/($CM$11*$CO$5)</f>
        <v>0.65164532550816567</v>
      </c>
      <c r="BL14" s="40">
        <f t="shared" ref="BL14:BL17" si="99">(BI14*$CO$6)/($CJ$11*$CO$5)</f>
        <v>3986.0448042110966</v>
      </c>
      <c r="BM14" s="180">
        <f t="shared" ref="BM14:BM17" si="100">(BJ14*$CO$6)/(2*$CO$7*$CM$11*(BK14^2))</f>
        <v>1.0410371781781393</v>
      </c>
      <c r="BN14" s="40">
        <v>0.11</v>
      </c>
      <c r="BO14" s="40">
        <v>5105.0981449999999</v>
      </c>
      <c r="BP14" s="40">
        <f t="shared" si="71"/>
        <v>0.37313926578726581</v>
      </c>
      <c r="BQ14" s="40">
        <f t="shared" si="72"/>
        <v>2282.4530053654726</v>
      </c>
      <c r="BR14" s="40">
        <f t="shared" si="73"/>
        <v>0.80336063634151822</v>
      </c>
      <c r="BS14" s="99">
        <v>0.11</v>
      </c>
      <c r="BT14" s="99">
        <v>4828.7744140000004</v>
      </c>
      <c r="BU14" s="99">
        <f t="shared" si="74"/>
        <v>0.37313926578726581</v>
      </c>
      <c r="BV14" s="99">
        <f t="shared" si="75"/>
        <v>2282.4530053654726</v>
      </c>
      <c r="BW14" s="99">
        <f t="shared" si="76"/>
        <v>0.7598771220059829</v>
      </c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224"/>
    </row>
    <row r="15" spans="1:102" ht="20.100000000000001" customHeight="1" x14ac:dyDescent="0.3">
      <c r="A15" s="105">
        <v>0.17347333333333334</v>
      </c>
      <c r="B15" s="106">
        <v>73439</v>
      </c>
      <c r="C15" s="107">
        <f t="shared" si="89"/>
        <v>0.72755621851327312</v>
      </c>
      <c r="D15" s="108">
        <f t="shared" si="90"/>
        <v>2126.7796014360952</v>
      </c>
      <c r="E15" s="109">
        <f t="shared" si="91"/>
        <v>1.4526702267036866</v>
      </c>
      <c r="F15" s="112">
        <v>0.12</v>
      </c>
      <c r="G15" s="112">
        <v>17841.451172000001</v>
      </c>
      <c r="H15" s="112">
        <f t="shared" si="43"/>
        <v>0.50328626621724437</v>
      </c>
      <c r="I15" s="108">
        <f t="shared" si="44"/>
        <v>1471.1976029303141</v>
      </c>
      <c r="J15" s="112">
        <f t="shared" si="45"/>
        <v>0.73751933755104138</v>
      </c>
      <c r="K15" s="128">
        <v>0.12</v>
      </c>
      <c r="L15" s="112">
        <v>17727.181640999999</v>
      </c>
      <c r="M15" s="112">
        <f t="shared" si="46"/>
        <v>0.50328626621724437</v>
      </c>
      <c r="N15" s="112">
        <f t="shared" si="47"/>
        <v>1471.1976029303141</v>
      </c>
      <c r="O15" s="109">
        <f t="shared" si="48"/>
        <v>0.73279573138285869</v>
      </c>
      <c r="P15" s="5">
        <v>0.18962000000000001</v>
      </c>
      <c r="Q15" s="16">
        <v>41758.666666666657</v>
      </c>
      <c r="R15" s="38">
        <f t="shared" si="92"/>
        <v>0.71264589425277514</v>
      </c>
      <c r="S15" s="60">
        <f t="shared" si="93"/>
        <v>2938.1323684021841</v>
      </c>
      <c r="T15" s="45">
        <f t="shared" si="94"/>
        <v>1.2142666990104534</v>
      </c>
      <c r="U15" s="135">
        <v>0.12</v>
      </c>
      <c r="V15" s="38">
        <v>9093.3037110000005</v>
      </c>
      <c r="W15" s="38">
        <f t="shared" si="50"/>
        <v>0.45099413200260002</v>
      </c>
      <c r="X15" s="38">
        <f t="shared" si="51"/>
        <v>1859.3813110867106</v>
      </c>
      <c r="Y15" s="136">
        <f t="shared" si="52"/>
        <v>0.66022953786871752</v>
      </c>
      <c r="Z15" s="139">
        <v>0.12</v>
      </c>
      <c r="AA15" s="38">
        <v>10368.178711</v>
      </c>
      <c r="AB15" s="38">
        <f t="shared" si="53"/>
        <v>0.45099413200260002</v>
      </c>
      <c r="AC15" s="38">
        <f t="shared" si="54"/>
        <v>1859.3813110867106</v>
      </c>
      <c r="AD15" s="136">
        <f t="shared" si="55"/>
        <v>0.75279327035157528</v>
      </c>
      <c r="AE15" s="135"/>
      <c r="AF15" s="38"/>
      <c r="AG15" s="38">
        <f t="shared" si="56"/>
        <v>0</v>
      </c>
      <c r="AH15" s="38">
        <f t="shared" si="57"/>
        <v>0</v>
      </c>
      <c r="AI15" s="136" t="e">
        <f t="shared" si="58"/>
        <v>#DIV/0!</v>
      </c>
      <c r="AJ15" s="135"/>
      <c r="AK15" s="38"/>
      <c r="AL15" s="38">
        <f t="shared" si="59"/>
        <v>0</v>
      </c>
      <c r="AM15" s="38">
        <f t="shared" si="60"/>
        <v>0</v>
      </c>
      <c r="AN15" s="136" t="e">
        <f t="shared" si="61"/>
        <v>#DIV/0!</v>
      </c>
      <c r="AO15" s="135">
        <v>0.03</v>
      </c>
      <c r="AP15" s="38">
        <v>1497.0468000000001</v>
      </c>
      <c r="AQ15" s="38">
        <f t="shared" si="62"/>
        <v>0.11274853300065001</v>
      </c>
      <c r="AR15" s="38">
        <f t="shared" si="63"/>
        <v>464.84532777167766</v>
      </c>
      <c r="AS15" s="136">
        <f t="shared" si="64"/>
        <v>1.7391162523010422</v>
      </c>
      <c r="AT15" s="171">
        <v>0.19703333333333331</v>
      </c>
      <c r="AU15" s="39">
        <v>34413.666666666672</v>
      </c>
      <c r="AV15" s="39">
        <f t="shared" si="95"/>
        <v>0.69477449404022307</v>
      </c>
      <c r="AW15" s="39">
        <f t="shared" si="96"/>
        <v>3580.3023344520411</v>
      </c>
      <c r="AX15" s="172">
        <f t="shared" si="97"/>
        <v>1.3159412946429647</v>
      </c>
      <c r="AY15" s="39">
        <v>0.12</v>
      </c>
      <c r="AZ15" s="39">
        <v>6797.0415039999998</v>
      </c>
      <c r="BA15" s="39">
        <f t="shared" si="65"/>
        <v>0.42314129225931368</v>
      </c>
      <c r="BB15" s="39">
        <f t="shared" si="66"/>
        <v>2180.5258677089068</v>
      </c>
      <c r="BC15" s="39">
        <f t="shared" si="67"/>
        <v>0.70071660090485688</v>
      </c>
      <c r="BD15" s="114">
        <v>0.12</v>
      </c>
      <c r="BE15" s="114">
        <v>7932.6977539999998</v>
      </c>
      <c r="BF15" s="114">
        <f t="shared" si="68"/>
        <v>0.42314129225931368</v>
      </c>
      <c r="BG15" s="114">
        <f t="shared" si="69"/>
        <v>2180.5258677089068</v>
      </c>
      <c r="BH15" s="114">
        <f t="shared" si="70"/>
        <v>0.81779300640099084</v>
      </c>
      <c r="BI15" s="179">
        <v>0.20369999999999999</v>
      </c>
      <c r="BJ15" s="40">
        <v>22558.666666666668</v>
      </c>
      <c r="BK15" s="40">
        <f t="shared" si="98"/>
        <v>0.69098607673514589</v>
      </c>
      <c r="BL15" s="40">
        <f t="shared" si="99"/>
        <v>4226.6879744813332</v>
      </c>
      <c r="BM15" s="180">
        <f t="shared" si="100"/>
        <v>1.0351974454257287</v>
      </c>
      <c r="BN15" s="40">
        <v>0.12</v>
      </c>
      <c r="BO15" s="40">
        <v>6297.1938479999999</v>
      </c>
      <c r="BP15" s="40">
        <f t="shared" si="71"/>
        <v>0.40706101722247179</v>
      </c>
      <c r="BQ15" s="40">
        <f t="shared" si="72"/>
        <v>2489.9487331259697</v>
      </c>
      <c r="BR15" s="40">
        <f t="shared" si="73"/>
        <v>0.83267666281010133</v>
      </c>
      <c r="BS15" s="99">
        <v>0.12</v>
      </c>
      <c r="BT15" s="99">
        <v>5678.0947269999997</v>
      </c>
      <c r="BU15" s="99">
        <f t="shared" si="74"/>
        <v>0.40706101722247179</v>
      </c>
      <c r="BV15" s="99">
        <f t="shared" si="75"/>
        <v>2489.9487331259697</v>
      </c>
      <c r="BW15" s="99">
        <f t="shared" si="76"/>
        <v>0.75081331185312328</v>
      </c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224"/>
    </row>
    <row r="16" spans="1:102" ht="20.100000000000001" customHeight="1" x14ac:dyDescent="0.3">
      <c r="A16" s="105">
        <v>0.18372200000000002</v>
      </c>
      <c r="B16" s="106">
        <v>81652</v>
      </c>
      <c r="C16" s="107">
        <f t="shared" si="89"/>
        <v>0.77053966168303811</v>
      </c>
      <c r="D16" s="108">
        <f t="shared" si="90"/>
        <v>2252.4280500463606</v>
      </c>
      <c r="E16" s="109">
        <f t="shared" si="91"/>
        <v>1.4399593300198243</v>
      </c>
      <c r="F16" s="112">
        <v>0.13</v>
      </c>
      <c r="G16" s="112">
        <v>20644.097656000002</v>
      </c>
      <c r="H16" s="112">
        <f t="shared" si="43"/>
        <v>0.54522678840201477</v>
      </c>
      <c r="I16" s="108">
        <f t="shared" si="44"/>
        <v>1593.7974031745073</v>
      </c>
      <c r="J16" s="112">
        <f t="shared" si="45"/>
        <v>0.72713479726731378</v>
      </c>
      <c r="K16" s="128">
        <v>0.13</v>
      </c>
      <c r="L16" s="112">
        <v>20519.126952999999</v>
      </c>
      <c r="M16" s="112">
        <f t="shared" si="46"/>
        <v>0.54522678840201477</v>
      </c>
      <c r="N16" s="112">
        <f t="shared" si="47"/>
        <v>1593.7974031745073</v>
      </c>
      <c r="O16" s="109">
        <f t="shared" si="48"/>
        <v>0.72273302837896281</v>
      </c>
      <c r="P16" s="5">
        <v>0.20055999999999999</v>
      </c>
      <c r="Q16" s="16">
        <v>46235</v>
      </c>
      <c r="R16" s="38">
        <f t="shared" si="92"/>
        <v>0.75376152595367873</v>
      </c>
      <c r="S16" s="60">
        <f t="shared" si="93"/>
        <v>3107.6459645962555</v>
      </c>
      <c r="T16" s="45">
        <f t="shared" si="94"/>
        <v>1.2017606122356199</v>
      </c>
      <c r="U16" s="135">
        <v>0.13</v>
      </c>
      <c r="V16" s="38">
        <v>10533.008789</v>
      </c>
      <c r="W16" s="38">
        <f t="shared" si="50"/>
        <v>0.48857697633615005</v>
      </c>
      <c r="X16" s="38">
        <f t="shared" si="51"/>
        <v>2014.3297536772698</v>
      </c>
      <c r="Y16" s="136">
        <f t="shared" si="52"/>
        <v>0.65163062637411473</v>
      </c>
      <c r="Z16" s="139">
        <v>0.13</v>
      </c>
      <c r="AA16" s="38">
        <v>12016.736328000001</v>
      </c>
      <c r="AB16" s="38">
        <f t="shared" si="53"/>
        <v>0.48857697633615005</v>
      </c>
      <c r="AC16" s="38">
        <f t="shared" si="54"/>
        <v>2014.3297536772698</v>
      </c>
      <c r="AD16" s="136">
        <f t="shared" si="55"/>
        <v>0.74342228106415953</v>
      </c>
      <c r="AE16" s="135"/>
      <c r="AF16" s="38"/>
      <c r="AG16" s="38">
        <f t="shared" si="56"/>
        <v>0</v>
      </c>
      <c r="AH16" s="38">
        <f t="shared" si="57"/>
        <v>0</v>
      </c>
      <c r="AI16" s="136" t="e">
        <f t="shared" si="58"/>
        <v>#DIV/0!</v>
      </c>
      <c r="AJ16" s="135"/>
      <c r="AK16" s="38"/>
      <c r="AL16" s="38">
        <f t="shared" si="59"/>
        <v>0</v>
      </c>
      <c r="AM16" s="38">
        <f t="shared" si="60"/>
        <v>0</v>
      </c>
      <c r="AN16" s="136" t="e">
        <f t="shared" si="61"/>
        <v>#DIV/0!</v>
      </c>
      <c r="AO16" s="135">
        <v>0.04</v>
      </c>
      <c r="AP16" s="38">
        <v>2444.3471</v>
      </c>
      <c r="AQ16" s="38">
        <f t="shared" si="62"/>
        <v>0.15033137733420002</v>
      </c>
      <c r="AR16" s="38">
        <f t="shared" si="63"/>
        <v>619.79377036223696</v>
      </c>
      <c r="AS16" s="136">
        <f t="shared" si="64"/>
        <v>1.5972711203348102</v>
      </c>
      <c r="AT16" s="171">
        <v>0.20912</v>
      </c>
      <c r="AU16" s="39">
        <v>38012</v>
      </c>
      <c r="AV16" s="39">
        <f t="shared" si="95"/>
        <v>0.73739422531056398</v>
      </c>
      <c r="AW16" s="39">
        <f t="shared" si="96"/>
        <v>3799.9297454607217</v>
      </c>
      <c r="AX16" s="172">
        <f t="shared" si="97"/>
        <v>1.2903708898895292</v>
      </c>
      <c r="AY16" s="39">
        <v>0.13</v>
      </c>
      <c r="AZ16" s="39">
        <v>7908.8549800000001</v>
      </c>
      <c r="BA16" s="39">
        <f t="shared" si="65"/>
        <v>0.4584030666142565</v>
      </c>
      <c r="BB16" s="39">
        <f t="shared" si="66"/>
        <v>2362.2363566846493</v>
      </c>
      <c r="BC16" s="39">
        <f t="shared" si="67"/>
        <v>0.69472333165756872</v>
      </c>
      <c r="BD16" s="114">
        <v>0.13</v>
      </c>
      <c r="BE16" s="114">
        <v>9295.3164059999999</v>
      </c>
      <c r="BF16" s="114">
        <f t="shared" si="68"/>
        <v>0.4584030666142565</v>
      </c>
      <c r="BG16" s="114">
        <f t="shared" si="69"/>
        <v>2362.2363566846493</v>
      </c>
      <c r="BH16" s="114">
        <f t="shared" si="70"/>
        <v>0.81651177050506196</v>
      </c>
      <c r="BI16" s="179">
        <v>0.21640200000000004</v>
      </c>
      <c r="BJ16" s="40">
        <v>25064.9</v>
      </c>
      <c r="BK16" s="40">
        <f t="shared" si="98"/>
        <v>0.73407348540814465</v>
      </c>
      <c r="BL16" s="40">
        <f t="shared" si="99"/>
        <v>4490.2490478827194</v>
      </c>
      <c r="BM16" s="180">
        <f t="shared" si="100"/>
        <v>1.019143311007269</v>
      </c>
      <c r="BN16" s="40">
        <v>0.13</v>
      </c>
      <c r="BO16" s="40">
        <v>7259.109375</v>
      </c>
      <c r="BP16" s="40">
        <f t="shared" si="71"/>
        <v>0.44098276865767777</v>
      </c>
      <c r="BQ16" s="40">
        <f t="shared" si="72"/>
        <v>2697.4444608864678</v>
      </c>
      <c r="BR16" s="40">
        <f t="shared" si="73"/>
        <v>0.8178778714499535</v>
      </c>
      <c r="BS16" s="99">
        <v>0.13</v>
      </c>
      <c r="BT16" s="99">
        <v>6577.4492190000001</v>
      </c>
      <c r="BU16" s="99">
        <f t="shared" si="74"/>
        <v>0.44098276865767777</v>
      </c>
      <c r="BV16" s="99">
        <f t="shared" si="75"/>
        <v>2697.4444608864678</v>
      </c>
      <c r="BW16" s="99">
        <f t="shared" si="76"/>
        <v>0.74107578339193692</v>
      </c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224"/>
    </row>
    <row r="17" spans="1:102" ht="20.100000000000001" customHeight="1" x14ac:dyDescent="0.3">
      <c r="A17" s="105">
        <v>0.19421833333333335</v>
      </c>
      <c r="B17" s="106">
        <v>90270.333333333358</v>
      </c>
      <c r="C17" s="107">
        <f t="shared" si="89"/>
        <v>0.81456183178557928</v>
      </c>
      <c r="D17" s="108">
        <f t="shared" si="90"/>
        <v>2381.1128870426733</v>
      </c>
      <c r="E17" s="109">
        <f t="shared" si="91"/>
        <v>1.4245258302325603</v>
      </c>
      <c r="F17" s="112">
        <v>0.14000000000000001</v>
      </c>
      <c r="G17" s="112">
        <v>23592.554688</v>
      </c>
      <c r="H17" s="112">
        <f t="shared" si="43"/>
        <v>0.58716731058678517</v>
      </c>
      <c r="I17" s="108">
        <f t="shared" si="44"/>
        <v>1716.3972034187002</v>
      </c>
      <c r="J17" s="112">
        <f t="shared" si="45"/>
        <v>0.71651391221889904</v>
      </c>
      <c r="K17" s="128">
        <v>0.14000000000000001</v>
      </c>
      <c r="L17" s="112">
        <v>23445.447265999999</v>
      </c>
      <c r="M17" s="112">
        <f t="shared" si="46"/>
        <v>0.58716731058678517</v>
      </c>
      <c r="N17" s="112">
        <f t="shared" si="47"/>
        <v>1716.3972034187002</v>
      </c>
      <c r="O17" s="109">
        <f t="shared" si="48"/>
        <v>0.71204620976583366</v>
      </c>
      <c r="P17" s="5"/>
      <c r="Q17" s="16"/>
      <c r="R17" s="38">
        <f t="shared" si="92"/>
        <v>0</v>
      </c>
      <c r="S17" s="60">
        <f t="shared" si="93"/>
        <v>0</v>
      </c>
      <c r="T17" s="45" t="e">
        <f t="shared" si="94"/>
        <v>#DIV/0!</v>
      </c>
      <c r="U17" s="135">
        <v>0.14000000000000001</v>
      </c>
      <c r="V17" s="38">
        <v>12065.546875</v>
      </c>
      <c r="W17" s="38">
        <f t="shared" si="50"/>
        <v>0.52615982066970002</v>
      </c>
      <c r="X17" s="38">
        <f t="shared" si="51"/>
        <v>2169.2781962678291</v>
      </c>
      <c r="Y17" s="136">
        <f t="shared" si="52"/>
        <v>0.64361578330148694</v>
      </c>
      <c r="Z17" s="139">
        <v>0.14000000000000001</v>
      </c>
      <c r="AA17" s="38">
        <v>13831.067383</v>
      </c>
      <c r="AB17" s="38">
        <f t="shared" si="53"/>
        <v>0.52615982066970002</v>
      </c>
      <c r="AC17" s="38">
        <f t="shared" si="54"/>
        <v>2169.2781962678291</v>
      </c>
      <c r="AD17" s="136">
        <f t="shared" si="55"/>
        <v>0.73779442903247527</v>
      </c>
      <c r="AE17" s="135"/>
      <c r="AF17" s="38"/>
      <c r="AG17" s="38">
        <f t="shared" si="56"/>
        <v>0</v>
      </c>
      <c r="AH17" s="38">
        <f t="shared" si="57"/>
        <v>0</v>
      </c>
      <c r="AI17" s="136" t="e">
        <f t="shared" si="58"/>
        <v>#DIV/0!</v>
      </c>
      <c r="AJ17" s="135"/>
      <c r="AK17" s="38"/>
      <c r="AL17" s="38">
        <f t="shared" si="59"/>
        <v>0</v>
      </c>
      <c r="AM17" s="38">
        <f t="shared" si="60"/>
        <v>0</v>
      </c>
      <c r="AN17" s="136" t="e">
        <f t="shared" si="61"/>
        <v>#DIV/0!</v>
      </c>
      <c r="AO17" s="135">
        <v>0.05</v>
      </c>
      <c r="AP17" s="38">
        <v>3633.4823999999999</v>
      </c>
      <c r="AQ17" s="38">
        <f t="shared" si="62"/>
        <v>0.18791422166775001</v>
      </c>
      <c r="AR17" s="38">
        <f t="shared" si="63"/>
        <v>774.74221295279608</v>
      </c>
      <c r="AS17" s="136">
        <f t="shared" si="64"/>
        <v>1.5195633068681127</v>
      </c>
      <c r="AT17" s="171">
        <v>0.22122666666666668</v>
      </c>
      <c r="AU17" s="39">
        <v>42061</v>
      </c>
      <c r="AV17" s="39">
        <f t="shared" si="95"/>
        <v>0.78008448012961484</v>
      </c>
      <c r="AW17" s="39">
        <f t="shared" si="96"/>
        <v>4019.9205774473548</v>
      </c>
      <c r="AX17" s="172">
        <f t="shared" si="97"/>
        <v>1.2758206271148986</v>
      </c>
      <c r="AY17" s="39">
        <v>0.14000000000000001</v>
      </c>
      <c r="AZ17" s="39">
        <v>8981.1396480000003</v>
      </c>
      <c r="BA17" s="39">
        <f t="shared" si="65"/>
        <v>0.49366484096919938</v>
      </c>
      <c r="BB17" s="39">
        <f t="shared" si="66"/>
        <v>2543.9468456603918</v>
      </c>
      <c r="BC17" s="39">
        <f t="shared" si="67"/>
        <v>0.68023716307838333</v>
      </c>
      <c r="BD17" s="114">
        <v>0.14000000000000001</v>
      </c>
      <c r="BE17" s="114">
        <v>10273.972656</v>
      </c>
      <c r="BF17" s="114">
        <f t="shared" si="68"/>
        <v>0.49366484096919938</v>
      </c>
      <c r="BG17" s="114">
        <f t="shared" si="69"/>
        <v>2543.9468456603918</v>
      </c>
      <c r="BH17" s="114">
        <f t="shared" si="70"/>
        <v>0.77815714786470747</v>
      </c>
      <c r="BI17" s="179">
        <v>0.22842666666666667</v>
      </c>
      <c r="BJ17" s="40">
        <v>27899.833333333336</v>
      </c>
      <c r="BK17" s="40">
        <f t="shared" si="98"/>
        <v>0.77486326078393186</v>
      </c>
      <c r="BL17" s="40">
        <f t="shared" si="99"/>
        <v>4739.7557439904576</v>
      </c>
      <c r="BM17" s="180">
        <f t="shared" si="100"/>
        <v>1.0181220114098686</v>
      </c>
      <c r="BN17" s="40">
        <v>0.14000000000000001</v>
      </c>
      <c r="BO17" s="40">
        <v>8533.7402340000008</v>
      </c>
      <c r="BP17" s="40">
        <f t="shared" si="71"/>
        <v>0.47490452009288381</v>
      </c>
      <c r="BQ17" s="40">
        <f t="shared" si="72"/>
        <v>2904.9401886469655</v>
      </c>
      <c r="BR17" s="40">
        <f t="shared" si="73"/>
        <v>0.82903939855466513</v>
      </c>
      <c r="BS17" s="99">
        <v>0.14000000000000001</v>
      </c>
      <c r="BT17" s="99">
        <v>7578.7749020000001</v>
      </c>
      <c r="BU17" s="99">
        <f t="shared" si="74"/>
        <v>0.47490452009288381</v>
      </c>
      <c r="BV17" s="99">
        <f t="shared" si="75"/>
        <v>2904.9401886469655</v>
      </c>
      <c r="BW17" s="99">
        <f t="shared" si="76"/>
        <v>0.73626602336713109</v>
      </c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224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0.15</v>
      </c>
      <c r="G18" s="112">
        <v>26765.271484000001</v>
      </c>
      <c r="H18" s="112">
        <f t="shared" si="43"/>
        <v>0.62910783277155546</v>
      </c>
      <c r="I18" s="108">
        <f t="shared" si="44"/>
        <v>1838.9970036628929</v>
      </c>
      <c r="J18" s="112">
        <f t="shared" si="45"/>
        <v>0.70810043793685495</v>
      </c>
      <c r="K18" s="128">
        <v>0.15</v>
      </c>
      <c r="L18" s="112">
        <v>26600.261718999998</v>
      </c>
      <c r="M18" s="112">
        <f t="shared" si="46"/>
        <v>0.62910783277155546</v>
      </c>
      <c r="N18" s="112">
        <f t="shared" si="47"/>
        <v>1838.9970036628929</v>
      </c>
      <c r="O18" s="109">
        <f t="shared" si="48"/>
        <v>0.70373494936222158</v>
      </c>
      <c r="P18" s="5"/>
      <c r="Q18" s="16"/>
      <c r="R18" s="38">
        <f t="shared" ref="R18" si="101">(P18)/($CM$11*$CM$5)</f>
        <v>0</v>
      </c>
      <c r="S18" s="60">
        <f t="shared" ref="S18:S20" si="102">(P18*$CM$6)/($CJ$11*$CM$5)</f>
        <v>0</v>
      </c>
      <c r="T18" s="45" t="e">
        <f t="shared" ref="T18:T20" si="103">(Q18*$CM$6)/(2*$CM$7*$CM$11*(R18^2))</f>
        <v>#DIV/0!</v>
      </c>
      <c r="U18" s="135">
        <v>0.15</v>
      </c>
      <c r="V18" s="38">
        <v>13714.891602</v>
      </c>
      <c r="W18" s="38">
        <f t="shared" si="50"/>
        <v>0.56374266500324999</v>
      </c>
      <c r="X18" s="38">
        <f t="shared" si="51"/>
        <v>2324.226638858388</v>
      </c>
      <c r="Y18" s="136">
        <f t="shared" si="52"/>
        <v>0.63730247801432216</v>
      </c>
      <c r="Z18" s="139">
        <v>0.15</v>
      </c>
      <c r="AA18" s="38">
        <v>15958.559569999999</v>
      </c>
      <c r="AB18" s="38">
        <f t="shared" si="53"/>
        <v>0.56374266500324999</v>
      </c>
      <c r="AC18" s="38">
        <f t="shared" si="54"/>
        <v>2324.226638858388</v>
      </c>
      <c r="AD18" s="136">
        <f t="shared" si="55"/>
        <v>0.741561060389063</v>
      </c>
      <c r="AE18" s="135"/>
      <c r="AF18" s="38"/>
      <c r="AG18" s="38">
        <f t="shared" si="56"/>
        <v>0</v>
      </c>
      <c r="AH18" s="38">
        <f t="shared" si="57"/>
        <v>0</v>
      </c>
      <c r="AI18" s="136" t="e">
        <f t="shared" si="58"/>
        <v>#DIV/0!</v>
      </c>
      <c r="AJ18" s="135"/>
      <c r="AK18" s="38"/>
      <c r="AL18" s="38">
        <f t="shared" si="59"/>
        <v>0</v>
      </c>
      <c r="AM18" s="38">
        <f t="shared" si="60"/>
        <v>0</v>
      </c>
      <c r="AN18" s="136" t="e">
        <f t="shared" si="61"/>
        <v>#DIV/0!</v>
      </c>
      <c r="AO18" s="135">
        <v>0.06</v>
      </c>
      <c r="AP18" s="38">
        <v>4900.4692999999997</v>
      </c>
      <c r="AQ18" s="38">
        <f t="shared" si="62"/>
        <v>0.22549706600130001</v>
      </c>
      <c r="AR18" s="38">
        <f t="shared" si="63"/>
        <v>929.69065554335532</v>
      </c>
      <c r="AS18" s="136">
        <f t="shared" si="64"/>
        <v>1.423216328897051</v>
      </c>
      <c r="AT18" s="171"/>
      <c r="AU18" s="39"/>
      <c r="AV18" s="39"/>
      <c r="AW18" s="39"/>
      <c r="AX18" s="172"/>
      <c r="AY18" s="39">
        <v>0.15</v>
      </c>
      <c r="AZ18" s="39">
        <v>10292.933594</v>
      </c>
      <c r="BA18" s="39">
        <f t="shared" si="65"/>
        <v>0.52892661532414209</v>
      </c>
      <c r="BB18" s="39">
        <f t="shared" si="66"/>
        <v>2725.6573346361338</v>
      </c>
      <c r="BC18" s="39">
        <f t="shared" si="67"/>
        <v>0.67911235200386666</v>
      </c>
      <c r="BD18" s="114">
        <v>0.15</v>
      </c>
      <c r="BE18" s="114">
        <v>12117.648438</v>
      </c>
      <c r="BF18" s="114">
        <f t="shared" si="68"/>
        <v>0.52892661532414209</v>
      </c>
      <c r="BG18" s="114">
        <f t="shared" si="69"/>
        <v>2725.6573346361338</v>
      </c>
      <c r="BH18" s="114">
        <f t="shared" si="70"/>
        <v>0.79950430616624069</v>
      </c>
      <c r="BI18" s="179"/>
      <c r="BJ18" s="40"/>
      <c r="BK18" s="40"/>
      <c r="BL18" s="40"/>
      <c r="BM18" s="180"/>
      <c r="BN18" s="40">
        <v>0.15</v>
      </c>
      <c r="BO18" s="40">
        <v>9622.2939449999903</v>
      </c>
      <c r="BP18" s="40">
        <f t="shared" si="71"/>
        <v>0.50882627152808968</v>
      </c>
      <c r="BQ18" s="40">
        <f t="shared" si="72"/>
        <v>3112.4359164074626</v>
      </c>
      <c r="BR18" s="40">
        <f t="shared" si="73"/>
        <v>0.81430654266374436</v>
      </c>
      <c r="BS18" s="99">
        <v>0.15</v>
      </c>
      <c r="BT18" s="99">
        <v>8553.12304699999</v>
      </c>
      <c r="BU18" s="99">
        <f t="shared" si="74"/>
        <v>0.50882627152808968</v>
      </c>
      <c r="BV18" s="99">
        <f t="shared" si="75"/>
        <v>3112.4359164074626</v>
      </c>
      <c r="BW18" s="99">
        <f t="shared" si="76"/>
        <v>0.72382574230121999</v>
      </c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224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0.16</v>
      </c>
      <c r="G19" s="112">
        <v>30143.373047000001</v>
      </c>
      <c r="H19" s="112">
        <f t="shared" si="43"/>
        <v>0.67104835495632587</v>
      </c>
      <c r="I19" s="108">
        <f t="shared" si="44"/>
        <v>1961.5968039070858</v>
      </c>
      <c r="J19" s="112">
        <f t="shared" si="45"/>
        <v>0.70090250353556061</v>
      </c>
      <c r="K19" s="128">
        <v>0.16</v>
      </c>
      <c r="L19" s="112">
        <v>29911.972656000002</v>
      </c>
      <c r="M19" s="112">
        <f t="shared" si="46"/>
        <v>0.67104835495632587</v>
      </c>
      <c r="N19" s="112">
        <f t="shared" si="47"/>
        <v>1961.5968039070858</v>
      </c>
      <c r="O19" s="109">
        <f t="shared" si="48"/>
        <v>0.69552191413973807</v>
      </c>
      <c r="P19" s="5"/>
      <c r="Q19" s="16"/>
      <c r="R19" s="38">
        <f>(P19)/($CM$11*$CM$5)</f>
        <v>0</v>
      </c>
      <c r="S19" s="38">
        <f t="shared" si="102"/>
        <v>0</v>
      </c>
      <c r="T19" s="136" t="e">
        <f t="shared" si="103"/>
        <v>#DIV/0!</v>
      </c>
      <c r="U19" s="135">
        <v>0.16</v>
      </c>
      <c r="V19" s="38">
        <v>15468.296875</v>
      </c>
      <c r="W19" s="38">
        <f t="shared" si="50"/>
        <v>0.60132550933680007</v>
      </c>
      <c r="X19" s="38">
        <f t="shared" si="51"/>
        <v>2479.1750814489478</v>
      </c>
      <c r="Y19" s="136">
        <f t="shared" si="52"/>
        <v>0.63173985906100172</v>
      </c>
      <c r="Z19" s="139">
        <v>0.16</v>
      </c>
      <c r="AA19" s="38">
        <v>17932.169922000001</v>
      </c>
      <c r="AB19" s="38">
        <f t="shared" si="53"/>
        <v>0.60132550933680007</v>
      </c>
      <c r="AC19" s="38">
        <f t="shared" si="54"/>
        <v>2479.1750814489478</v>
      </c>
      <c r="AD19" s="136">
        <f t="shared" si="55"/>
        <v>0.73236676220582408</v>
      </c>
      <c r="AE19" s="135"/>
      <c r="AF19" s="38"/>
      <c r="AG19" s="38">
        <f t="shared" si="56"/>
        <v>0</v>
      </c>
      <c r="AH19" s="38">
        <f t="shared" si="57"/>
        <v>0</v>
      </c>
      <c r="AI19" s="136" t="e">
        <f t="shared" si="58"/>
        <v>#DIV/0!</v>
      </c>
      <c r="AJ19" s="135"/>
      <c r="AK19" s="38"/>
      <c r="AL19" s="38">
        <f t="shared" si="59"/>
        <v>0</v>
      </c>
      <c r="AM19" s="38">
        <f t="shared" si="60"/>
        <v>0</v>
      </c>
      <c r="AN19" s="136" t="e">
        <f t="shared" si="61"/>
        <v>#DIV/0!</v>
      </c>
      <c r="AO19" s="135">
        <v>7.0000000000000007E-2</v>
      </c>
      <c r="AP19" s="38">
        <v>6319.7497999999996</v>
      </c>
      <c r="AQ19" s="38">
        <f t="shared" si="62"/>
        <v>0.26307991033485001</v>
      </c>
      <c r="AR19" s="38">
        <f t="shared" si="63"/>
        <v>1084.6390981339146</v>
      </c>
      <c r="AS19" s="136">
        <f t="shared" si="64"/>
        <v>1.3484646025367717</v>
      </c>
      <c r="AT19" s="171"/>
      <c r="AU19" s="39"/>
      <c r="AV19" s="39"/>
      <c r="AW19" s="39"/>
      <c r="AX19" s="172"/>
      <c r="AY19" s="39">
        <v>0.16</v>
      </c>
      <c r="AZ19" s="39">
        <v>11667.217773</v>
      </c>
      <c r="BA19" s="39">
        <f t="shared" si="65"/>
        <v>0.56418838967908491</v>
      </c>
      <c r="BB19" s="39">
        <f t="shared" si="66"/>
        <v>2907.3678236118762</v>
      </c>
      <c r="BC19" s="39">
        <f t="shared" si="67"/>
        <v>0.67656934432354887</v>
      </c>
      <c r="BD19" s="114">
        <v>0.16</v>
      </c>
      <c r="BE19" s="114">
        <v>13753.582031</v>
      </c>
      <c r="BF19" s="114">
        <f t="shared" si="68"/>
        <v>0.56418838967908491</v>
      </c>
      <c r="BG19" s="114">
        <f t="shared" si="69"/>
        <v>2907.3678236118762</v>
      </c>
      <c r="BH19" s="114">
        <f t="shared" si="70"/>
        <v>0.79755535191498761</v>
      </c>
      <c r="BI19" s="179"/>
      <c r="BJ19" s="40"/>
      <c r="BK19" s="40"/>
      <c r="BL19" s="40"/>
      <c r="BM19" s="180"/>
      <c r="BN19" s="40">
        <v>0.16</v>
      </c>
      <c r="BO19" s="40">
        <v>10696.400390999999</v>
      </c>
      <c r="BP19" s="40">
        <f t="shared" si="71"/>
        <v>0.54274802296329572</v>
      </c>
      <c r="BQ19" s="40">
        <f t="shared" si="72"/>
        <v>3319.9316441679603</v>
      </c>
      <c r="BR19" s="40">
        <f t="shared" si="73"/>
        <v>0.79559035311801796</v>
      </c>
      <c r="BS19" s="99">
        <v>0.16</v>
      </c>
      <c r="BT19" s="99">
        <v>9647.4814449999903</v>
      </c>
      <c r="BU19" s="99">
        <f t="shared" si="74"/>
        <v>0.54274802296329572</v>
      </c>
      <c r="BV19" s="99">
        <f t="shared" si="75"/>
        <v>3319.9316441679603</v>
      </c>
      <c r="BW19" s="99">
        <f t="shared" si="76"/>
        <v>0.71757253739166504</v>
      </c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224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0.17</v>
      </c>
      <c r="G20" s="112">
        <v>33668.46875</v>
      </c>
      <c r="H20" s="112">
        <f t="shared" si="43"/>
        <v>0.71298887714109627</v>
      </c>
      <c r="I20" s="108">
        <f t="shared" si="44"/>
        <v>2084.1966041512787</v>
      </c>
      <c r="J20" s="112">
        <f t="shared" si="45"/>
        <v>0.69347570461692432</v>
      </c>
      <c r="K20" s="128">
        <v>0.17</v>
      </c>
      <c r="L20" s="112">
        <v>33472.363280999998</v>
      </c>
      <c r="M20" s="112">
        <f t="shared" si="46"/>
        <v>0.71298887714109627</v>
      </c>
      <c r="N20" s="112">
        <f t="shared" si="47"/>
        <v>2084.1966041512787</v>
      </c>
      <c r="O20" s="109">
        <f t="shared" si="48"/>
        <v>0.68943648384618428</v>
      </c>
      <c r="P20" s="5"/>
      <c r="Q20" s="16"/>
      <c r="R20" s="38">
        <f>(P20)/($CM$11*$CM$5)</f>
        <v>0</v>
      </c>
      <c r="S20" s="60">
        <f t="shared" si="102"/>
        <v>0</v>
      </c>
      <c r="T20" s="45" t="e">
        <f t="shared" si="103"/>
        <v>#DIV/0!</v>
      </c>
      <c r="U20" s="135">
        <v>0.17</v>
      </c>
      <c r="V20" s="38">
        <v>17293.419922000001</v>
      </c>
      <c r="W20" s="38">
        <f t="shared" si="50"/>
        <v>0.63890835367035004</v>
      </c>
      <c r="X20" s="38">
        <f t="shared" si="51"/>
        <v>2634.1235240395067</v>
      </c>
      <c r="Y20" s="136">
        <f t="shared" si="52"/>
        <v>0.62563176411234334</v>
      </c>
      <c r="Z20" s="139">
        <v>0.17</v>
      </c>
      <c r="AA20" s="38">
        <v>19942.021484000001</v>
      </c>
      <c r="AB20" s="38">
        <f t="shared" si="53"/>
        <v>0.63890835367035004</v>
      </c>
      <c r="AC20" s="38">
        <f t="shared" si="54"/>
        <v>2634.1235240395067</v>
      </c>
      <c r="AD20" s="136">
        <f t="shared" si="55"/>
        <v>0.72145140390243123</v>
      </c>
      <c r="AE20" s="135"/>
      <c r="AF20" s="38"/>
      <c r="AG20" s="38">
        <f t="shared" si="56"/>
        <v>0</v>
      </c>
      <c r="AH20" s="38">
        <f t="shared" si="57"/>
        <v>0</v>
      </c>
      <c r="AI20" s="136" t="e">
        <f t="shared" si="58"/>
        <v>#DIV/0!</v>
      </c>
      <c r="AJ20" s="135"/>
      <c r="AK20" s="38"/>
      <c r="AL20" s="38">
        <f t="shared" si="59"/>
        <v>0</v>
      </c>
      <c r="AM20" s="38">
        <f t="shared" si="60"/>
        <v>0</v>
      </c>
      <c r="AN20" s="136" t="e">
        <f t="shared" si="61"/>
        <v>#DIV/0!</v>
      </c>
      <c r="AO20" s="135">
        <v>0.08</v>
      </c>
      <c r="AP20" s="38">
        <v>8006.4866000000002</v>
      </c>
      <c r="AQ20" s="38">
        <f t="shared" si="62"/>
        <v>0.30066275466840003</v>
      </c>
      <c r="AR20" s="38">
        <f t="shared" si="63"/>
        <v>1239.5875407244739</v>
      </c>
      <c r="AS20" s="136">
        <f t="shared" si="64"/>
        <v>1.3079699095852269</v>
      </c>
      <c r="AT20" s="171"/>
      <c r="AU20" s="39"/>
      <c r="AV20" s="39"/>
      <c r="AW20" s="39"/>
      <c r="AX20" s="172"/>
      <c r="AY20" s="39">
        <v>0.17</v>
      </c>
      <c r="AZ20" s="39">
        <v>12905.162109000001</v>
      </c>
      <c r="BA20" s="39">
        <f t="shared" si="65"/>
        <v>0.59945016403402773</v>
      </c>
      <c r="BB20" s="39">
        <f t="shared" si="66"/>
        <v>3089.0783125876187</v>
      </c>
      <c r="BC20" s="39">
        <f t="shared" si="67"/>
        <v>0.66290393726732622</v>
      </c>
      <c r="BD20" s="114">
        <v>0.17</v>
      </c>
      <c r="BE20" s="114">
        <v>15553.672852</v>
      </c>
      <c r="BF20" s="114">
        <f t="shared" si="68"/>
        <v>0.59945016403402773</v>
      </c>
      <c r="BG20" s="114">
        <f t="shared" si="69"/>
        <v>3089.0783125876187</v>
      </c>
      <c r="BH20" s="114">
        <f t="shared" si="70"/>
        <v>0.7989509070458064</v>
      </c>
      <c r="BI20" s="179"/>
      <c r="BJ20" s="40"/>
      <c r="BK20" s="40"/>
      <c r="BL20" s="40"/>
      <c r="BM20" s="180"/>
      <c r="BN20" s="40">
        <v>0.17</v>
      </c>
      <c r="BO20" s="40">
        <v>12391.360352</v>
      </c>
      <c r="BP20" s="40">
        <f t="shared" si="71"/>
        <v>0.57666977439850176</v>
      </c>
      <c r="BQ20" s="40">
        <f t="shared" si="72"/>
        <v>3527.4273719284579</v>
      </c>
      <c r="BR20" s="40">
        <f t="shared" si="73"/>
        <v>0.81641874328798891</v>
      </c>
      <c r="BS20" s="99">
        <v>0.17</v>
      </c>
      <c r="BT20" s="99">
        <v>10824.236328000001</v>
      </c>
      <c r="BU20" s="99">
        <f t="shared" si="74"/>
        <v>0.57666977439850176</v>
      </c>
      <c r="BV20" s="99">
        <f t="shared" si="75"/>
        <v>3527.4273719284579</v>
      </c>
      <c r="BW20" s="99">
        <f t="shared" si="76"/>
        <v>0.71316701063669918</v>
      </c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224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0.18</v>
      </c>
      <c r="G21" s="112">
        <v>37351.542969000002</v>
      </c>
      <c r="H21" s="112">
        <f t="shared" si="43"/>
        <v>0.75492939932586645</v>
      </c>
      <c r="I21" s="108">
        <f t="shared" si="44"/>
        <v>2206.7964043954712</v>
      </c>
      <c r="J21" s="112">
        <f t="shared" si="45"/>
        <v>0.68622931226427952</v>
      </c>
      <c r="K21" s="128">
        <v>0.18</v>
      </c>
      <c r="L21" s="112">
        <v>37119.988280999998</v>
      </c>
      <c r="M21" s="112">
        <f t="shared" si="46"/>
        <v>0.75492939932586645</v>
      </c>
      <c r="N21" s="112">
        <f t="shared" si="47"/>
        <v>2206.7964043954712</v>
      </c>
      <c r="O21" s="109">
        <f t="shared" si="48"/>
        <v>0.68197514759885491</v>
      </c>
      <c r="P21" s="5"/>
      <c r="Q21" s="16"/>
      <c r="R21" s="38">
        <f t="shared" ref="R21:R23" si="104">(P21)/($CM$11*$CM$5)</f>
        <v>0</v>
      </c>
      <c r="S21" s="60">
        <f t="shared" ref="S21:S23" si="105">(P21*$CM$6)/($CJ$11*$CM$5)</f>
        <v>0</v>
      </c>
      <c r="T21" s="45" t="e">
        <f t="shared" ref="T21:T23" si="106">(Q21*$CM$6)/(2*$CM$7*$CM$11*(R21^2))</f>
        <v>#DIV/0!</v>
      </c>
      <c r="U21" s="135">
        <v>0.18</v>
      </c>
      <c r="V21" s="38">
        <v>19241.179688</v>
      </c>
      <c r="W21" s="38">
        <f t="shared" si="50"/>
        <v>0.67649119800390001</v>
      </c>
      <c r="X21" s="38">
        <f t="shared" si="51"/>
        <v>2789.0719666300661</v>
      </c>
      <c r="Y21" s="136">
        <f t="shared" si="52"/>
        <v>0.6209011024765837</v>
      </c>
      <c r="Z21" s="139">
        <v>0.18</v>
      </c>
      <c r="AA21" s="38">
        <v>21949.550781000002</v>
      </c>
      <c r="AB21" s="38">
        <f t="shared" si="53"/>
        <v>0.67649119800390001</v>
      </c>
      <c r="AC21" s="38">
        <f t="shared" si="54"/>
        <v>2789.0719666300661</v>
      </c>
      <c r="AD21" s="136">
        <f t="shared" si="55"/>
        <v>0.70829858146838276</v>
      </c>
      <c r="AE21" s="135"/>
      <c r="AF21" s="38"/>
      <c r="AG21" s="38">
        <f t="shared" si="56"/>
        <v>0</v>
      </c>
      <c r="AH21" s="38">
        <f t="shared" si="57"/>
        <v>0</v>
      </c>
      <c r="AI21" s="136" t="e">
        <f t="shared" si="58"/>
        <v>#DIV/0!</v>
      </c>
      <c r="AJ21" s="135"/>
      <c r="AK21" s="38"/>
      <c r="AL21" s="38">
        <f t="shared" si="59"/>
        <v>0</v>
      </c>
      <c r="AM21" s="38">
        <f t="shared" si="60"/>
        <v>0</v>
      </c>
      <c r="AN21" s="136" t="e">
        <f t="shared" si="61"/>
        <v>#DIV/0!</v>
      </c>
      <c r="AO21" s="135">
        <v>0.09</v>
      </c>
      <c r="AP21" s="38">
        <v>9671.4979999999996</v>
      </c>
      <c r="AQ21" s="38">
        <f t="shared" si="62"/>
        <v>0.33824559900195</v>
      </c>
      <c r="AR21" s="38">
        <f t="shared" si="63"/>
        <v>1394.535983315033</v>
      </c>
      <c r="AS21" s="136">
        <f t="shared" si="64"/>
        <v>1.2483733052075168</v>
      </c>
      <c r="AT21" s="171"/>
      <c r="AU21" s="39"/>
      <c r="AV21" s="39"/>
      <c r="AW21" s="39"/>
      <c r="AX21" s="172"/>
      <c r="AY21" s="39">
        <v>0.18</v>
      </c>
      <c r="AZ21" s="39">
        <v>14400.044921999999</v>
      </c>
      <c r="BA21" s="39">
        <f t="shared" si="65"/>
        <v>0.63471193838897055</v>
      </c>
      <c r="BB21" s="39">
        <f t="shared" si="66"/>
        <v>3270.7888015633607</v>
      </c>
      <c r="BC21" s="39">
        <f t="shared" si="67"/>
        <v>0.65978709019099624</v>
      </c>
      <c r="BD21" s="114">
        <v>0.18</v>
      </c>
      <c r="BE21" s="114">
        <v>16907.375</v>
      </c>
      <c r="BF21" s="114">
        <f t="shared" si="68"/>
        <v>0.63471193838897055</v>
      </c>
      <c r="BG21" s="114">
        <f t="shared" si="69"/>
        <v>3270.7888015633607</v>
      </c>
      <c r="BH21" s="114">
        <f t="shared" si="70"/>
        <v>0.77466895516244394</v>
      </c>
      <c r="BI21" s="179"/>
      <c r="BJ21" s="40"/>
      <c r="BK21" s="40"/>
      <c r="BL21" s="40"/>
      <c r="BM21" s="180"/>
      <c r="BN21" s="40">
        <v>0.18</v>
      </c>
      <c r="BO21" s="40">
        <v>13460.047852</v>
      </c>
      <c r="BP21" s="40">
        <f t="shared" si="71"/>
        <v>0.61059152583370768</v>
      </c>
      <c r="BQ21" s="40">
        <f t="shared" si="72"/>
        <v>3734.9230996889551</v>
      </c>
      <c r="BR21" s="40">
        <f t="shared" si="73"/>
        <v>0.79103084094634868</v>
      </c>
      <c r="BS21" s="99">
        <v>0.18</v>
      </c>
      <c r="BT21" s="99">
        <v>12088.447265999999</v>
      </c>
      <c r="BU21" s="99">
        <f t="shared" si="74"/>
        <v>0.61059152583370768</v>
      </c>
      <c r="BV21" s="99">
        <f t="shared" si="75"/>
        <v>3734.9230996889551</v>
      </c>
      <c r="BW21" s="99">
        <f t="shared" si="76"/>
        <v>0.71042352239028062</v>
      </c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224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0.19</v>
      </c>
      <c r="G22" s="112">
        <v>41202.84375</v>
      </c>
      <c r="H22" s="112">
        <f t="shared" si="43"/>
        <v>0.79686992151063685</v>
      </c>
      <c r="I22" s="108">
        <f t="shared" si="44"/>
        <v>2329.3962046396641</v>
      </c>
      <c r="J22" s="112">
        <f t="shared" si="45"/>
        <v>0.67940027397570779</v>
      </c>
      <c r="K22" s="128">
        <v>0.19</v>
      </c>
      <c r="L22" s="112">
        <v>40973.582030999998</v>
      </c>
      <c r="M22" s="112">
        <f t="shared" si="46"/>
        <v>0.79686992151063685</v>
      </c>
      <c r="N22" s="112">
        <f t="shared" si="47"/>
        <v>2329.3962046396641</v>
      </c>
      <c r="O22" s="109">
        <f t="shared" si="48"/>
        <v>0.6756199408597261</v>
      </c>
      <c r="P22" s="5"/>
      <c r="Q22" s="16"/>
      <c r="R22" s="38">
        <f t="shared" si="104"/>
        <v>0</v>
      </c>
      <c r="S22" s="60">
        <f t="shared" si="105"/>
        <v>0</v>
      </c>
      <c r="T22" s="45" t="e">
        <f t="shared" si="106"/>
        <v>#DIV/0!</v>
      </c>
      <c r="U22" s="135">
        <v>0.19</v>
      </c>
      <c r="V22" s="38">
        <v>21222.009765999999</v>
      </c>
      <c r="W22" s="38">
        <f t="shared" si="50"/>
        <v>0.71407404233745009</v>
      </c>
      <c r="X22" s="38">
        <f t="shared" si="51"/>
        <v>2944.0204092206254</v>
      </c>
      <c r="Y22" s="136">
        <f t="shared" si="52"/>
        <v>0.61463183936271171</v>
      </c>
      <c r="Z22" s="139">
        <v>0.19</v>
      </c>
      <c r="AA22" s="38">
        <v>24305.794922000001</v>
      </c>
      <c r="AB22" s="38">
        <f t="shared" si="53"/>
        <v>0.71407404233745009</v>
      </c>
      <c r="AC22" s="38">
        <f t="shared" si="54"/>
        <v>2944.0204092206254</v>
      </c>
      <c r="AD22" s="136">
        <f t="shared" si="55"/>
        <v>0.7039444239638335</v>
      </c>
      <c r="AE22" s="135"/>
      <c r="AF22" s="38"/>
      <c r="AG22" s="38">
        <f t="shared" si="56"/>
        <v>0</v>
      </c>
      <c r="AH22" s="38">
        <f t="shared" si="57"/>
        <v>0</v>
      </c>
      <c r="AI22" s="136" t="e">
        <f t="shared" si="58"/>
        <v>#DIV/0!</v>
      </c>
      <c r="AJ22" s="135"/>
      <c r="AK22" s="38"/>
      <c r="AL22" s="38">
        <f t="shared" si="59"/>
        <v>0</v>
      </c>
      <c r="AM22" s="38">
        <f t="shared" si="60"/>
        <v>0</v>
      </c>
      <c r="AN22" s="136" t="e">
        <f t="shared" si="61"/>
        <v>#DIV/0!</v>
      </c>
      <c r="AO22" s="135">
        <v>0.1</v>
      </c>
      <c r="AP22" s="38">
        <v>11683.843000000001</v>
      </c>
      <c r="AQ22" s="38">
        <f t="shared" si="62"/>
        <v>0.37582844333550003</v>
      </c>
      <c r="AR22" s="38">
        <f t="shared" si="63"/>
        <v>1549.4844259055922</v>
      </c>
      <c r="AS22" s="136">
        <f t="shared" si="64"/>
        <v>1.221578719220427</v>
      </c>
      <c r="AT22" s="171"/>
      <c r="AU22" s="39"/>
      <c r="AV22" s="39"/>
      <c r="AW22" s="39"/>
      <c r="AX22" s="172"/>
      <c r="AY22" s="39">
        <v>0.19</v>
      </c>
      <c r="AZ22" s="39">
        <v>15984.866211</v>
      </c>
      <c r="BA22" s="39">
        <f t="shared" si="65"/>
        <v>0.66997371274391337</v>
      </c>
      <c r="BB22" s="39">
        <f t="shared" si="66"/>
        <v>3452.4992905391027</v>
      </c>
      <c r="BC22" s="39">
        <f t="shared" si="67"/>
        <v>0.65733503581539632</v>
      </c>
      <c r="BD22" s="114">
        <v>0.19</v>
      </c>
      <c r="BE22" s="114">
        <v>19177.623047000001</v>
      </c>
      <c r="BF22" s="114">
        <f t="shared" si="68"/>
        <v>0.66997371274391337</v>
      </c>
      <c r="BG22" s="114">
        <f t="shared" si="69"/>
        <v>3452.4992905391027</v>
      </c>
      <c r="BH22" s="114">
        <f t="shared" si="70"/>
        <v>0.788628654506911</v>
      </c>
      <c r="BI22" s="179"/>
      <c r="BJ22" s="40"/>
      <c r="BK22" s="40"/>
      <c r="BL22" s="40"/>
      <c r="BM22" s="180"/>
      <c r="BN22" s="40">
        <v>0.19</v>
      </c>
      <c r="BO22" s="40">
        <v>15219.318359000001</v>
      </c>
      <c r="BP22" s="40">
        <f t="shared" si="71"/>
        <v>0.64451327726891372</v>
      </c>
      <c r="BQ22" s="40">
        <f t="shared" si="72"/>
        <v>3942.4188274494527</v>
      </c>
      <c r="BR22" s="40">
        <f t="shared" si="73"/>
        <v>0.80274909091503766</v>
      </c>
      <c r="BS22" s="99">
        <v>0.19</v>
      </c>
      <c r="BT22" s="99">
        <v>13379.852539</v>
      </c>
      <c r="BU22" s="99">
        <f t="shared" si="74"/>
        <v>0.64451327726891372</v>
      </c>
      <c r="BV22" s="99">
        <f t="shared" si="75"/>
        <v>3942.4188274494527</v>
      </c>
      <c r="BW22" s="99">
        <f t="shared" si="76"/>
        <v>0.70572572364306818</v>
      </c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224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0.2</v>
      </c>
      <c r="G23" s="112">
        <v>45264.207030999998</v>
      </c>
      <c r="H23" s="112">
        <f t="shared" si="43"/>
        <v>0.83881044369540725</v>
      </c>
      <c r="I23" s="108">
        <f t="shared" si="44"/>
        <v>2451.996004883857</v>
      </c>
      <c r="J23" s="112">
        <f t="shared" si="45"/>
        <v>0.67359778969102069</v>
      </c>
      <c r="K23" s="128">
        <v>0.2</v>
      </c>
      <c r="L23" s="112">
        <v>44941.695312999997</v>
      </c>
      <c r="M23" s="112">
        <f t="shared" si="46"/>
        <v>0.83881044369540725</v>
      </c>
      <c r="N23" s="112">
        <f t="shared" si="47"/>
        <v>2451.996004883857</v>
      </c>
      <c r="O23" s="109">
        <f t="shared" si="48"/>
        <v>0.66879834229883572</v>
      </c>
      <c r="P23" s="5"/>
      <c r="Q23" s="16"/>
      <c r="R23" s="38">
        <f t="shared" si="104"/>
        <v>0</v>
      </c>
      <c r="S23" s="60">
        <f t="shared" si="105"/>
        <v>0</v>
      </c>
      <c r="T23" s="45" t="e">
        <f t="shared" si="106"/>
        <v>#DIV/0!</v>
      </c>
      <c r="U23" s="135">
        <v>0.2</v>
      </c>
      <c r="V23" s="38">
        <v>23381.914063</v>
      </c>
      <c r="W23" s="38">
        <f t="shared" si="50"/>
        <v>0.75165688667100006</v>
      </c>
      <c r="X23" s="38">
        <f t="shared" si="51"/>
        <v>3098.9688518111843</v>
      </c>
      <c r="Y23" s="136">
        <f t="shared" si="52"/>
        <v>0.61116125563313428</v>
      </c>
      <c r="Z23" s="139">
        <v>0.2</v>
      </c>
      <c r="AA23" s="38">
        <v>27217.511718999998</v>
      </c>
      <c r="AB23" s="38">
        <f t="shared" si="53"/>
        <v>0.75165688667100006</v>
      </c>
      <c r="AC23" s="38">
        <f t="shared" si="54"/>
        <v>3098.9688518111843</v>
      </c>
      <c r="AD23" s="136">
        <f t="shared" si="55"/>
        <v>0.71141689224305271</v>
      </c>
      <c r="AE23" s="135"/>
      <c r="AF23" s="38"/>
      <c r="AG23" s="38">
        <f t="shared" si="56"/>
        <v>0</v>
      </c>
      <c r="AH23" s="38">
        <f t="shared" si="57"/>
        <v>0</v>
      </c>
      <c r="AI23" s="136" t="e">
        <f t="shared" si="58"/>
        <v>#DIV/0!</v>
      </c>
      <c r="AJ23" s="135"/>
      <c r="AK23" s="38"/>
      <c r="AL23" s="38">
        <f t="shared" si="59"/>
        <v>0</v>
      </c>
      <c r="AM23" s="38">
        <f t="shared" si="60"/>
        <v>0</v>
      </c>
      <c r="AN23" s="136" t="e">
        <f t="shared" si="61"/>
        <v>#DIV/0!</v>
      </c>
      <c r="AO23" s="135">
        <v>0.11</v>
      </c>
      <c r="AP23" s="38">
        <v>13716.749</v>
      </c>
      <c r="AQ23" s="38">
        <f t="shared" si="62"/>
        <v>0.41341128766905</v>
      </c>
      <c r="AR23" s="38">
        <f t="shared" si="63"/>
        <v>1704.4328684961515</v>
      </c>
      <c r="AS23" s="136">
        <f t="shared" si="64"/>
        <v>1.1852270840732426</v>
      </c>
      <c r="AT23" s="171"/>
      <c r="AU23" s="39"/>
      <c r="AV23" s="39"/>
      <c r="AW23" s="39"/>
      <c r="AX23" s="172"/>
      <c r="AY23" s="39">
        <v>0.2</v>
      </c>
      <c r="AZ23" s="39">
        <v>17544.804688</v>
      </c>
      <c r="BA23" s="39">
        <f t="shared" si="65"/>
        <v>0.7052354870988562</v>
      </c>
      <c r="BB23" s="39">
        <f t="shared" si="66"/>
        <v>3634.2097795148452</v>
      </c>
      <c r="BC23" s="39">
        <f t="shared" si="67"/>
        <v>0.6511387230783906</v>
      </c>
      <c r="BD23" s="114">
        <v>0.2</v>
      </c>
      <c r="BE23" s="114">
        <v>20761.386718999998</v>
      </c>
      <c r="BF23" s="114">
        <f t="shared" si="68"/>
        <v>0.7052354870988562</v>
      </c>
      <c r="BG23" s="114">
        <f t="shared" si="69"/>
        <v>3634.2097795148452</v>
      </c>
      <c r="BH23" s="114">
        <f t="shared" si="70"/>
        <v>0.77051543621870588</v>
      </c>
      <c r="BI23" s="179"/>
      <c r="BJ23" s="40"/>
      <c r="BK23" s="40"/>
      <c r="BL23" s="40"/>
      <c r="BM23" s="180"/>
      <c r="BN23" s="40">
        <v>0.2</v>
      </c>
      <c r="BO23" s="40">
        <v>16615.6875</v>
      </c>
      <c r="BP23" s="40">
        <f t="shared" si="71"/>
        <v>0.67843502870411965</v>
      </c>
      <c r="BQ23" s="40">
        <f t="shared" si="72"/>
        <v>4149.9145552099499</v>
      </c>
      <c r="BR23" s="40">
        <f t="shared" si="73"/>
        <v>0.79095203333914987</v>
      </c>
      <c r="BS23" s="99">
        <v>0.2</v>
      </c>
      <c r="BT23" s="99">
        <v>14696.018555000001</v>
      </c>
      <c r="BU23" s="99">
        <f t="shared" si="74"/>
        <v>0.67843502870411965</v>
      </c>
      <c r="BV23" s="99">
        <f t="shared" si="75"/>
        <v>4149.9145552099499</v>
      </c>
      <c r="BW23" s="99">
        <f t="shared" si="76"/>
        <v>0.6995705569250219</v>
      </c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224"/>
    </row>
    <row r="24" spans="1:102" ht="20.100000000000001" customHeight="1" x14ac:dyDescent="0.25">
      <c r="A24" s="105"/>
      <c r="B24" s="106"/>
      <c r="C24" s="107">
        <f t="shared" ref="C24:C33" si="107">(A24)/($CM$11*$CL$5)</f>
        <v>0</v>
      </c>
      <c r="D24" s="108">
        <f t="shared" ref="D24:D33" si="108">(A24*$CL$6)/($CJ$11*$CL$5)</f>
        <v>0</v>
      </c>
      <c r="E24" s="109" t="e">
        <f t="shared" ref="E24:E33" si="109">(B24*$CL$6)/(2*$CL$7*$CM$11*(C24^2))</f>
        <v>#DIV/0!</v>
      </c>
      <c r="F24" s="112">
        <v>0.21</v>
      </c>
      <c r="G24" s="112">
        <v>53435.582030999998</v>
      </c>
      <c r="H24" s="112"/>
      <c r="I24" s="108"/>
      <c r="J24" s="112"/>
      <c r="K24" s="128"/>
      <c r="L24" s="112"/>
      <c r="M24" s="112">
        <f t="shared" si="46"/>
        <v>0</v>
      </c>
      <c r="N24" s="112">
        <f t="shared" si="47"/>
        <v>0</v>
      </c>
      <c r="O24" s="109" t="e">
        <f t="shared" si="48"/>
        <v>#DIV/0!</v>
      </c>
      <c r="P24" s="5"/>
      <c r="Q24" s="16"/>
      <c r="R24" s="38">
        <f t="shared" ref="R24:R33" si="110">(P24)/($CM$11*$CM$5)</f>
        <v>0</v>
      </c>
      <c r="S24" s="60">
        <f t="shared" ref="S24:S33" si="111">(P24*$CM$6)/($CJ$11*$CM$5)</f>
        <v>0</v>
      </c>
      <c r="T24" s="45" t="e">
        <f t="shared" ref="T24:T33" si="112">(Q24*$CM$6)/(2*$CM$7*$CM$11*(R24^2))</f>
        <v>#DIV/0!</v>
      </c>
      <c r="U24" s="135"/>
      <c r="V24" s="38"/>
      <c r="W24" s="38">
        <f t="shared" ref="W24:W32" si="113">(U24)/($CM$11*$CM$5)</f>
        <v>0</v>
      </c>
      <c r="X24" s="38">
        <f t="shared" ref="X24:X32" si="114">(U24*$CM$6)/($CJ$11*$CM$5)</f>
        <v>0</v>
      </c>
      <c r="Y24" s="136" t="e">
        <f t="shared" ref="Y24:Y32" si="115">(V24*$CM$6)/(2*$CM$7*$CM$11*(W24^2))</f>
        <v>#DIV/0!</v>
      </c>
      <c r="Z24" s="139"/>
      <c r="AA24" s="38"/>
      <c r="AB24" s="38">
        <f t="shared" si="53"/>
        <v>0</v>
      </c>
      <c r="AC24" s="38">
        <f t="shared" si="54"/>
        <v>0</v>
      </c>
      <c r="AD24" s="136" t="e">
        <f t="shared" si="55"/>
        <v>#DIV/0!</v>
      </c>
      <c r="AE24" s="135"/>
      <c r="AF24" s="38"/>
      <c r="AG24" s="38">
        <f t="shared" si="56"/>
        <v>0</v>
      </c>
      <c r="AH24" s="38">
        <f t="shared" si="57"/>
        <v>0</v>
      </c>
      <c r="AI24" s="136" t="e">
        <f t="shared" si="58"/>
        <v>#DIV/0!</v>
      </c>
      <c r="AJ24" s="135"/>
      <c r="AK24" s="38"/>
      <c r="AL24" s="38">
        <f t="shared" si="59"/>
        <v>0</v>
      </c>
      <c r="AM24" s="38">
        <f t="shared" si="60"/>
        <v>0</v>
      </c>
      <c r="AN24" s="136" t="e">
        <f t="shared" si="61"/>
        <v>#DIV/0!</v>
      </c>
      <c r="AO24" s="135">
        <v>0.12</v>
      </c>
      <c r="AP24" s="38">
        <v>15531.147000000001</v>
      </c>
      <c r="AQ24" s="38">
        <f t="shared" si="62"/>
        <v>0.45099413200260002</v>
      </c>
      <c r="AR24" s="38">
        <f t="shared" si="63"/>
        <v>1859.3813110867106</v>
      </c>
      <c r="AS24" s="136">
        <f t="shared" si="64"/>
        <v>1.1276563867515939</v>
      </c>
      <c r="AT24" s="171"/>
      <c r="AU24" s="39"/>
      <c r="AV24" s="39">
        <f t="shared" ref="AV24:AV33" si="116">(AT24)/($CM$11*$CN$5)</f>
        <v>0</v>
      </c>
      <c r="AW24" s="39">
        <f t="shared" ref="AW24:AW33" si="117">(AT24*$CN$6)/($CJ$11*$CN$5)</f>
        <v>0</v>
      </c>
      <c r="AX24" s="172" t="e">
        <f t="shared" ref="AX24:AX33" si="118">(AU24*$CN$6)/(2*$CN$7*$CM$11*(AV24^2))</f>
        <v>#DIV/0!</v>
      </c>
      <c r="AY24" s="39"/>
      <c r="AZ24" s="39"/>
      <c r="BA24" s="39">
        <f t="shared" si="65"/>
        <v>0</v>
      </c>
      <c r="BB24" s="39">
        <f t="shared" si="66"/>
        <v>0</v>
      </c>
      <c r="BC24" s="39" t="e">
        <f t="shared" si="67"/>
        <v>#DIV/0!</v>
      </c>
      <c r="BD24" s="114"/>
      <c r="BE24" s="114"/>
      <c r="BF24" s="114"/>
      <c r="BG24" s="114"/>
      <c r="BH24" s="114"/>
      <c r="BI24" s="179"/>
      <c r="BJ24" s="40"/>
      <c r="BK24" s="40">
        <f t="shared" ref="BK24:BK33" si="119">(BI24)/($CM$11*$CO$5)</f>
        <v>0</v>
      </c>
      <c r="BL24" s="40">
        <f t="shared" ref="BL24:BL33" si="120">(BI24*$CO$6)/($CJ$11*$CO$5)</f>
        <v>0</v>
      </c>
      <c r="BM24" s="180" t="e">
        <f t="shared" ref="BM24:BM33" si="121">(BJ24*$CO$6)/(2*$CO$7*$CM$11*(BK24^2))</f>
        <v>#DIV/0!</v>
      </c>
      <c r="BN24" s="40"/>
      <c r="BO24" s="40"/>
      <c r="BP24" s="40">
        <f t="shared" si="71"/>
        <v>0</v>
      </c>
      <c r="BQ24" s="40">
        <f t="shared" si="72"/>
        <v>0</v>
      </c>
      <c r="BR24" s="40" t="e">
        <f t="shared" si="73"/>
        <v>#DIV/0!</v>
      </c>
      <c r="BS24" s="99"/>
      <c r="BT24" s="99"/>
      <c r="BU24" s="99"/>
      <c r="BV24" s="99"/>
      <c r="BW24" s="99"/>
      <c r="BX24" s="8"/>
      <c r="BY24" s="22"/>
      <c r="BZ24" s="41" t="e">
        <f t="shared" si="77"/>
        <v>#DIV/0!</v>
      </c>
      <c r="CA24" s="56" t="e">
        <f t="shared" si="78"/>
        <v>#DIV/0!</v>
      </c>
      <c r="CB24" s="51" t="e">
        <f t="shared" si="79"/>
        <v>#DIV/0!</v>
      </c>
      <c r="CC24" s="8"/>
      <c r="CD24" s="22"/>
      <c r="CE24" s="41" t="e">
        <f t="shared" si="80"/>
        <v>#DIV/0!</v>
      </c>
      <c r="CF24" s="56" t="e">
        <f t="shared" si="81"/>
        <v>#DIV/0!</v>
      </c>
      <c r="CG24" s="51" t="e">
        <f t="shared" si="82"/>
        <v>#DIV/0!</v>
      </c>
      <c r="CH24" s="119"/>
      <c r="CJ24" s="205" t="s">
        <v>23</v>
      </c>
      <c r="CK24" s="206"/>
      <c r="CL24" s="206"/>
      <c r="CM24" s="207" t="s">
        <v>24</v>
      </c>
      <c r="CN24" s="207"/>
      <c r="CO24" s="208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224"/>
    </row>
    <row r="25" spans="1:102" ht="20.100000000000001" customHeight="1" thickBot="1" x14ac:dyDescent="0.3">
      <c r="A25" s="105"/>
      <c r="B25" s="106"/>
      <c r="C25" s="107">
        <f t="shared" si="107"/>
        <v>0</v>
      </c>
      <c r="D25" s="108">
        <f t="shared" si="108"/>
        <v>0</v>
      </c>
      <c r="E25" s="109" t="e">
        <f t="shared" si="109"/>
        <v>#DIV/0!</v>
      </c>
      <c r="F25" s="112"/>
      <c r="G25" s="112"/>
      <c r="H25" s="112"/>
      <c r="I25" s="108"/>
      <c r="J25" s="112"/>
      <c r="K25" s="128"/>
      <c r="L25" s="112"/>
      <c r="M25" s="112"/>
      <c r="N25" s="112"/>
      <c r="O25" s="109"/>
      <c r="P25" s="5"/>
      <c r="Q25" s="16"/>
      <c r="R25" s="38">
        <f t="shared" si="110"/>
        <v>0</v>
      </c>
      <c r="S25" s="60">
        <f t="shared" si="111"/>
        <v>0</v>
      </c>
      <c r="T25" s="45" t="e">
        <f t="shared" si="112"/>
        <v>#DIV/0!</v>
      </c>
      <c r="U25" s="135"/>
      <c r="V25" s="38"/>
      <c r="W25" s="38">
        <f t="shared" si="113"/>
        <v>0</v>
      </c>
      <c r="X25" s="38">
        <f t="shared" si="114"/>
        <v>0</v>
      </c>
      <c r="Y25" s="136" t="e">
        <f t="shared" si="115"/>
        <v>#DIV/0!</v>
      </c>
      <c r="Z25" s="139"/>
      <c r="AA25" s="38"/>
      <c r="AB25" s="38">
        <f t="shared" si="53"/>
        <v>0</v>
      </c>
      <c r="AC25" s="38">
        <f t="shared" si="54"/>
        <v>0</v>
      </c>
      <c r="AD25" s="136" t="e">
        <f t="shared" si="55"/>
        <v>#DIV/0!</v>
      </c>
      <c r="AE25" s="135"/>
      <c r="AF25" s="38"/>
      <c r="AG25" s="38">
        <f t="shared" si="56"/>
        <v>0</v>
      </c>
      <c r="AH25" s="38">
        <f t="shared" si="57"/>
        <v>0</v>
      </c>
      <c r="AI25" s="136" t="e">
        <f t="shared" si="58"/>
        <v>#DIV/0!</v>
      </c>
      <c r="AJ25" s="135"/>
      <c r="AK25" s="38"/>
      <c r="AL25" s="38">
        <f t="shared" si="59"/>
        <v>0</v>
      </c>
      <c r="AM25" s="38">
        <f t="shared" si="60"/>
        <v>0</v>
      </c>
      <c r="AN25" s="136" t="e">
        <f t="shared" si="61"/>
        <v>#DIV/0!</v>
      </c>
      <c r="AO25" s="135">
        <v>0.13</v>
      </c>
      <c r="AP25" s="38">
        <v>17730.317999999999</v>
      </c>
      <c r="AQ25" s="38">
        <f t="shared" si="62"/>
        <v>0.48857697633615005</v>
      </c>
      <c r="AR25" s="38">
        <f t="shared" si="63"/>
        <v>2014.3297536772698</v>
      </c>
      <c r="AS25" s="136">
        <f t="shared" si="64"/>
        <v>1.096896286293628</v>
      </c>
      <c r="AT25" s="171"/>
      <c r="AU25" s="39"/>
      <c r="AV25" s="39">
        <f t="shared" si="116"/>
        <v>0</v>
      </c>
      <c r="AW25" s="39">
        <f t="shared" si="117"/>
        <v>0</v>
      </c>
      <c r="AX25" s="172" t="e">
        <f t="shared" si="118"/>
        <v>#DIV/0!</v>
      </c>
      <c r="AY25" s="39"/>
      <c r="AZ25" s="39"/>
      <c r="BA25" s="39">
        <f t="shared" si="65"/>
        <v>0</v>
      </c>
      <c r="BB25" s="39">
        <f t="shared" si="66"/>
        <v>0</v>
      </c>
      <c r="BC25" s="39" t="e">
        <f t="shared" si="67"/>
        <v>#DIV/0!</v>
      </c>
      <c r="BD25" s="114"/>
      <c r="BE25" s="114"/>
      <c r="BF25" s="114"/>
      <c r="BG25" s="114"/>
      <c r="BH25" s="114"/>
      <c r="BI25" s="179"/>
      <c r="BJ25" s="40"/>
      <c r="BK25" s="40">
        <f t="shared" si="119"/>
        <v>0</v>
      </c>
      <c r="BL25" s="40">
        <f t="shared" si="120"/>
        <v>0</v>
      </c>
      <c r="BM25" s="180" t="e">
        <f t="shared" si="121"/>
        <v>#DIV/0!</v>
      </c>
      <c r="BN25" s="40"/>
      <c r="BO25" s="40"/>
      <c r="BP25" s="40">
        <f t="shared" si="71"/>
        <v>0</v>
      </c>
      <c r="BQ25" s="40">
        <f t="shared" si="72"/>
        <v>0</v>
      </c>
      <c r="BR25" s="40" t="e">
        <f t="shared" si="73"/>
        <v>#DIV/0!</v>
      </c>
      <c r="BS25" s="99"/>
      <c r="BT25" s="99"/>
      <c r="BU25" s="99"/>
      <c r="BV25" s="99"/>
      <c r="BW25" s="99"/>
      <c r="BX25" s="8"/>
      <c r="BY25" s="22"/>
      <c r="BZ25" s="41" t="e">
        <f t="shared" si="77"/>
        <v>#DIV/0!</v>
      </c>
      <c r="CA25" s="56" t="e">
        <f t="shared" si="78"/>
        <v>#DIV/0!</v>
      </c>
      <c r="CB25" s="51" t="e">
        <f t="shared" si="79"/>
        <v>#DIV/0!</v>
      </c>
      <c r="CC25" s="8"/>
      <c r="CD25" s="22"/>
      <c r="CE25" s="41" t="e">
        <f t="shared" si="80"/>
        <v>#DIV/0!</v>
      </c>
      <c r="CF25" s="56" t="e">
        <f t="shared" si="81"/>
        <v>#DIV/0!</v>
      </c>
      <c r="CG25" s="51" t="e">
        <f t="shared" si="82"/>
        <v>#DIV/0!</v>
      </c>
      <c r="CH25" s="119"/>
      <c r="CJ25" s="209"/>
      <c r="CK25" s="210"/>
      <c r="CL25" s="210"/>
      <c r="CM25" s="210"/>
      <c r="CN25" s="210"/>
      <c r="CO25" s="211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224"/>
    </row>
    <row r="26" spans="1:102" ht="20.100000000000001" customHeight="1" thickBot="1" x14ac:dyDescent="0.3">
      <c r="A26" s="105"/>
      <c r="B26" s="106"/>
      <c r="C26" s="107">
        <f t="shared" si="107"/>
        <v>0</v>
      </c>
      <c r="D26" s="108">
        <f t="shared" si="108"/>
        <v>0</v>
      </c>
      <c r="E26" s="109" t="e">
        <f t="shared" si="109"/>
        <v>#DIV/0!</v>
      </c>
      <c r="F26" s="112"/>
      <c r="G26" s="112"/>
      <c r="H26" s="112"/>
      <c r="I26" s="108"/>
      <c r="J26" s="112"/>
      <c r="K26" s="128"/>
      <c r="L26" s="112"/>
      <c r="M26" s="112"/>
      <c r="N26" s="112"/>
      <c r="O26" s="109"/>
      <c r="P26" s="5"/>
      <c r="Q26" s="16"/>
      <c r="R26" s="38">
        <f t="shared" si="110"/>
        <v>0</v>
      </c>
      <c r="S26" s="60">
        <f t="shared" si="111"/>
        <v>0</v>
      </c>
      <c r="T26" s="45" t="e">
        <f t="shared" si="112"/>
        <v>#DIV/0!</v>
      </c>
      <c r="U26" s="135"/>
      <c r="V26" s="38"/>
      <c r="W26" s="38">
        <f t="shared" si="113"/>
        <v>0</v>
      </c>
      <c r="X26" s="38">
        <f t="shared" si="114"/>
        <v>0</v>
      </c>
      <c r="Y26" s="136" t="e">
        <f t="shared" si="115"/>
        <v>#DIV/0!</v>
      </c>
      <c r="Z26" s="139"/>
      <c r="AA26" s="38"/>
      <c r="AB26" s="38">
        <f t="shared" si="53"/>
        <v>0</v>
      </c>
      <c r="AC26" s="38">
        <f t="shared" si="54"/>
        <v>0</v>
      </c>
      <c r="AD26" s="136" t="e">
        <f t="shared" si="55"/>
        <v>#DIV/0!</v>
      </c>
      <c r="AE26" s="135"/>
      <c r="AF26" s="38"/>
      <c r="AG26" s="38">
        <f t="shared" si="56"/>
        <v>0</v>
      </c>
      <c r="AH26" s="38">
        <f t="shared" si="57"/>
        <v>0</v>
      </c>
      <c r="AI26" s="136" t="e">
        <f t="shared" si="58"/>
        <v>#DIV/0!</v>
      </c>
      <c r="AJ26" s="135"/>
      <c r="AK26" s="38"/>
      <c r="AL26" s="38">
        <f t="shared" si="59"/>
        <v>0</v>
      </c>
      <c r="AM26" s="38">
        <f t="shared" si="60"/>
        <v>0</v>
      </c>
      <c r="AN26" s="136" t="e">
        <f t="shared" si="61"/>
        <v>#DIV/0!</v>
      </c>
      <c r="AO26" s="135">
        <v>0.14000000000000001</v>
      </c>
      <c r="AP26" s="38">
        <v>19664.112000000001</v>
      </c>
      <c r="AQ26" s="38">
        <f t="shared" si="62"/>
        <v>0.52615982066970002</v>
      </c>
      <c r="AR26" s="38">
        <f t="shared" si="63"/>
        <v>2169.2781962678291</v>
      </c>
      <c r="AS26" s="136">
        <f t="shared" si="64"/>
        <v>1.0489481313136226</v>
      </c>
      <c r="AT26" s="171"/>
      <c r="AU26" s="39"/>
      <c r="AV26" s="39">
        <f t="shared" si="116"/>
        <v>0</v>
      </c>
      <c r="AW26" s="39">
        <f t="shared" si="117"/>
        <v>0</v>
      </c>
      <c r="AX26" s="172" t="e">
        <f t="shared" si="118"/>
        <v>#DIV/0!</v>
      </c>
      <c r="AY26" s="39"/>
      <c r="AZ26" s="39"/>
      <c r="BA26" s="39">
        <f t="shared" si="65"/>
        <v>0</v>
      </c>
      <c r="BB26" s="39">
        <f t="shared" si="66"/>
        <v>0</v>
      </c>
      <c r="BC26" s="39" t="e">
        <f t="shared" si="67"/>
        <v>#DIV/0!</v>
      </c>
      <c r="BD26" s="114"/>
      <c r="BE26" s="114"/>
      <c r="BF26" s="114"/>
      <c r="BG26" s="114"/>
      <c r="BH26" s="114"/>
      <c r="BI26" s="179"/>
      <c r="BJ26" s="40"/>
      <c r="BK26" s="40">
        <f t="shared" si="119"/>
        <v>0</v>
      </c>
      <c r="BL26" s="40">
        <f t="shared" si="120"/>
        <v>0</v>
      </c>
      <c r="BM26" s="180" t="e">
        <f t="shared" si="121"/>
        <v>#DIV/0!</v>
      </c>
      <c r="BN26" s="40"/>
      <c r="BO26" s="40"/>
      <c r="BP26" s="40">
        <f t="shared" si="71"/>
        <v>0</v>
      </c>
      <c r="BQ26" s="40">
        <f t="shared" si="72"/>
        <v>0</v>
      </c>
      <c r="BR26" s="40" t="e">
        <f t="shared" si="73"/>
        <v>#DIV/0!</v>
      </c>
      <c r="BS26" s="99"/>
      <c r="BT26" s="99"/>
      <c r="BU26" s="99"/>
      <c r="BV26" s="99"/>
      <c r="BW26" s="99"/>
      <c r="BX26" s="8"/>
      <c r="BY26" s="22"/>
      <c r="BZ26" s="41" t="e">
        <f t="shared" si="77"/>
        <v>#DIV/0!</v>
      </c>
      <c r="CA26" s="56" t="e">
        <f t="shared" si="78"/>
        <v>#DIV/0!</v>
      </c>
      <c r="CB26" s="51" t="e">
        <f t="shared" si="79"/>
        <v>#DIV/0!</v>
      </c>
      <c r="CC26" s="8"/>
      <c r="CD26" s="22"/>
      <c r="CE26" s="41" t="e">
        <f t="shared" si="80"/>
        <v>#DIV/0!</v>
      </c>
      <c r="CF26" s="56" t="e">
        <f t="shared" si="81"/>
        <v>#DIV/0!</v>
      </c>
      <c r="CG26" s="51" t="e">
        <f t="shared" si="82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225"/>
    </row>
    <row r="27" spans="1:102" ht="20.100000000000001" customHeight="1" x14ac:dyDescent="0.25">
      <c r="A27" s="105"/>
      <c r="B27" s="106"/>
      <c r="C27" s="107">
        <f t="shared" si="107"/>
        <v>0</v>
      </c>
      <c r="D27" s="108">
        <f t="shared" si="108"/>
        <v>0</v>
      </c>
      <c r="E27" s="109" t="e">
        <f t="shared" si="109"/>
        <v>#DIV/0!</v>
      </c>
      <c r="F27" s="112"/>
      <c r="G27" s="112"/>
      <c r="H27" s="112"/>
      <c r="I27" s="108"/>
      <c r="J27" s="112"/>
      <c r="K27" s="128"/>
      <c r="L27" s="112"/>
      <c r="M27" s="112"/>
      <c r="N27" s="112"/>
      <c r="O27" s="109"/>
      <c r="P27" s="5"/>
      <c r="Q27" s="16"/>
      <c r="R27" s="38">
        <f t="shared" si="110"/>
        <v>0</v>
      </c>
      <c r="S27" s="60">
        <f t="shared" si="111"/>
        <v>0</v>
      </c>
      <c r="T27" s="45" t="e">
        <f t="shared" si="112"/>
        <v>#DIV/0!</v>
      </c>
      <c r="U27" s="135"/>
      <c r="V27" s="38"/>
      <c r="W27" s="38">
        <f t="shared" si="113"/>
        <v>0</v>
      </c>
      <c r="X27" s="38">
        <f t="shared" si="114"/>
        <v>0</v>
      </c>
      <c r="Y27" s="136" t="e">
        <f t="shared" si="115"/>
        <v>#DIV/0!</v>
      </c>
      <c r="Z27" s="139"/>
      <c r="AA27" s="38"/>
      <c r="AB27" s="38">
        <f t="shared" si="53"/>
        <v>0</v>
      </c>
      <c r="AC27" s="38">
        <f t="shared" si="54"/>
        <v>0</v>
      </c>
      <c r="AD27" s="136" t="e">
        <f t="shared" si="55"/>
        <v>#DIV/0!</v>
      </c>
      <c r="AE27" s="135"/>
      <c r="AF27" s="38"/>
      <c r="AG27" s="38">
        <f t="shared" si="56"/>
        <v>0</v>
      </c>
      <c r="AH27" s="38">
        <f t="shared" si="57"/>
        <v>0</v>
      </c>
      <c r="AI27" s="136" t="e">
        <f t="shared" si="58"/>
        <v>#DIV/0!</v>
      </c>
      <c r="AJ27" s="135"/>
      <c r="AK27" s="38"/>
      <c r="AL27" s="38">
        <f t="shared" si="59"/>
        <v>0</v>
      </c>
      <c r="AM27" s="38">
        <f t="shared" si="60"/>
        <v>0</v>
      </c>
      <c r="AN27" s="136" t="e">
        <f t="shared" si="61"/>
        <v>#DIV/0!</v>
      </c>
      <c r="AO27" s="135">
        <v>0.15</v>
      </c>
      <c r="AP27" s="38">
        <v>22361.753000000001</v>
      </c>
      <c r="AQ27" s="38">
        <f t="shared" si="62"/>
        <v>0.56374266500324999</v>
      </c>
      <c r="AR27" s="38">
        <f t="shared" si="63"/>
        <v>2324.226638858388</v>
      </c>
      <c r="AS27" s="136">
        <f t="shared" si="64"/>
        <v>1.0391041368176759</v>
      </c>
      <c r="AT27" s="171"/>
      <c r="AU27" s="39"/>
      <c r="AV27" s="39">
        <f t="shared" si="116"/>
        <v>0</v>
      </c>
      <c r="AW27" s="39">
        <f t="shared" si="117"/>
        <v>0</v>
      </c>
      <c r="AX27" s="172" t="e">
        <f t="shared" si="118"/>
        <v>#DIV/0!</v>
      </c>
      <c r="AY27" s="39"/>
      <c r="AZ27" s="39"/>
      <c r="BA27" s="39">
        <f t="shared" si="65"/>
        <v>0</v>
      </c>
      <c r="BB27" s="39">
        <f t="shared" si="66"/>
        <v>0</v>
      </c>
      <c r="BC27" s="39" t="e">
        <f t="shared" si="67"/>
        <v>#DIV/0!</v>
      </c>
      <c r="BD27" s="114"/>
      <c r="BE27" s="114"/>
      <c r="BF27" s="114"/>
      <c r="BG27" s="114"/>
      <c r="BH27" s="114"/>
      <c r="BI27" s="179"/>
      <c r="BJ27" s="40"/>
      <c r="BK27" s="40">
        <f t="shared" si="119"/>
        <v>0</v>
      </c>
      <c r="BL27" s="40">
        <f t="shared" si="120"/>
        <v>0</v>
      </c>
      <c r="BM27" s="180" t="e">
        <f t="shared" si="121"/>
        <v>#DIV/0!</v>
      </c>
      <c r="BN27" s="40"/>
      <c r="BO27" s="40"/>
      <c r="BP27" s="40">
        <f t="shared" si="71"/>
        <v>0</v>
      </c>
      <c r="BQ27" s="40">
        <f t="shared" si="72"/>
        <v>0</v>
      </c>
      <c r="BR27" s="40" t="e">
        <f t="shared" si="73"/>
        <v>#DIV/0!</v>
      </c>
      <c r="BS27" s="99"/>
      <c r="BT27" s="99"/>
      <c r="BU27" s="99"/>
      <c r="BV27" s="99"/>
      <c r="BW27" s="99"/>
      <c r="BX27" s="8"/>
      <c r="BY27" s="22"/>
      <c r="BZ27" s="41" t="e">
        <f t="shared" si="77"/>
        <v>#DIV/0!</v>
      </c>
      <c r="CA27" s="56" t="e">
        <f t="shared" si="78"/>
        <v>#DIV/0!</v>
      </c>
      <c r="CB27" s="51" t="e">
        <f t="shared" si="79"/>
        <v>#DIV/0!</v>
      </c>
      <c r="CC27" s="8"/>
      <c r="CD27" s="22"/>
      <c r="CE27" s="41" t="e">
        <f t="shared" si="80"/>
        <v>#DIV/0!</v>
      </c>
      <c r="CF27" s="56" t="e">
        <f t="shared" si="81"/>
        <v>#DIV/0!</v>
      </c>
      <c r="CG27" s="51" t="e">
        <f t="shared" si="82"/>
        <v>#DIV/0!</v>
      </c>
      <c r="CH27" s="119"/>
    </row>
    <row r="28" spans="1:102" ht="20.100000000000001" customHeight="1" x14ac:dyDescent="0.25">
      <c r="A28" s="105"/>
      <c r="B28" s="106"/>
      <c r="C28" s="107">
        <f t="shared" si="107"/>
        <v>0</v>
      </c>
      <c r="D28" s="108">
        <f t="shared" si="108"/>
        <v>0</v>
      </c>
      <c r="E28" s="109" t="e">
        <f t="shared" si="109"/>
        <v>#DIV/0!</v>
      </c>
      <c r="F28" s="112"/>
      <c r="G28" s="112"/>
      <c r="H28" s="112"/>
      <c r="I28" s="108"/>
      <c r="J28" s="112"/>
      <c r="K28" s="128"/>
      <c r="L28" s="112"/>
      <c r="M28" s="112"/>
      <c r="N28" s="112"/>
      <c r="O28" s="109"/>
      <c r="P28" s="5"/>
      <c r="Q28" s="16"/>
      <c r="R28" s="38">
        <f t="shared" si="110"/>
        <v>0</v>
      </c>
      <c r="S28" s="60">
        <f t="shared" si="111"/>
        <v>0</v>
      </c>
      <c r="T28" s="45" t="e">
        <f t="shared" si="112"/>
        <v>#DIV/0!</v>
      </c>
      <c r="U28" s="135"/>
      <c r="V28" s="38"/>
      <c r="W28" s="38">
        <f t="shared" si="113"/>
        <v>0</v>
      </c>
      <c r="X28" s="38">
        <f t="shared" si="114"/>
        <v>0</v>
      </c>
      <c r="Y28" s="136" t="e">
        <f t="shared" si="115"/>
        <v>#DIV/0!</v>
      </c>
      <c r="Z28" s="139"/>
      <c r="AA28" s="38"/>
      <c r="AB28" s="38">
        <f t="shared" si="53"/>
        <v>0</v>
      </c>
      <c r="AC28" s="38">
        <f t="shared" si="54"/>
        <v>0</v>
      </c>
      <c r="AD28" s="136" t="e">
        <f t="shared" si="55"/>
        <v>#DIV/0!</v>
      </c>
      <c r="AE28" s="135"/>
      <c r="AF28" s="38"/>
      <c r="AG28" s="38">
        <f t="shared" si="56"/>
        <v>0</v>
      </c>
      <c r="AH28" s="38">
        <f t="shared" si="57"/>
        <v>0</v>
      </c>
      <c r="AI28" s="136" t="e">
        <f t="shared" si="58"/>
        <v>#DIV/0!</v>
      </c>
      <c r="AJ28" s="135"/>
      <c r="AK28" s="38"/>
      <c r="AL28" s="38">
        <f t="shared" si="59"/>
        <v>0</v>
      </c>
      <c r="AM28" s="38">
        <f t="shared" si="60"/>
        <v>0</v>
      </c>
      <c r="AN28" s="136" t="e">
        <f t="shared" si="61"/>
        <v>#DIV/0!</v>
      </c>
      <c r="AO28" s="135">
        <v>0.16</v>
      </c>
      <c r="AP28" s="38">
        <v>25004.166000000001</v>
      </c>
      <c r="AQ28" s="38">
        <f t="shared" si="62"/>
        <v>0.60132550933680007</v>
      </c>
      <c r="AR28" s="38">
        <f t="shared" si="63"/>
        <v>2479.1750814489478</v>
      </c>
      <c r="AS28" s="136">
        <f t="shared" si="64"/>
        <v>1.0211937637625599</v>
      </c>
      <c r="AT28" s="171"/>
      <c r="AU28" s="39"/>
      <c r="AV28" s="39">
        <f t="shared" si="116"/>
        <v>0</v>
      </c>
      <c r="AW28" s="39">
        <f t="shared" si="117"/>
        <v>0</v>
      </c>
      <c r="AX28" s="172" t="e">
        <f t="shared" si="118"/>
        <v>#DIV/0!</v>
      </c>
      <c r="AY28" s="39"/>
      <c r="AZ28" s="39"/>
      <c r="BA28" s="39">
        <f t="shared" si="65"/>
        <v>0</v>
      </c>
      <c r="BB28" s="39">
        <f t="shared" si="66"/>
        <v>0</v>
      </c>
      <c r="BC28" s="39" t="e">
        <f t="shared" si="67"/>
        <v>#DIV/0!</v>
      </c>
      <c r="BD28" s="114"/>
      <c r="BE28" s="114"/>
      <c r="BF28" s="114"/>
      <c r="BG28" s="114"/>
      <c r="BH28" s="114"/>
      <c r="BI28" s="179"/>
      <c r="BJ28" s="40"/>
      <c r="BK28" s="40">
        <f t="shared" si="119"/>
        <v>0</v>
      </c>
      <c r="BL28" s="40">
        <f t="shared" si="120"/>
        <v>0</v>
      </c>
      <c r="BM28" s="180" t="e">
        <f t="shared" si="121"/>
        <v>#DIV/0!</v>
      </c>
      <c r="BN28" s="40"/>
      <c r="BO28" s="40"/>
      <c r="BP28" s="40">
        <f t="shared" si="71"/>
        <v>0</v>
      </c>
      <c r="BQ28" s="40">
        <f t="shared" si="72"/>
        <v>0</v>
      </c>
      <c r="BR28" s="40" t="e">
        <f t="shared" si="73"/>
        <v>#DIV/0!</v>
      </c>
      <c r="BS28" s="99"/>
      <c r="BT28" s="99"/>
      <c r="BU28" s="99"/>
      <c r="BV28" s="99"/>
      <c r="BW28" s="99"/>
      <c r="BX28" s="8"/>
      <c r="BY28" s="22"/>
      <c r="BZ28" s="41" t="e">
        <f t="shared" si="77"/>
        <v>#DIV/0!</v>
      </c>
      <c r="CA28" s="56" t="e">
        <f t="shared" si="78"/>
        <v>#DIV/0!</v>
      </c>
      <c r="CB28" s="51" t="e">
        <f t="shared" si="79"/>
        <v>#DIV/0!</v>
      </c>
      <c r="CC28" s="8"/>
      <c r="CD28" s="22"/>
      <c r="CE28" s="41" t="e">
        <f t="shared" si="80"/>
        <v>#DIV/0!</v>
      </c>
      <c r="CF28" s="56" t="e">
        <f t="shared" si="81"/>
        <v>#DIV/0!</v>
      </c>
      <c r="CG28" s="51" t="e">
        <f t="shared" si="82"/>
        <v>#DIV/0!</v>
      </c>
      <c r="CH28" s="119"/>
    </row>
    <row r="29" spans="1:102" ht="20.100000000000001" customHeight="1" x14ac:dyDescent="0.25">
      <c r="A29" s="105"/>
      <c r="B29" s="106"/>
      <c r="C29" s="107">
        <f t="shared" si="107"/>
        <v>0</v>
      </c>
      <c r="D29" s="108">
        <f t="shared" si="108"/>
        <v>0</v>
      </c>
      <c r="E29" s="109" t="e">
        <f t="shared" si="109"/>
        <v>#DIV/0!</v>
      </c>
      <c r="F29" s="112"/>
      <c r="G29" s="112"/>
      <c r="H29" s="112"/>
      <c r="I29" s="108"/>
      <c r="J29" s="112"/>
      <c r="K29" s="128"/>
      <c r="L29" s="112"/>
      <c r="M29" s="112"/>
      <c r="N29" s="112"/>
      <c r="O29" s="109"/>
      <c r="P29" s="5"/>
      <c r="Q29" s="16"/>
      <c r="R29" s="38">
        <f t="shared" si="110"/>
        <v>0</v>
      </c>
      <c r="S29" s="60">
        <f t="shared" si="111"/>
        <v>0</v>
      </c>
      <c r="T29" s="45" t="e">
        <f t="shared" si="112"/>
        <v>#DIV/0!</v>
      </c>
      <c r="U29" s="135"/>
      <c r="V29" s="38"/>
      <c r="W29" s="38">
        <f t="shared" si="113"/>
        <v>0</v>
      </c>
      <c r="X29" s="38">
        <f t="shared" si="114"/>
        <v>0</v>
      </c>
      <c r="Y29" s="136" t="e">
        <f t="shared" si="115"/>
        <v>#DIV/0!</v>
      </c>
      <c r="Z29" s="139"/>
      <c r="AA29" s="38"/>
      <c r="AB29" s="38">
        <f t="shared" si="53"/>
        <v>0</v>
      </c>
      <c r="AC29" s="38">
        <f t="shared" si="54"/>
        <v>0</v>
      </c>
      <c r="AD29" s="136" t="e">
        <f t="shared" si="55"/>
        <v>#DIV/0!</v>
      </c>
      <c r="AE29" s="135"/>
      <c r="AF29" s="38"/>
      <c r="AG29" s="38">
        <f t="shared" si="56"/>
        <v>0</v>
      </c>
      <c r="AH29" s="38">
        <f t="shared" si="57"/>
        <v>0</v>
      </c>
      <c r="AI29" s="136" t="e">
        <f t="shared" si="58"/>
        <v>#DIV/0!</v>
      </c>
      <c r="AJ29" s="135"/>
      <c r="AK29" s="38"/>
      <c r="AL29" s="38">
        <f t="shared" si="59"/>
        <v>0</v>
      </c>
      <c r="AM29" s="38">
        <f t="shared" si="60"/>
        <v>0</v>
      </c>
      <c r="AN29" s="136" t="e">
        <f t="shared" si="61"/>
        <v>#DIV/0!</v>
      </c>
      <c r="AO29" s="135">
        <v>0.17</v>
      </c>
      <c r="AP29" s="38">
        <v>27874.524000000001</v>
      </c>
      <c r="AQ29" s="38">
        <f t="shared" si="62"/>
        <v>0.63890835367035004</v>
      </c>
      <c r="AR29" s="38">
        <f t="shared" si="63"/>
        <v>2634.1235240395067</v>
      </c>
      <c r="AS29" s="136">
        <f t="shared" si="64"/>
        <v>1.0084290847368145</v>
      </c>
      <c r="AT29" s="171"/>
      <c r="AU29" s="39"/>
      <c r="AV29" s="39">
        <f t="shared" si="116"/>
        <v>0</v>
      </c>
      <c r="AW29" s="39">
        <f t="shared" si="117"/>
        <v>0</v>
      </c>
      <c r="AX29" s="172" t="e">
        <f t="shared" si="118"/>
        <v>#DIV/0!</v>
      </c>
      <c r="AY29" s="39"/>
      <c r="AZ29" s="39"/>
      <c r="BA29" s="39">
        <f t="shared" si="65"/>
        <v>0</v>
      </c>
      <c r="BB29" s="39">
        <f t="shared" si="66"/>
        <v>0</v>
      </c>
      <c r="BC29" s="39" t="e">
        <f t="shared" si="67"/>
        <v>#DIV/0!</v>
      </c>
      <c r="BD29" s="114"/>
      <c r="BE29" s="114"/>
      <c r="BF29" s="114"/>
      <c r="BG29" s="114"/>
      <c r="BH29" s="114"/>
      <c r="BI29" s="179"/>
      <c r="BJ29" s="40"/>
      <c r="BK29" s="40">
        <f t="shared" si="119"/>
        <v>0</v>
      </c>
      <c r="BL29" s="40">
        <f t="shared" si="120"/>
        <v>0</v>
      </c>
      <c r="BM29" s="180" t="e">
        <f t="shared" si="121"/>
        <v>#DIV/0!</v>
      </c>
      <c r="BN29" s="40"/>
      <c r="BO29" s="40"/>
      <c r="BP29" s="40">
        <f t="shared" si="71"/>
        <v>0</v>
      </c>
      <c r="BQ29" s="40">
        <f t="shared" si="72"/>
        <v>0</v>
      </c>
      <c r="BR29" s="40" t="e">
        <f t="shared" si="73"/>
        <v>#DIV/0!</v>
      </c>
      <c r="BS29" s="99"/>
      <c r="BT29" s="99"/>
      <c r="BU29" s="99"/>
      <c r="BV29" s="99"/>
      <c r="BW29" s="99"/>
      <c r="BX29" s="8"/>
      <c r="BY29" s="22"/>
      <c r="BZ29" s="41" t="e">
        <f t="shared" si="77"/>
        <v>#DIV/0!</v>
      </c>
      <c r="CA29" s="56" t="e">
        <f t="shared" si="78"/>
        <v>#DIV/0!</v>
      </c>
      <c r="CB29" s="51" t="e">
        <f t="shared" si="79"/>
        <v>#DIV/0!</v>
      </c>
      <c r="CC29" s="8"/>
      <c r="CD29" s="22"/>
      <c r="CE29" s="41" t="e">
        <f t="shared" si="80"/>
        <v>#DIV/0!</v>
      </c>
      <c r="CF29" s="56" t="e">
        <f t="shared" si="81"/>
        <v>#DIV/0!</v>
      </c>
      <c r="CG29" s="51" t="e">
        <f t="shared" si="82"/>
        <v>#DIV/0!</v>
      </c>
      <c r="CH29" s="119"/>
    </row>
    <row r="30" spans="1:102" ht="20.100000000000001" customHeight="1" x14ac:dyDescent="0.25">
      <c r="A30" s="105"/>
      <c r="B30" s="106"/>
      <c r="C30" s="107">
        <f t="shared" si="107"/>
        <v>0</v>
      </c>
      <c r="D30" s="108">
        <f t="shared" si="108"/>
        <v>0</v>
      </c>
      <c r="E30" s="109" t="e">
        <f t="shared" si="109"/>
        <v>#DIV/0!</v>
      </c>
      <c r="F30" s="112"/>
      <c r="G30" s="112"/>
      <c r="H30" s="112"/>
      <c r="I30" s="108"/>
      <c r="J30" s="112"/>
      <c r="K30" s="128"/>
      <c r="L30" s="112"/>
      <c r="M30" s="112"/>
      <c r="N30" s="112"/>
      <c r="O30" s="109"/>
      <c r="P30" s="5"/>
      <c r="Q30" s="16"/>
      <c r="R30" s="38">
        <f t="shared" si="110"/>
        <v>0</v>
      </c>
      <c r="S30" s="60">
        <f t="shared" si="111"/>
        <v>0</v>
      </c>
      <c r="T30" s="45" t="e">
        <f t="shared" si="112"/>
        <v>#DIV/0!</v>
      </c>
      <c r="U30" s="135"/>
      <c r="V30" s="38"/>
      <c r="W30" s="38">
        <f t="shared" si="113"/>
        <v>0</v>
      </c>
      <c r="X30" s="38">
        <f t="shared" si="114"/>
        <v>0</v>
      </c>
      <c r="Y30" s="136" t="e">
        <f t="shared" si="115"/>
        <v>#DIV/0!</v>
      </c>
      <c r="Z30" s="139"/>
      <c r="AA30" s="38"/>
      <c r="AB30" s="38">
        <f t="shared" si="53"/>
        <v>0</v>
      </c>
      <c r="AC30" s="38">
        <f t="shared" si="54"/>
        <v>0</v>
      </c>
      <c r="AD30" s="136" t="e">
        <f t="shared" si="55"/>
        <v>#DIV/0!</v>
      </c>
      <c r="AE30" s="135"/>
      <c r="AF30" s="38"/>
      <c r="AG30" s="38">
        <f t="shared" si="56"/>
        <v>0</v>
      </c>
      <c r="AH30" s="38">
        <f t="shared" si="57"/>
        <v>0</v>
      </c>
      <c r="AI30" s="136" t="e">
        <f t="shared" si="58"/>
        <v>#DIV/0!</v>
      </c>
      <c r="AJ30" s="135"/>
      <c r="AK30" s="38"/>
      <c r="AL30" s="38">
        <f t="shared" si="59"/>
        <v>0</v>
      </c>
      <c r="AM30" s="38">
        <f t="shared" si="60"/>
        <v>0</v>
      </c>
      <c r="AN30" s="136" t="e">
        <f t="shared" si="61"/>
        <v>#DIV/0!</v>
      </c>
      <c r="AO30" s="135">
        <v>0.18</v>
      </c>
      <c r="AP30" s="38">
        <v>30829.63</v>
      </c>
      <c r="AQ30" s="38">
        <f t="shared" si="62"/>
        <v>0.67649119800390001</v>
      </c>
      <c r="AR30" s="38">
        <f t="shared" si="63"/>
        <v>2789.0719666300661</v>
      </c>
      <c r="AS30" s="136">
        <f t="shared" si="64"/>
        <v>0.99485330766301183</v>
      </c>
      <c r="AT30" s="171"/>
      <c r="AU30" s="39"/>
      <c r="AV30" s="39">
        <f t="shared" si="116"/>
        <v>0</v>
      </c>
      <c r="AW30" s="39">
        <f t="shared" si="117"/>
        <v>0</v>
      </c>
      <c r="AX30" s="172" t="e">
        <f t="shared" si="118"/>
        <v>#DIV/0!</v>
      </c>
      <c r="AY30" s="39"/>
      <c r="AZ30" s="39"/>
      <c r="BA30" s="39">
        <f t="shared" si="65"/>
        <v>0</v>
      </c>
      <c r="BB30" s="39">
        <f t="shared" si="66"/>
        <v>0</v>
      </c>
      <c r="BC30" s="39" t="e">
        <f t="shared" si="67"/>
        <v>#DIV/0!</v>
      </c>
      <c r="BD30" s="114"/>
      <c r="BE30" s="114"/>
      <c r="BF30" s="114"/>
      <c r="BG30" s="114"/>
      <c r="BH30" s="114"/>
      <c r="BI30" s="179"/>
      <c r="BJ30" s="40"/>
      <c r="BK30" s="40">
        <f t="shared" si="119"/>
        <v>0</v>
      </c>
      <c r="BL30" s="40">
        <f t="shared" si="120"/>
        <v>0</v>
      </c>
      <c r="BM30" s="180" t="e">
        <f t="shared" si="121"/>
        <v>#DIV/0!</v>
      </c>
      <c r="BN30" s="40"/>
      <c r="BO30" s="40"/>
      <c r="BP30" s="40">
        <f t="shared" si="71"/>
        <v>0</v>
      </c>
      <c r="BQ30" s="40">
        <f t="shared" si="72"/>
        <v>0</v>
      </c>
      <c r="BR30" s="40" t="e">
        <f t="shared" si="73"/>
        <v>#DIV/0!</v>
      </c>
      <c r="BS30" s="99"/>
      <c r="BT30" s="99"/>
      <c r="BU30" s="99"/>
      <c r="BV30" s="99"/>
      <c r="BW30" s="99"/>
      <c r="BX30" s="8"/>
      <c r="BY30" s="22"/>
      <c r="BZ30" s="41" t="e">
        <f t="shared" si="77"/>
        <v>#DIV/0!</v>
      </c>
      <c r="CA30" s="56" t="e">
        <f t="shared" si="78"/>
        <v>#DIV/0!</v>
      </c>
      <c r="CB30" s="51" t="e">
        <f t="shared" si="79"/>
        <v>#DIV/0!</v>
      </c>
      <c r="CC30" s="8"/>
      <c r="CD30" s="22"/>
      <c r="CE30" s="41" t="e">
        <f t="shared" si="80"/>
        <v>#DIV/0!</v>
      </c>
      <c r="CF30" s="56" t="e">
        <f t="shared" si="81"/>
        <v>#DIV/0!</v>
      </c>
      <c r="CG30" s="51" t="e">
        <f t="shared" si="82"/>
        <v>#DIV/0!</v>
      </c>
      <c r="CH30" s="119"/>
    </row>
    <row r="31" spans="1:102" ht="20.100000000000001" customHeight="1" x14ac:dyDescent="0.25">
      <c r="A31" s="105"/>
      <c r="B31" s="106"/>
      <c r="C31" s="107">
        <f t="shared" si="107"/>
        <v>0</v>
      </c>
      <c r="D31" s="108">
        <f t="shared" si="108"/>
        <v>0</v>
      </c>
      <c r="E31" s="109" t="e">
        <f t="shared" si="109"/>
        <v>#DIV/0!</v>
      </c>
      <c r="F31" s="112"/>
      <c r="G31" s="112"/>
      <c r="H31" s="112"/>
      <c r="I31" s="108"/>
      <c r="J31" s="112"/>
      <c r="K31" s="128"/>
      <c r="L31" s="112"/>
      <c r="M31" s="112"/>
      <c r="N31" s="112"/>
      <c r="O31" s="109"/>
      <c r="P31" s="5"/>
      <c r="Q31" s="16"/>
      <c r="R31" s="38">
        <f t="shared" si="110"/>
        <v>0</v>
      </c>
      <c r="S31" s="60">
        <f t="shared" si="111"/>
        <v>0</v>
      </c>
      <c r="T31" s="45" t="e">
        <f t="shared" si="112"/>
        <v>#DIV/0!</v>
      </c>
      <c r="U31" s="135"/>
      <c r="V31" s="38"/>
      <c r="W31" s="38">
        <f t="shared" si="113"/>
        <v>0</v>
      </c>
      <c r="X31" s="38">
        <f t="shared" si="114"/>
        <v>0</v>
      </c>
      <c r="Y31" s="136" t="e">
        <f t="shared" si="115"/>
        <v>#DIV/0!</v>
      </c>
      <c r="Z31" s="139"/>
      <c r="AA31" s="38"/>
      <c r="AB31" s="38">
        <f t="shared" si="53"/>
        <v>0</v>
      </c>
      <c r="AC31" s="38">
        <f t="shared" si="54"/>
        <v>0</v>
      </c>
      <c r="AD31" s="136" t="e">
        <f t="shared" si="55"/>
        <v>#DIV/0!</v>
      </c>
      <c r="AE31" s="135"/>
      <c r="AF31" s="38"/>
      <c r="AG31" s="38">
        <f t="shared" si="56"/>
        <v>0</v>
      </c>
      <c r="AH31" s="38">
        <f t="shared" si="57"/>
        <v>0</v>
      </c>
      <c r="AI31" s="136" t="e">
        <f t="shared" si="58"/>
        <v>#DIV/0!</v>
      </c>
      <c r="AJ31" s="135"/>
      <c r="AK31" s="38"/>
      <c r="AL31" s="38">
        <f t="shared" si="59"/>
        <v>0</v>
      </c>
      <c r="AM31" s="38">
        <f t="shared" si="60"/>
        <v>0</v>
      </c>
      <c r="AN31" s="136" t="e">
        <f t="shared" si="61"/>
        <v>#DIV/0!</v>
      </c>
      <c r="AO31" s="135">
        <v>0.19</v>
      </c>
      <c r="AP31" s="38">
        <v>34041.995000000003</v>
      </c>
      <c r="AQ31" s="38">
        <f t="shared" si="62"/>
        <v>0.71407404233745009</v>
      </c>
      <c r="AR31" s="38">
        <f t="shared" si="63"/>
        <v>2944.0204092206254</v>
      </c>
      <c r="AS31" s="136">
        <f t="shared" si="64"/>
        <v>0.98592424719112437</v>
      </c>
      <c r="AT31" s="171"/>
      <c r="AU31" s="39"/>
      <c r="AV31" s="39">
        <f t="shared" si="116"/>
        <v>0</v>
      </c>
      <c r="AW31" s="39">
        <f t="shared" si="117"/>
        <v>0</v>
      </c>
      <c r="AX31" s="172" t="e">
        <f t="shared" si="118"/>
        <v>#DIV/0!</v>
      </c>
      <c r="AY31" s="39"/>
      <c r="AZ31" s="39"/>
      <c r="BA31" s="39">
        <f t="shared" si="65"/>
        <v>0</v>
      </c>
      <c r="BB31" s="39">
        <f t="shared" si="66"/>
        <v>0</v>
      </c>
      <c r="BC31" s="39" t="e">
        <f t="shared" si="67"/>
        <v>#DIV/0!</v>
      </c>
      <c r="BD31" s="114"/>
      <c r="BE31" s="114"/>
      <c r="BF31" s="114"/>
      <c r="BG31" s="114"/>
      <c r="BH31" s="114"/>
      <c r="BI31" s="179"/>
      <c r="BJ31" s="40"/>
      <c r="BK31" s="40">
        <f t="shared" si="119"/>
        <v>0</v>
      </c>
      <c r="BL31" s="40">
        <f t="shared" si="120"/>
        <v>0</v>
      </c>
      <c r="BM31" s="180" t="e">
        <f t="shared" si="121"/>
        <v>#DIV/0!</v>
      </c>
      <c r="BN31" s="40"/>
      <c r="BO31" s="40"/>
      <c r="BP31" s="40">
        <f t="shared" si="71"/>
        <v>0</v>
      </c>
      <c r="BQ31" s="40">
        <f t="shared" si="72"/>
        <v>0</v>
      </c>
      <c r="BR31" s="40" t="e">
        <f t="shared" si="73"/>
        <v>#DIV/0!</v>
      </c>
      <c r="BS31" s="99"/>
      <c r="BT31" s="99"/>
      <c r="BU31" s="99"/>
      <c r="BV31" s="99"/>
      <c r="BW31" s="99"/>
      <c r="BX31" s="8"/>
      <c r="BY31" s="22"/>
      <c r="BZ31" s="41" t="e">
        <f t="shared" si="77"/>
        <v>#DIV/0!</v>
      </c>
      <c r="CA31" s="56" t="e">
        <f t="shared" si="78"/>
        <v>#DIV/0!</v>
      </c>
      <c r="CB31" s="51" t="e">
        <f t="shared" si="79"/>
        <v>#DIV/0!</v>
      </c>
      <c r="CC31" s="8"/>
      <c r="CD31" s="22"/>
      <c r="CE31" s="41" t="e">
        <f t="shared" si="80"/>
        <v>#DIV/0!</v>
      </c>
      <c r="CF31" s="56" t="e">
        <f t="shared" si="81"/>
        <v>#DIV/0!</v>
      </c>
      <c r="CG31" s="51" t="e">
        <f t="shared" si="82"/>
        <v>#DIV/0!</v>
      </c>
      <c r="CH31" s="119"/>
    </row>
    <row r="32" spans="1:102" ht="20.100000000000001" customHeight="1" x14ac:dyDescent="0.25">
      <c r="A32" s="105"/>
      <c r="B32" s="106"/>
      <c r="C32" s="107">
        <f t="shared" si="107"/>
        <v>0</v>
      </c>
      <c r="D32" s="108">
        <f t="shared" si="108"/>
        <v>0</v>
      </c>
      <c r="E32" s="109" t="e">
        <f t="shared" si="109"/>
        <v>#DIV/0!</v>
      </c>
      <c r="F32" s="112"/>
      <c r="G32" s="112"/>
      <c r="H32" s="112"/>
      <c r="I32" s="108"/>
      <c r="J32" s="112"/>
      <c r="K32" s="128"/>
      <c r="L32" s="112"/>
      <c r="M32" s="112"/>
      <c r="N32" s="112"/>
      <c r="O32" s="109"/>
      <c r="P32" s="5"/>
      <c r="Q32" s="16"/>
      <c r="R32" s="38">
        <f t="shared" si="110"/>
        <v>0</v>
      </c>
      <c r="S32" s="60">
        <f t="shared" si="111"/>
        <v>0</v>
      </c>
      <c r="T32" s="45" t="e">
        <f t="shared" si="112"/>
        <v>#DIV/0!</v>
      </c>
      <c r="U32" s="135"/>
      <c r="V32" s="38"/>
      <c r="W32" s="38">
        <f t="shared" si="113"/>
        <v>0</v>
      </c>
      <c r="X32" s="38">
        <f t="shared" si="114"/>
        <v>0</v>
      </c>
      <c r="Y32" s="136" t="e">
        <f t="shared" si="115"/>
        <v>#DIV/0!</v>
      </c>
      <c r="Z32" s="139"/>
      <c r="AA32" s="38"/>
      <c r="AB32" s="38">
        <f t="shared" si="53"/>
        <v>0</v>
      </c>
      <c r="AC32" s="38">
        <f t="shared" si="54"/>
        <v>0</v>
      </c>
      <c r="AD32" s="136" t="e">
        <f t="shared" si="55"/>
        <v>#DIV/0!</v>
      </c>
      <c r="AE32" s="135"/>
      <c r="AF32" s="38"/>
      <c r="AG32" s="38">
        <f t="shared" si="56"/>
        <v>0</v>
      </c>
      <c r="AH32" s="38">
        <f t="shared" si="57"/>
        <v>0</v>
      </c>
      <c r="AI32" s="136" t="e">
        <f t="shared" si="58"/>
        <v>#DIV/0!</v>
      </c>
      <c r="AJ32" s="135"/>
      <c r="AK32" s="38"/>
      <c r="AL32" s="38">
        <f t="shared" si="59"/>
        <v>0</v>
      </c>
      <c r="AM32" s="38">
        <f t="shared" si="60"/>
        <v>0</v>
      </c>
      <c r="AN32" s="136" t="e">
        <f t="shared" si="61"/>
        <v>#DIV/0!</v>
      </c>
      <c r="AO32" s="135">
        <v>0.2</v>
      </c>
      <c r="AP32" s="38">
        <v>36943.148999999998</v>
      </c>
      <c r="AQ32" s="38">
        <f t="shared" si="62"/>
        <v>0.75165688667100006</v>
      </c>
      <c r="AR32" s="38">
        <f t="shared" si="63"/>
        <v>3098.9688518111843</v>
      </c>
      <c r="AS32" s="136">
        <f t="shared" si="64"/>
        <v>0.96562759015568334</v>
      </c>
      <c r="AT32" s="171"/>
      <c r="AU32" s="39"/>
      <c r="AV32" s="39">
        <f t="shared" si="116"/>
        <v>0</v>
      </c>
      <c r="AW32" s="39">
        <f t="shared" si="117"/>
        <v>0</v>
      </c>
      <c r="AX32" s="172" t="e">
        <f t="shared" si="118"/>
        <v>#DIV/0!</v>
      </c>
      <c r="AY32" s="39"/>
      <c r="AZ32" s="39"/>
      <c r="BA32" s="39">
        <f t="shared" si="65"/>
        <v>0</v>
      </c>
      <c r="BB32" s="39">
        <f t="shared" si="66"/>
        <v>0</v>
      </c>
      <c r="BC32" s="39" t="e">
        <f t="shared" si="67"/>
        <v>#DIV/0!</v>
      </c>
      <c r="BD32" s="114"/>
      <c r="BE32" s="114"/>
      <c r="BF32" s="114"/>
      <c r="BG32" s="114"/>
      <c r="BH32" s="114"/>
      <c r="BI32" s="179"/>
      <c r="BJ32" s="40"/>
      <c r="BK32" s="40">
        <f t="shared" si="119"/>
        <v>0</v>
      </c>
      <c r="BL32" s="40">
        <f t="shared" si="120"/>
        <v>0</v>
      </c>
      <c r="BM32" s="180" t="e">
        <f t="shared" si="121"/>
        <v>#DIV/0!</v>
      </c>
      <c r="BN32" s="40"/>
      <c r="BO32" s="40"/>
      <c r="BP32" s="40">
        <f t="shared" si="71"/>
        <v>0</v>
      </c>
      <c r="BQ32" s="40">
        <f t="shared" si="72"/>
        <v>0</v>
      </c>
      <c r="BR32" s="40" t="e">
        <f t="shared" si="73"/>
        <v>#DIV/0!</v>
      </c>
      <c r="BS32" s="99"/>
      <c r="BT32" s="99"/>
      <c r="BU32" s="99"/>
      <c r="BV32" s="99"/>
      <c r="BW32" s="99"/>
      <c r="BX32" s="8"/>
      <c r="BY32" s="22"/>
      <c r="BZ32" s="41" t="e">
        <f t="shared" si="77"/>
        <v>#DIV/0!</v>
      </c>
      <c r="CA32" s="56" t="e">
        <f t="shared" si="78"/>
        <v>#DIV/0!</v>
      </c>
      <c r="CB32" s="51" t="e">
        <f t="shared" si="79"/>
        <v>#DIV/0!</v>
      </c>
      <c r="CC32" s="8"/>
      <c r="CD32" s="22"/>
      <c r="CE32" s="41" t="e">
        <f t="shared" si="80"/>
        <v>#DIV/0!</v>
      </c>
      <c r="CF32" s="56" t="e">
        <f t="shared" si="81"/>
        <v>#DIV/0!</v>
      </c>
      <c r="CG32" s="51" t="e">
        <f t="shared" si="82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107"/>
        <v>0</v>
      </c>
      <c r="D33" s="108">
        <f t="shared" si="108"/>
        <v>0</v>
      </c>
      <c r="E33" s="109" t="e">
        <f t="shared" si="109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110"/>
        <v>0</v>
      </c>
      <c r="S33" s="133">
        <f t="shared" si="111"/>
        <v>0</v>
      </c>
      <c r="T33" s="134" t="e">
        <f t="shared" si="112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173"/>
      <c r="AU33" s="174"/>
      <c r="AV33" s="39">
        <f t="shared" si="116"/>
        <v>0</v>
      </c>
      <c r="AW33" s="39">
        <f t="shared" si="117"/>
        <v>0</v>
      </c>
      <c r="AX33" s="172" t="e">
        <f t="shared" si="118"/>
        <v>#DIV/0!</v>
      </c>
      <c r="AY33" s="175"/>
      <c r="AZ33" s="175"/>
      <c r="BA33" s="39">
        <f t="shared" si="65"/>
        <v>0</v>
      </c>
      <c r="BB33" s="39">
        <f t="shared" si="66"/>
        <v>0</v>
      </c>
      <c r="BC33" s="39" t="e">
        <f t="shared" si="67"/>
        <v>#DIV/0!</v>
      </c>
      <c r="BD33" s="115"/>
      <c r="BE33" s="115"/>
      <c r="BF33" s="115"/>
      <c r="BG33" s="115"/>
      <c r="BH33" s="115"/>
      <c r="BI33" s="181"/>
      <c r="BJ33" s="182"/>
      <c r="BK33" s="40">
        <f t="shared" si="119"/>
        <v>0</v>
      </c>
      <c r="BL33" s="40">
        <f t="shared" si="120"/>
        <v>0</v>
      </c>
      <c r="BM33" s="180" t="e">
        <f t="shared" si="121"/>
        <v>#DIV/0!</v>
      </c>
      <c r="BN33" s="183"/>
      <c r="BO33" s="183"/>
      <c r="BP33" s="183"/>
      <c r="BQ33" s="183"/>
      <c r="BR33" s="183"/>
      <c r="BS33" s="100"/>
      <c r="BT33" s="100"/>
      <c r="BU33" s="100"/>
      <c r="BV33" s="100"/>
      <c r="BW33" s="100"/>
      <c r="BX33" s="29"/>
      <c r="BY33" s="30"/>
      <c r="BZ33" s="41" t="e">
        <f t="shared" si="77"/>
        <v>#DIV/0!</v>
      </c>
      <c r="CA33" s="56" t="e">
        <f t="shared" si="78"/>
        <v>#DIV/0!</v>
      </c>
      <c r="CB33" s="51" t="e">
        <f t="shared" si="79"/>
        <v>#DIV/0!</v>
      </c>
      <c r="CC33" s="29"/>
      <c r="CD33" s="30"/>
      <c r="CE33" s="41" t="e">
        <f t="shared" si="80"/>
        <v>#DIV/0!</v>
      </c>
      <c r="CF33" s="56" t="e">
        <f t="shared" si="81"/>
        <v>#DIV/0!</v>
      </c>
      <c r="CG33" s="51" t="e">
        <f t="shared" si="82"/>
        <v>#DIV/0!</v>
      </c>
      <c r="CH33" s="119"/>
    </row>
    <row r="35" spans="1:86" x14ac:dyDescent="0.25">
      <c r="I35" t="s">
        <v>47</v>
      </c>
      <c r="J35">
        <v>0.33260000000000001</v>
      </c>
    </row>
    <row r="36" spans="1:86" x14ac:dyDescent="0.25">
      <c r="I36" t="s">
        <v>48</v>
      </c>
      <c r="J36">
        <v>0.3745</v>
      </c>
    </row>
    <row r="37" spans="1:86" x14ac:dyDescent="0.25">
      <c r="I37" t="s">
        <v>49</v>
      </c>
      <c r="J37">
        <v>0.39960000000000001</v>
      </c>
    </row>
    <row r="38" spans="1:86" x14ac:dyDescent="0.25">
      <c r="I38" t="s">
        <v>50</v>
      </c>
      <c r="J38">
        <v>0.41620000000000001</v>
      </c>
    </row>
    <row r="39" spans="1:86" x14ac:dyDescent="0.25">
      <c r="I39" t="s">
        <v>51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52</v>
      </c>
      <c r="J41">
        <v>0.36599999999999999</v>
      </c>
    </row>
    <row r="42" spans="1:86" x14ac:dyDescent="0.25">
      <c r="I42" t="s">
        <v>48</v>
      </c>
      <c r="J42">
        <v>0.39960000000000001</v>
      </c>
    </row>
    <row r="43" spans="1:86" x14ac:dyDescent="0.25">
      <c r="I43" t="s">
        <v>49</v>
      </c>
      <c r="J43">
        <v>0.41970000000000002</v>
      </c>
    </row>
    <row r="44" spans="1:86" x14ac:dyDescent="0.25">
      <c r="I44" t="s">
        <v>50</v>
      </c>
      <c r="J44">
        <v>0.43309999999999998</v>
      </c>
    </row>
    <row r="45" spans="1:86" x14ac:dyDescent="0.25">
      <c r="I45" t="s">
        <v>51</v>
      </c>
      <c r="J45"/>
    </row>
    <row r="46" spans="1:86" x14ac:dyDescent="0.25">
      <c r="I46"/>
      <c r="J46"/>
    </row>
    <row r="47" spans="1:86" x14ac:dyDescent="0.25">
      <c r="I47" t="s">
        <v>53</v>
      </c>
      <c r="J47">
        <v>0.29920000000000002</v>
      </c>
    </row>
    <row r="48" spans="1:86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30"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E6A5-9FDF-4CDE-B366-904CD5FFBC6A}">
  <dimension ref="A1:W405"/>
  <sheetViews>
    <sheetView topLeftCell="A55" workbookViewId="0">
      <selection activeCell="C405" sqref="A42:C405"/>
    </sheetView>
  </sheetViews>
  <sheetFormatPr defaultRowHeight="15" x14ac:dyDescent="0.25"/>
  <sheetData>
    <row r="1" spans="1:23" x14ac:dyDescent="0.25">
      <c r="A1" s="231" t="s">
        <v>54</v>
      </c>
      <c r="B1" s="231"/>
      <c r="C1" s="231"/>
      <c r="D1" s="231"/>
      <c r="E1" s="231"/>
      <c r="G1" s="231" t="s">
        <v>55</v>
      </c>
      <c r="H1" s="231"/>
      <c r="I1" s="231"/>
      <c r="J1" s="231"/>
      <c r="K1" s="231"/>
      <c r="M1" s="231" t="s">
        <v>56</v>
      </c>
      <c r="N1" s="231"/>
      <c r="O1" s="231"/>
      <c r="P1" s="231"/>
      <c r="Q1" s="231"/>
      <c r="S1" s="231" t="s">
        <v>57</v>
      </c>
      <c r="T1" s="231"/>
      <c r="U1" s="231"/>
      <c r="V1" s="231"/>
      <c r="W1" s="231"/>
    </row>
    <row r="2" spans="1:23" x14ac:dyDescent="0.25">
      <c r="A2" t="s">
        <v>21</v>
      </c>
      <c r="B2" t="s">
        <v>13</v>
      </c>
      <c r="C2" t="s">
        <v>20</v>
      </c>
      <c r="D2" t="s">
        <v>19</v>
      </c>
      <c r="E2" t="s">
        <v>18</v>
      </c>
      <c r="G2" t="s">
        <v>21</v>
      </c>
      <c r="H2" t="s">
        <v>13</v>
      </c>
      <c r="I2" t="s">
        <v>20</v>
      </c>
      <c r="J2" t="s">
        <v>19</v>
      </c>
      <c r="K2" t="s">
        <v>18</v>
      </c>
      <c r="M2" t="s">
        <v>21</v>
      </c>
      <c r="N2" t="s">
        <v>13</v>
      </c>
      <c r="O2" t="s">
        <v>20</v>
      </c>
      <c r="P2" t="s">
        <v>19</v>
      </c>
      <c r="Q2" t="s">
        <v>18</v>
      </c>
      <c r="S2" t="s">
        <v>21</v>
      </c>
      <c r="T2" t="s">
        <v>13</v>
      </c>
      <c r="U2" t="s">
        <v>20</v>
      </c>
      <c r="V2" t="s">
        <v>19</v>
      </c>
      <c r="W2" t="s">
        <v>18</v>
      </c>
    </row>
    <row r="3" spans="1:23" x14ac:dyDescent="0.25">
      <c r="A3">
        <v>0.01</v>
      </c>
      <c r="B3">
        <v>358.31372299999998</v>
      </c>
      <c r="C3">
        <v>6.6425106600118161E-2</v>
      </c>
      <c r="D3">
        <v>251.05176331316989</v>
      </c>
      <c r="E3">
        <v>1.0993789146691</v>
      </c>
      <c r="G3">
        <v>0.01</v>
      </c>
      <c r="H3">
        <v>691.95740999999998</v>
      </c>
      <c r="I3">
        <v>6.1688234244208093E-2</v>
      </c>
      <c r="J3">
        <v>304.76497394831097</v>
      </c>
      <c r="K3">
        <v>3.2177690156590253</v>
      </c>
      <c r="M3">
        <v>0.01</v>
      </c>
      <c r="N3">
        <v>149.0508613333333</v>
      </c>
      <c r="O3">
        <v>5.9786223744945237E-2</v>
      </c>
      <c r="P3">
        <v>344.82086718175037</v>
      </c>
      <c r="Q3">
        <v>0.861473904189057</v>
      </c>
      <c r="S3">
        <v>0.01</v>
      </c>
      <c r="T3">
        <v>99.083865433333344</v>
      </c>
      <c r="U3">
        <v>5.6263635755861234E-2</v>
      </c>
      <c r="V3">
        <v>385.11570925395165</v>
      </c>
      <c r="W3">
        <v>0.7674114282947424</v>
      </c>
    </row>
    <row r="4" spans="1:23" x14ac:dyDescent="0.25">
      <c r="A4">
        <v>0.02</v>
      </c>
      <c r="B4">
        <v>1216.4249766666669</v>
      </c>
      <c r="C4">
        <v>0.13285021320023632</v>
      </c>
      <c r="D4">
        <v>502.10352662633977</v>
      </c>
      <c r="E4">
        <v>0.93305941468517617</v>
      </c>
      <c r="G4">
        <v>0.02</v>
      </c>
      <c r="H4">
        <v>1468.2947766666671</v>
      </c>
      <c r="I4">
        <v>0.12337646848841619</v>
      </c>
      <c r="J4">
        <v>609.52994789662193</v>
      </c>
      <c r="K4">
        <v>1.7069813004141359</v>
      </c>
      <c r="M4">
        <v>0.02</v>
      </c>
      <c r="N4">
        <v>542.16754633333335</v>
      </c>
      <c r="O4">
        <v>0.11957244748989047</v>
      </c>
      <c r="P4">
        <v>689.64173436350075</v>
      </c>
      <c r="Q4">
        <v>0.78339566220259993</v>
      </c>
      <c r="S4">
        <v>0.02</v>
      </c>
      <c r="T4">
        <v>372.62883666666659</v>
      </c>
      <c r="U4">
        <v>0.11252727151172247</v>
      </c>
      <c r="V4">
        <v>770.2314185079033</v>
      </c>
      <c r="W4">
        <v>0.72150906335647869</v>
      </c>
    </row>
    <row r="5" spans="1:23" x14ac:dyDescent="0.25">
      <c r="A5">
        <v>0.03</v>
      </c>
      <c r="B5">
        <v>2524.1473433333331</v>
      </c>
      <c r="C5">
        <v>0.19927531980035448</v>
      </c>
      <c r="D5">
        <v>753.15528993950966</v>
      </c>
      <c r="E5">
        <v>0.86051046227960015</v>
      </c>
      <c r="G5">
        <v>0.03</v>
      </c>
      <c r="H5">
        <v>2513.6055133333339</v>
      </c>
      <c r="I5">
        <v>0.18506470273262426</v>
      </c>
      <c r="J5">
        <v>914.2949218449329</v>
      </c>
      <c r="K5">
        <v>1.2987636107054148</v>
      </c>
      <c r="M5">
        <v>0.03</v>
      </c>
      <c r="N5">
        <v>1173.772006666667</v>
      </c>
      <c r="O5">
        <v>0.1793586712348357</v>
      </c>
      <c r="P5">
        <v>1034.4626015452511</v>
      </c>
      <c r="Q5">
        <v>0.75378740158114033</v>
      </c>
      <c r="S5">
        <v>0.03</v>
      </c>
      <c r="T5">
        <v>789.96631133333335</v>
      </c>
      <c r="U5">
        <v>0.1687909072675837</v>
      </c>
      <c r="V5">
        <v>1155.3471277618548</v>
      </c>
      <c r="W5">
        <v>0.67981600192227754</v>
      </c>
    </row>
    <row r="6" spans="1:23" x14ac:dyDescent="0.25">
      <c r="A6">
        <v>0.04</v>
      </c>
      <c r="B6">
        <v>4220.1298933333328</v>
      </c>
      <c r="C6">
        <v>0.26570042640047264</v>
      </c>
      <c r="D6">
        <v>1004.2070532526795</v>
      </c>
      <c r="E6">
        <v>0.80926321057612405</v>
      </c>
      <c r="G6">
        <v>0.04</v>
      </c>
      <c r="H6">
        <v>3774.3799199999989</v>
      </c>
      <c r="I6">
        <v>0.24675293697683237</v>
      </c>
      <c r="J6">
        <v>1219.0598957932439</v>
      </c>
      <c r="K6">
        <v>1.0969861172436166</v>
      </c>
      <c r="M6">
        <v>0.04</v>
      </c>
      <c r="N6">
        <v>1956.9695733333331</v>
      </c>
      <c r="O6">
        <v>0.23914489497978095</v>
      </c>
      <c r="P6">
        <v>1379.2834687270015</v>
      </c>
      <c r="Q6">
        <v>0.70692237352641307</v>
      </c>
      <c r="S6">
        <v>0.04</v>
      </c>
      <c r="T6">
        <v>1403.7116133333341</v>
      </c>
      <c r="U6">
        <v>0.22505454302344494</v>
      </c>
      <c r="V6">
        <v>1540.4628370158066</v>
      </c>
      <c r="W6">
        <v>0.6794902539069545</v>
      </c>
    </row>
    <row r="7" spans="1:23" x14ac:dyDescent="0.25">
      <c r="A7">
        <v>0.05</v>
      </c>
      <c r="B7">
        <v>6347.6572033333332</v>
      </c>
      <c r="C7">
        <v>0.33212553300059083</v>
      </c>
      <c r="D7">
        <v>1255.2588165658497</v>
      </c>
      <c r="E7">
        <v>0.77903580454183075</v>
      </c>
      <c r="G7">
        <v>0.05</v>
      </c>
      <c r="H7">
        <v>5284.8079933333338</v>
      </c>
      <c r="I7">
        <v>0.30844117122104048</v>
      </c>
      <c r="J7">
        <v>1523.8248697415549</v>
      </c>
      <c r="K7">
        <v>0.98302532317156044</v>
      </c>
      <c r="M7">
        <v>0.05</v>
      </c>
      <c r="N7">
        <v>2884.685856666666</v>
      </c>
      <c r="O7">
        <v>0.29893111872472616</v>
      </c>
      <c r="P7">
        <v>1724.1043359087519</v>
      </c>
      <c r="Q7">
        <v>0.66690834660633558</v>
      </c>
      <c r="S7">
        <v>0.05</v>
      </c>
      <c r="T7">
        <v>2142.6951766666671</v>
      </c>
      <c r="U7">
        <v>0.28131817877930615</v>
      </c>
      <c r="V7">
        <v>1925.5785462697584</v>
      </c>
      <c r="W7">
        <v>0.66381292604389852</v>
      </c>
    </row>
    <row r="8" spans="1:23" x14ac:dyDescent="0.25">
      <c r="A8">
        <v>0.06</v>
      </c>
      <c r="B8">
        <v>8809.129436666668</v>
      </c>
      <c r="C8">
        <v>0.39855063960070897</v>
      </c>
      <c r="D8">
        <v>1506.3105798790193</v>
      </c>
      <c r="E8">
        <v>0.75078303806706748</v>
      </c>
      <c r="G8">
        <v>0.06</v>
      </c>
      <c r="H8">
        <v>7043.7555933333324</v>
      </c>
      <c r="I8">
        <v>0.37012940546524853</v>
      </c>
      <c r="J8">
        <v>1828.5898436898658</v>
      </c>
      <c r="K8">
        <v>0.90986566893630372</v>
      </c>
      <c r="M8">
        <v>0.06</v>
      </c>
      <c r="N8">
        <v>4059.971383333334</v>
      </c>
      <c r="O8">
        <v>0.35871734246967141</v>
      </c>
      <c r="P8">
        <v>2068.9252030905022</v>
      </c>
      <c r="Q8">
        <v>0.6518206393905156</v>
      </c>
      <c r="S8">
        <v>0.06</v>
      </c>
      <c r="T8">
        <v>2966.1327966666672</v>
      </c>
      <c r="U8">
        <v>0.33758181453516739</v>
      </c>
      <c r="V8">
        <v>2310.6942555237097</v>
      </c>
      <c r="W8">
        <v>0.63813624393585977</v>
      </c>
    </row>
    <row r="9" spans="1:23" x14ac:dyDescent="0.25">
      <c r="A9">
        <v>7.0000000000000007E-2</v>
      </c>
      <c r="B9">
        <v>11717.44386666667</v>
      </c>
      <c r="C9">
        <v>0.46497574620082721</v>
      </c>
      <c r="D9">
        <v>1757.3623431921894</v>
      </c>
      <c r="E9">
        <v>0.73370379163468091</v>
      </c>
      <c r="G9">
        <v>7.0000000000000007E-2</v>
      </c>
      <c r="H9">
        <v>9080.717083333333</v>
      </c>
      <c r="I9">
        <v>0.43181763970945669</v>
      </c>
      <c r="J9">
        <v>2133.3548176381769</v>
      </c>
      <c r="K9">
        <v>0.8617862610912389</v>
      </c>
      <c r="M9">
        <v>7.0000000000000007E-2</v>
      </c>
      <c r="N9">
        <v>5499.3583933333339</v>
      </c>
      <c r="O9">
        <v>0.41850356621461671</v>
      </c>
      <c r="P9">
        <v>2413.7460702722528</v>
      </c>
      <c r="Q9">
        <v>0.64866965178386238</v>
      </c>
      <c r="S9">
        <v>7.0000000000000007E-2</v>
      </c>
      <c r="T9">
        <v>4021.688803333333</v>
      </c>
      <c r="U9">
        <v>0.39384545029102863</v>
      </c>
      <c r="V9">
        <v>2695.8099647776617</v>
      </c>
      <c r="W9">
        <v>0.63567876447039673</v>
      </c>
    </row>
    <row r="10" spans="1:23" x14ac:dyDescent="0.25">
      <c r="A10">
        <v>0.08</v>
      </c>
      <c r="B10">
        <v>15051.0749</v>
      </c>
      <c r="C10">
        <v>0.53140085280094529</v>
      </c>
      <c r="D10">
        <v>2008.4141065053591</v>
      </c>
      <c r="E10">
        <v>0.72155842972021278</v>
      </c>
      <c r="G10">
        <v>0.08</v>
      </c>
      <c r="H10">
        <v>11259.711300000001</v>
      </c>
      <c r="I10">
        <v>0.49350587395366474</v>
      </c>
      <c r="J10">
        <v>2438.1197915864877</v>
      </c>
      <c r="K10">
        <v>0.81813087461205281</v>
      </c>
      <c r="M10">
        <v>0.08</v>
      </c>
      <c r="N10">
        <v>6991.2404533333329</v>
      </c>
      <c r="O10">
        <v>0.4782897899595619</v>
      </c>
      <c r="P10">
        <v>2758.566937454003</v>
      </c>
      <c r="Q10">
        <v>0.63136703330880728</v>
      </c>
      <c r="S10">
        <v>0.08</v>
      </c>
      <c r="T10">
        <v>5145.3528133333339</v>
      </c>
      <c r="U10">
        <v>0.45010908604688987</v>
      </c>
      <c r="V10">
        <v>3080.9256740316132</v>
      </c>
      <c r="W10">
        <v>0.62267367747824154</v>
      </c>
    </row>
    <row r="11" spans="1:23" x14ac:dyDescent="0.25">
      <c r="A11">
        <v>0.09</v>
      </c>
      <c r="B11">
        <v>18682.1535</v>
      </c>
      <c r="C11">
        <v>0.59782595940106342</v>
      </c>
      <c r="D11">
        <v>2259.465869818529</v>
      </c>
      <c r="E11">
        <v>0.70766200568561077</v>
      </c>
      <c r="G11">
        <v>0.09</v>
      </c>
      <c r="H11">
        <v>13736.410366666671</v>
      </c>
      <c r="I11">
        <v>0.55519410819787285</v>
      </c>
      <c r="J11">
        <v>2742.8847655347986</v>
      </c>
      <c r="K11">
        <v>0.78861264918769158</v>
      </c>
      <c r="M11">
        <v>0.09</v>
      </c>
      <c r="N11">
        <v>8733.5655633333336</v>
      </c>
      <c r="O11">
        <v>0.53807601370450708</v>
      </c>
      <c r="P11">
        <v>3103.3878046357531</v>
      </c>
      <c r="Q11">
        <v>0.62318099777968428</v>
      </c>
      <c r="S11">
        <v>0.09</v>
      </c>
      <c r="T11">
        <v>6528.5658866666663</v>
      </c>
      <c r="U11">
        <v>0.50637272180275106</v>
      </c>
      <c r="V11">
        <v>3466.0413832855647</v>
      </c>
      <c r="W11">
        <v>0.62424934325067183</v>
      </c>
    </row>
    <row r="12" spans="1:23" x14ac:dyDescent="0.25">
      <c r="A12">
        <v>0.1</v>
      </c>
      <c r="B12">
        <v>22500</v>
      </c>
      <c r="C12">
        <v>0.66425106600118167</v>
      </c>
      <c r="D12">
        <v>2510.5176331316993</v>
      </c>
      <c r="E12">
        <v>0.69034547080561415</v>
      </c>
      <c r="G12">
        <v>0.1</v>
      </c>
      <c r="H12">
        <v>16398.748299999999</v>
      </c>
      <c r="I12">
        <v>0.61688234244208096</v>
      </c>
      <c r="J12">
        <v>3047.6497394831099</v>
      </c>
      <c r="K12">
        <v>0.76258138741994408</v>
      </c>
      <c r="M12">
        <v>0.1</v>
      </c>
      <c r="N12">
        <v>10793.06993333333</v>
      </c>
      <c r="O12">
        <v>0.59786223744945233</v>
      </c>
      <c r="P12">
        <v>3448.2086718175037</v>
      </c>
      <c r="Q12">
        <v>0.62381042353458882</v>
      </c>
      <c r="S12">
        <v>0.1</v>
      </c>
      <c r="T12">
        <v>7772.3040666666657</v>
      </c>
      <c r="U12">
        <v>0.5626363575586123</v>
      </c>
      <c r="V12">
        <v>3851.1570925395167</v>
      </c>
      <c r="W12">
        <v>0.60197035499738716</v>
      </c>
    </row>
    <row r="13" spans="1:23" x14ac:dyDescent="0.25">
      <c r="A13">
        <v>0.11</v>
      </c>
      <c r="B13">
        <v>26920.968333333331</v>
      </c>
      <c r="C13">
        <v>0.7306761726012998</v>
      </c>
      <c r="D13">
        <v>2761.5693964448687</v>
      </c>
      <c r="E13">
        <v>0.68263612703831145</v>
      </c>
      <c r="G13">
        <v>0.11</v>
      </c>
      <c r="H13">
        <v>19209.26796666667</v>
      </c>
      <c r="I13">
        <v>0.67857057668628895</v>
      </c>
      <c r="J13">
        <v>3352.4147134314208</v>
      </c>
      <c r="K13">
        <v>0.73824573334939159</v>
      </c>
      <c r="M13">
        <v>0.11</v>
      </c>
      <c r="N13">
        <v>12871.69086666667</v>
      </c>
      <c r="O13">
        <v>0.65764846119439757</v>
      </c>
      <c r="P13">
        <v>3793.0295389992539</v>
      </c>
      <c r="Q13">
        <v>0.61483398746352325</v>
      </c>
      <c r="S13">
        <v>0.11</v>
      </c>
      <c r="T13">
        <v>9584.4454233333345</v>
      </c>
      <c r="U13">
        <v>0.61889999331447354</v>
      </c>
      <c r="V13">
        <v>4236.2728017934687</v>
      </c>
      <c r="W13">
        <v>0.61348922584697829</v>
      </c>
    </row>
    <row r="14" spans="1:23" x14ac:dyDescent="0.25">
      <c r="A14">
        <v>0.12</v>
      </c>
      <c r="B14">
        <v>31760.890266666669</v>
      </c>
      <c r="C14">
        <v>0.79710127920141793</v>
      </c>
      <c r="D14">
        <v>3012.6211597580386</v>
      </c>
      <c r="E14">
        <v>0.67672798593664985</v>
      </c>
      <c r="G14">
        <v>0.12</v>
      </c>
      <c r="H14">
        <v>22224.38193333333</v>
      </c>
      <c r="I14">
        <v>0.74025881093049706</v>
      </c>
      <c r="J14">
        <v>3657.1796873797316</v>
      </c>
      <c r="K14">
        <v>0.71769959457447996</v>
      </c>
      <c r="M14">
        <v>0.12</v>
      </c>
      <c r="N14">
        <v>15001.577266666671</v>
      </c>
      <c r="O14">
        <v>0.71743468493934281</v>
      </c>
      <c r="P14">
        <v>4137.8504061810045</v>
      </c>
      <c r="Q14">
        <v>0.60211863351833794</v>
      </c>
      <c r="S14">
        <v>0.12</v>
      </c>
      <c r="T14">
        <v>11144.779233333329</v>
      </c>
      <c r="U14">
        <v>0.67516362907033478</v>
      </c>
      <c r="V14">
        <v>4621.3885110474193</v>
      </c>
      <c r="W14">
        <v>0.59942423746553286</v>
      </c>
    </row>
    <row r="15" spans="1:23" x14ac:dyDescent="0.25">
      <c r="A15">
        <v>0.13</v>
      </c>
      <c r="B15">
        <v>36833.559099999999</v>
      </c>
      <c r="C15">
        <v>0.86352638580153618</v>
      </c>
      <c r="D15">
        <v>3263.672923071209</v>
      </c>
      <c r="E15">
        <v>0.66871481126458687</v>
      </c>
      <c r="G15">
        <v>0.13</v>
      </c>
      <c r="H15">
        <v>25397.049933333328</v>
      </c>
      <c r="I15">
        <v>0.80194704517470516</v>
      </c>
      <c r="J15">
        <v>3961.9446613280425</v>
      </c>
      <c r="K15">
        <v>0.69883085086045638</v>
      </c>
      <c r="M15">
        <v>0.13</v>
      </c>
      <c r="N15">
        <v>17192.192533333331</v>
      </c>
      <c r="O15">
        <v>0.77722090868428806</v>
      </c>
      <c r="P15">
        <v>4482.6712733627555</v>
      </c>
      <c r="Q15">
        <v>0.58796597924118488</v>
      </c>
      <c r="S15">
        <v>0.13</v>
      </c>
      <c r="T15">
        <v>13024.91076666667</v>
      </c>
      <c r="U15">
        <v>0.73142726482619602</v>
      </c>
      <c r="V15">
        <v>5006.5042203013718</v>
      </c>
      <c r="W15">
        <v>0.59691621106067849</v>
      </c>
    </row>
    <row r="16" spans="1:23" x14ac:dyDescent="0.25">
      <c r="A16">
        <v>0.14000000000000001</v>
      </c>
      <c r="B16">
        <v>42246.092700000001</v>
      </c>
      <c r="C16">
        <v>0.92995149240165442</v>
      </c>
      <c r="D16">
        <v>3514.7246863843789</v>
      </c>
      <c r="E16">
        <v>0.66132423479997993</v>
      </c>
      <c r="G16">
        <v>0.14000000000000001</v>
      </c>
      <c r="H16">
        <v>28959.870566666661</v>
      </c>
      <c r="I16">
        <v>0.86363527941891338</v>
      </c>
      <c r="J16">
        <v>4266.7096352763538</v>
      </c>
      <c r="K16">
        <v>0.68709382607955416</v>
      </c>
      <c r="M16">
        <v>0.14000000000000001</v>
      </c>
      <c r="N16">
        <v>19449.084599999998</v>
      </c>
      <c r="O16">
        <v>0.83700713242923341</v>
      </c>
      <c r="P16">
        <v>4827.4921405445057</v>
      </c>
      <c r="Q16">
        <v>0.57352285633405986</v>
      </c>
      <c r="S16">
        <v>0.14000000000000001</v>
      </c>
      <c r="T16">
        <v>14920.34653333333</v>
      </c>
      <c r="U16">
        <v>0.78769090058205726</v>
      </c>
      <c r="V16">
        <v>5391.6199295553233</v>
      </c>
      <c r="W16">
        <v>0.58958735456596822</v>
      </c>
    </row>
    <row r="17" spans="1:23" x14ac:dyDescent="0.25">
      <c r="A17">
        <v>0.15</v>
      </c>
      <c r="B17">
        <v>47902.266400000008</v>
      </c>
      <c r="C17">
        <v>0.99637659900177244</v>
      </c>
      <c r="D17">
        <v>3765.7764496975483</v>
      </c>
      <c r="E17">
        <v>0.65321704001114</v>
      </c>
      <c r="G17">
        <v>0.15</v>
      </c>
      <c r="H17">
        <v>32296.55103333334</v>
      </c>
      <c r="I17">
        <v>0.92532351366312138</v>
      </c>
      <c r="J17">
        <v>4571.4746092246642</v>
      </c>
      <c r="K17">
        <v>0.66749670958127327</v>
      </c>
      <c r="M17">
        <v>0.15</v>
      </c>
      <c r="N17">
        <v>22723.84</v>
      </c>
      <c r="O17">
        <v>0.89679335617417844</v>
      </c>
      <c r="P17">
        <v>5172.3130077262558</v>
      </c>
      <c r="Q17">
        <v>0.58372304707416445</v>
      </c>
      <c r="S17">
        <v>0.15</v>
      </c>
      <c r="T17">
        <v>17176.535933333329</v>
      </c>
      <c r="U17">
        <v>0.84395453633791839</v>
      </c>
      <c r="V17">
        <v>5776.7356388092749</v>
      </c>
      <c r="W17">
        <v>0.59125984577060442</v>
      </c>
    </row>
    <row r="18" spans="1:23" x14ac:dyDescent="0.25">
      <c r="A18">
        <v>0.16</v>
      </c>
      <c r="B18">
        <v>54003.455733333329</v>
      </c>
      <c r="C18">
        <v>1.0628017056018906</v>
      </c>
      <c r="D18">
        <v>4016.8282130107182</v>
      </c>
      <c r="E18">
        <v>0.64724029641246783</v>
      </c>
      <c r="G18">
        <v>0.16</v>
      </c>
      <c r="H18">
        <v>36015.295400000003</v>
      </c>
      <c r="I18">
        <v>0.98701174790732948</v>
      </c>
      <c r="J18">
        <v>4876.2395831729755</v>
      </c>
      <c r="K18">
        <v>0.65421804209610235</v>
      </c>
      <c r="M18">
        <v>0.16</v>
      </c>
      <c r="N18">
        <v>25701.895700000001</v>
      </c>
      <c r="O18">
        <v>0.95657957991912379</v>
      </c>
      <c r="P18">
        <v>5517.133874908006</v>
      </c>
      <c r="Q18">
        <v>0.58027362049836262</v>
      </c>
      <c r="S18">
        <v>0.16</v>
      </c>
      <c r="T18">
        <v>19278.261533333342</v>
      </c>
      <c r="U18">
        <v>0.90021817209377974</v>
      </c>
      <c r="V18">
        <v>6161.8513480632264</v>
      </c>
      <c r="W18">
        <v>0.58324795401986018</v>
      </c>
    </row>
    <row r="19" spans="1:23" x14ac:dyDescent="0.25">
      <c r="A19">
        <v>0.17</v>
      </c>
      <c r="B19">
        <v>60245.428166666657</v>
      </c>
      <c r="C19">
        <v>1.1292268122020088</v>
      </c>
      <c r="D19">
        <v>4267.8799763238885</v>
      </c>
      <c r="E19">
        <v>0.63960259087433002</v>
      </c>
      <c r="G19">
        <v>0.17</v>
      </c>
      <c r="H19">
        <v>40452.758366666669</v>
      </c>
      <c r="I19">
        <v>1.0486999821515377</v>
      </c>
      <c r="J19">
        <v>5181.0045571212868</v>
      </c>
      <c r="K19">
        <v>0.65091727649663145</v>
      </c>
      <c r="M19">
        <v>0.17</v>
      </c>
      <c r="N19">
        <v>28502.896066666672</v>
      </c>
      <c r="O19">
        <v>1.016365803664069</v>
      </c>
      <c r="P19">
        <v>5861.954742089757</v>
      </c>
      <c r="Q19">
        <v>0.57003140443080458</v>
      </c>
      <c r="S19">
        <v>0.17</v>
      </c>
      <c r="T19">
        <v>21571.872466666671</v>
      </c>
      <c r="U19">
        <v>0.95648180784964099</v>
      </c>
      <c r="V19">
        <v>6546.9670573171788</v>
      </c>
      <c r="W19">
        <v>0.57811644432728093</v>
      </c>
    </row>
    <row r="20" spans="1:23" x14ac:dyDescent="0.25">
      <c r="A20">
        <v>0.18</v>
      </c>
      <c r="B20">
        <v>66886.085266666676</v>
      </c>
      <c r="C20">
        <v>1.1956519188021268</v>
      </c>
      <c r="D20">
        <v>4518.9317396370579</v>
      </c>
      <c r="E20">
        <v>0.6333951443588679</v>
      </c>
      <c r="G20">
        <v>0.18</v>
      </c>
      <c r="H20">
        <v>45027.3194</v>
      </c>
      <c r="I20">
        <v>1.1103882163957457</v>
      </c>
      <c r="J20">
        <v>5485.7695310695972</v>
      </c>
      <c r="K20">
        <v>0.64625896959263451</v>
      </c>
      <c r="M20">
        <v>0.18</v>
      </c>
      <c r="N20">
        <v>32211.178566666669</v>
      </c>
      <c r="O20">
        <v>1.0761520274090142</v>
      </c>
      <c r="P20">
        <v>6206.7756092715063</v>
      </c>
      <c r="Q20">
        <v>0.57460478922578551</v>
      </c>
      <c r="S20">
        <v>0.18</v>
      </c>
      <c r="T20">
        <v>24211.753066666672</v>
      </c>
      <c r="U20">
        <v>1.0127454436055021</v>
      </c>
      <c r="V20">
        <v>6932.0827665711295</v>
      </c>
      <c r="W20">
        <v>0.57877071370612498</v>
      </c>
    </row>
    <row r="21" spans="1:23" x14ac:dyDescent="0.25">
      <c r="A21">
        <v>0.19</v>
      </c>
      <c r="B21">
        <v>73973.937900000004</v>
      </c>
      <c r="C21">
        <v>1.2620770254022451</v>
      </c>
      <c r="D21">
        <v>4769.9835029502283</v>
      </c>
      <c r="E21">
        <v>0.62871742673956021</v>
      </c>
      <c r="G21">
        <v>0.19</v>
      </c>
      <c r="H21">
        <v>49775.676833333338</v>
      </c>
      <c r="I21">
        <v>1.1720764506399537</v>
      </c>
      <c r="J21">
        <v>5790.5345050179085</v>
      </c>
      <c r="K21">
        <v>0.64118812910840939</v>
      </c>
      <c r="M21">
        <v>0.19</v>
      </c>
      <c r="N21">
        <v>35252.096066666672</v>
      </c>
      <c r="O21">
        <v>1.1359382511539595</v>
      </c>
      <c r="P21">
        <v>6551.5964764532573</v>
      </c>
      <c r="Q21">
        <v>0.56439788716845607</v>
      </c>
      <c r="S21">
        <v>0.19</v>
      </c>
      <c r="T21">
        <v>26590.707166666671</v>
      </c>
      <c r="U21">
        <v>1.0690090793613634</v>
      </c>
      <c r="V21">
        <v>7317.198475825081</v>
      </c>
      <c r="W21">
        <v>0.57048996172596256</v>
      </c>
    </row>
    <row r="22" spans="1:23" x14ac:dyDescent="0.25">
      <c r="A22">
        <v>0.2</v>
      </c>
      <c r="B22">
        <v>81694.196233333321</v>
      </c>
      <c r="C22">
        <v>1.3285021320023633</v>
      </c>
      <c r="D22">
        <v>5021.0352662633986</v>
      </c>
      <c r="E22">
        <v>0.62663575956429696</v>
      </c>
      <c r="G22">
        <v>0.2</v>
      </c>
      <c r="H22">
        <v>49674.32923333333</v>
      </c>
      <c r="I22">
        <v>1.2337646848841619</v>
      </c>
      <c r="J22">
        <v>6095.2994789662198</v>
      </c>
      <c r="K22">
        <v>0.63749405949950499</v>
      </c>
      <c r="M22">
        <v>0.2</v>
      </c>
      <c r="N22">
        <v>38365.4169666667</v>
      </c>
      <c r="O22">
        <v>1.1957244748989047</v>
      </c>
      <c r="P22">
        <v>6896.4173436350075</v>
      </c>
      <c r="Q22">
        <v>0.55435448752962135</v>
      </c>
      <c r="S22">
        <v>0.2</v>
      </c>
      <c r="T22">
        <v>29047.521233333329</v>
      </c>
      <c r="U22">
        <v>1.1252727151172246</v>
      </c>
      <c r="V22">
        <v>7702.3141850790335</v>
      </c>
      <c r="W22">
        <v>0.56243767995437477</v>
      </c>
    </row>
    <row r="41" spans="1:3" x14ac:dyDescent="0.25">
      <c r="A41" t="s">
        <v>126</v>
      </c>
      <c r="B41" t="s">
        <v>47</v>
      </c>
    </row>
    <row r="42" spans="1:3" x14ac:dyDescent="0.25">
      <c r="A42">
        <v>1000</v>
      </c>
      <c r="B42">
        <f>(2.6161*A42^(-0.169))</f>
        <v>0.81405611095030517</v>
      </c>
      <c r="C42" s="184">
        <v>0.33260000000000001</v>
      </c>
    </row>
    <row r="43" spans="1:3" x14ac:dyDescent="0.25">
      <c r="A43">
        <v>1100</v>
      </c>
      <c r="B43">
        <f t="shared" ref="B43:B106" si="0">(2.6161*A43^(-0.169))</f>
        <v>0.80104880524966893</v>
      </c>
      <c r="C43" s="184">
        <v>0.33260000000000001</v>
      </c>
    </row>
    <row r="44" spans="1:3" x14ac:dyDescent="0.25">
      <c r="A44">
        <v>1200</v>
      </c>
      <c r="B44">
        <f t="shared" si="0"/>
        <v>0.78935562881357224</v>
      </c>
      <c r="C44" s="184">
        <v>0.33260000000000001</v>
      </c>
    </row>
    <row r="45" spans="1:3" x14ac:dyDescent="0.25">
      <c r="A45">
        <v>1300</v>
      </c>
      <c r="B45">
        <f t="shared" si="0"/>
        <v>0.77874973927573288</v>
      </c>
      <c r="C45" s="184">
        <v>0.33260000000000001</v>
      </c>
    </row>
    <row r="46" spans="1:3" x14ac:dyDescent="0.25">
      <c r="A46">
        <v>1400</v>
      </c>
      <c r="B46">
        <f t="shared" si="0"/>
        <v>0.7690573068644273</v>
      </c>
      <c r="C46" s="184">
        <v>0.33260000000000001</v>
      </c>
    </row>
    <row r="47" spans="1:3" x14ac:dyDescent="0.25">
      <c r="A47">
        <v>1500</v>
      </c>
      <c r="B47">
        <f t="shared" si="0"/>
        <v>0.76014233050607993</v>
      </c>
      <c r="C47" s="184">
        <v>0.33260000000000001</v>
      </c>
    </row>
    <row r="48" spans="1:3" x14ac:dyDescent="0.25">
      <c r="A48">
        <v>1600</v>
      </c>
      <c r="B48">
        <f t="shared" si="0"/>
        <v>0.75189650086982207</v>
      </c>
      <c r="C48" s="184">
        <v>0.33260000000000001</v>
      </c>
    </row>
    <row r="49" spans="1:3" x14ac:dyDescent="0.25">
      <c r="A49">
        <v>1700</v>
      </c>
      <c r="B49">
        <f t="shared" si="0"/>
        <v>0.74423222876715833</v>
      </c>
      <c r="C49" s="184">
        <v>0.33260000000000001</v>
      </c>
    </row>
    <row r="50" spans="1:3" x14ac:dyDescent="0.25">
      <c r="A50">
        <v>1800</v>
      </c>
      <c r="B50">
        <f t="shared" si="0"/>
        <v>0.73707772623190815</v>
      </c>
      <c r="C50" s="184">
        <v>0.33260000000000001</v>
      </c>
    </row>
    <row r="51" spans="1:3" x14ac:dyDescent="0.25">
      <c r="A51">
        <v>1900</v>
      </c>
      <c r="B51">
        <f t="shared" si="0"/>
        <v>0.7303734577128993</v>
      </c>
      <c r="C51" s="184">
        <v>0.33260000000000001</v>
      </c>
    </row>
    <row r="52" spans="1:3" x14ac:dyDescent="0.25">
      <c r="A52">
        <v>2000</v>
      </c>
      <c r="B52">
        <f t="shared" si="0"/>
        <v>0.7240695291292335</v>
      </c>
      <c r="C52" s="184">
        <v>0.33260000000000001</v>
      </c>
    </row>
    <row r="53" spans="1:3" x14ac:dyDescent="0.25">
      <c r="A53">
        <v>2100</v>
      </c>
      <c r="B53">
        <f t="shared" si="0"/>
        <v>0.71812373332621804</v>
      </c>
      <c r="C53" s="184">
        <v>0.33260000000000001</v>
      </c>
    </row>
    <row r="54" spans="1:3" x14ac:dyDescent="0.25">
      <c r="A54">
        <v>2200</v>
      </c>
      <c r="B54">
        <f t="shared" si="0"/>
        <v>0.71250006409210587</v>
      </c>
      <c r="C54" s="184">
        <v>0.33260000000000001</v>
      </c>
    </row>
    <row r="55" spans="1:3" x14ac:dyDescent="0.25">
      <c r="A55">
        <v>2300</v>
      </c>
      <c r="B55">
        <f t="shared" si="0"/>
        <v>0.70716757060154622</v>
      </c>
      <c r="C55" s="184">
        <v>0.33260000000000001</v>
      </c>
    </row>
    <row r="56" spans="1:3" x14ac:dyDescent="0.25">
      <c r="A56">
        <v>2400</v>
      </c>
      <c r="B56">
        <f t="shared" si="0"/>
        <v>0.70209946314799432</v>
      </c>
      <c r="C56" s="184">
        <v>0.33260000000000001</v>
      </c>
    </row>
    <row r="57" spans="1:3" x14ac:dyDescent="0.25">
      <c r="A57">
        <v>2500</v>
      </c>
      <c r="B57">
        <f t="shared" si="0"/>
        <v>0.69727240704927751</v>
      </c>
      <c r="C57" s="184">
        <v>0.33260000000000001</v>
      </c>
    </row>
    <row r="58" spans="1:3" x14ac:dyDescent="0.25">
      <c r="A58">
        <v>2600</v>
      </c>
      <c r="B58">
        <f t="shared" si="0"/>
        <v>0.69266595931409347</v>
      </c>
      <c r="C58" s="184">
        <v>0.33260000000000001</v>
      </c>
    </row>
    <row r="59" spans="1:3" x14ac:dyDescent="0.25">
      <c r="A59">
        <v>2700</v>
      </c>
      <c r="B59">
        <f t="shared" si="0"/>
        <v>0.68826211491488731</v>
      </c>
      <c r="C59" s="184">
        <v>0.33260000000000001</v>
      </c>
    </row>
    <row r="60" spans="1:3" x14ac:dyDescent="0.25">
      <c r="A60">
        <v>2800</v>
      </c>
      <c r="B60">
        <f t="shared" si="0"/>
        <v>0.68404493813659961</v>
      </c>
      <c r="C60" s="184">
        <v>0.33260000000000001</v>
      </c>
    </row>
    <row r="61" spans="1:3" x14ac:dyDescent="0.25">
      <c r="A61">
        <v>2900</v>
      </c>
      <c r="B61">
        <f t="shared" si="0"/>
        <v>0.68000026062794949</v>
      </c>
      <c r="C61" s="184">
        <v>0.33260000000000001</v>
      </c>
    </row>
    <row r="62" spans="1:3" x14ac:dyDescent="0.25">
      <c r="A62">
        <v>3000</v>
      </c>
      <c r="B62">
        <f t="shared" si="0"/>
        <v>0.67611543223748982</v>
      </c>
      <c r="C62" s="184">
        <v>0.33260000000000001</v>
      </c>
    </row>
    <row r="63" spans="1:3" x14ac:dyDescent="0.25">
      <c r="A63">
        <v>3100</v>
      </c>
      <c r="B63">
        <f t="shared" si="0"/>
        <v>0.67237911398124395</v>
      </c>
      <c r="C63" s="184">
        <v>0.33260000000000001</v>
      </c>
    </row>
    <row r="64" spans="1:3" x14ac:dyDescent="0.25">
      <c r="A64">
        <v>3200</v>
      </c>
      <c r="B64">
        <f t="shared" si="0"/>
        <v>0.66878110490833897</v>
      </c>
      <c r="C64" s="184">
        <v>0.33260000000000001</v>
      </c>
    </row>
    <row r="65" spans="1:3" x14ac:dyDescent="0.25">
      <c r="A65">
        <v>3300</v>
      </c>
      <c r="B65">
        <f t="shared" si="0"/>
        <v>0.66531219644362727</v>
      </c>
      <c r="C65" s="184">
        <v>0.33260000000000001</v>
      </c>
    </row>
    <row r="66" spans="1:3" x14ac:dyDescent="0.25">
      <c r="A66">
        <v>3400</v>
      </c>
      <c r="B66">
        <f t="shared" si="0"/>
        <v>0.66196404915770302</v>
      </c>
      <c r="C66" s="184">
        <v>0.33260000000000001</v>
      </c>
    </row>
    <row r="67" spans="1:3" x14ac:dyDescent="0.25">
      <c r="A67">
        <v>3500</v>
      </c>
      <c r="B67">
        <f t="shared" si="0"/>
        <v>0.65872908796200835</v>
      </c>
      <c r="C67" s="184">
        <v>0.33260000000000001</v>
      </c>
    </row>
    <row r="68" spans="1:3" x14ac:dyDescent="0.25">
      <c r="A68">
        <v>3600</v>
      </c>
      <c r="B68">
        <f t="shared" si="0"/>
        <v>0.65560041253343515</v>
      </c>
      <c r="C68" s="184">
        <v>0.33260000000000001</v>
      </c>
    </row>
    <row r="69" spans="1:3" x14ac:dyDescent="0.25">
      <c r="A69">
        <v>3700</v>
      </c>
      <c r="B69">
        <f t="shared" si="0"/>
        <v>0.65257172039933709</v>
      </c>
      <c r="C69" s="184">
        <v>0.33260000000000001</v>
      </c>
    </row>
    <row r="70" spans="1:3" x14ac:dyDescent="0.25">
      <c r="A70">
        <v>3800</v>
      </c>
      <c r="B70">
        <f t="shared" si="0"/>
        <v>0.64963724060410966</v>
      </c>
      <c r="C70" s="184">
        <v>0.33260000000000001</v>
      </c>
    </row>
    <row r="71" spans="1:3" x14ac:dyDescent="0.25">
      <c r="A71">
        <v>3900</v>
      </c>
      <c r="B71">
        <f t="shared" si="0"/>
        <v>0.64679167626491396</v>
      </c>
      <c r="C71" s="184">
        <v>0.33260000000000001</v>
      </c>
    </row>
    <row r="72" spans="1:3" x14ac:dyDescent="0.25">
      <c r="A72">
        <v>4000</v>
      </c>
      <c r="B72">
        <f t="shared" si="0"/>
        <v>0.64403015463074764</v>
      </c>
      <c r="C72" s="184">
        <v>0.33260000000000001</v>
      </c>
    </row>
    <row r="73" spans="1:3" x14ac:dyDescent="0.25">
      <c r="A73">
        <v>4100</v>
      </c>
      <c r="B73">
        <f t="shared" si="0"/>
        <v>0.64134818350395417</v>
      </c>
      <c r="C73" s="184">
        <v>0.33260000000000001</v>
      </c>
    </row>
    <row r="74" spans="1:3" x14ac:dyDescent="0.25">
      <c r="A74">
        <v>4200</v>
      </c>
      <c r="B74">
        <f t="shared" si="0"/>
        <v>0.63874161308001554</v>
      </c>
      <c r="C74" s="184">
        <v>0.33260000000000001</v>
      </c>
    </row>
    <row r="75" spans="1:3" x14ac:dyDescent="0.25">
      <c r="A75">
        <v>4300</v>
      </c>
      <c r="B75">
        <f t="shared" si="0"/>
        <v>0.63620660242047877</v>
      </c>
      <c r="C75" s="184">
        <v>0.33260000000000001</v>
      </c>
    </row>
    <row r="76" spans="1:3" x14ac:dyDescent="0.25">
      <c r="A76">
        <v>4400</v>
      </c>
      <c r="B76">
        <f t="shared" si="0"/>
        <v>0.63373958990305179</v>
      </c>
      <c r="C76" s="184">
        <v>0.33260000000000001</v>
      </c>
    </row>
    <row r="77" spans="1:3" x14ac:dyDescent="0.25">
      <c r="A77">
        <v>4500</v>
      </c>
      <c r="B77">
        <f t="shared" si="0"/>
        <v>0.63133726709841664</v>
      </c>
      <c r="C77" s="184">
        <v>0.33260000000000001</v>
      </c>
    </row>
    <row r="78" spans="1:3" x14ac:dyDescent="0.25">
      <c r="A78">
        <v>4600</v>
      </c>
      <c r="B78">
        <f t="shared" si="0"/>
        <v>0.62899655560989143</v>
      </c>
      <c r="C78" s="184">
        <v>0.33260000000000001</v>
      </c>
    </row>
    <row r="79" spans="1:3" x14ac:dyDescent="0.25">
      <c r="A79">
        <v>4700</v>
      </c>
      <c r="B79">
        <f t="shared" si="0"/>
        <v>0.62671458648349876</v>
      </c>
      <c r="C79" s="184">
        <v>0.33260000000000001</v>
      </c>
    </row>
    <row r="80" spans="1:3" x14ac:dyDescent="0.25">
      <c r="A80">
        <v>4800</v>
      </c>
      <c r="B80">
        <f t="shared" si="0"/>
        <v>0.6244886818551133</v>
      </c>
      <c r="C80" s="184">
        <v>0.33260000000000001</v>
      </c>
    </row>
    <row r="81" spans="1:3" x14ac:dyDescent="0.25">
      <c r="A81">
        <v>4900</v>
      </c>
      <c r="B81">
        <f t="shared" si="0"/>
        <v>0.62231633855058477</v>
      </c>
      <c r="C81" s="184">
        <v>0.33260000000000001</v>
      </c>
    </row>
    <row r="82" spans="1:3" x14ac:dyDescent="0.25">
      <c r="A82">
        <v>5000</v>
      </c>
      <c r="B82">
        <f t="shared" si="0"/>
        <v>0.62019521339579753</v>
      </c>
      <c r="C82" s="184">
        <v>0.33260000000000001</v>
      </c>
    </row>
    <row r="83" spans="1:3" x14ac:dyDescent="0.25">
      <c r="A83">
        <v>5100</v>
      </c>
      <c r="B83">
        <f t="shared" si="0"/>
        <v>0.61812311002809384</v>
      </c>
      <c r="C83" s="184">
        <v>0.33260000000000001</v>
      </c>
    </row>
    <row r="84" spans="1:3" x14ac:dyDescent="0.25">
      <c r="A84">
        <v>5200</v>
      </c>
      <c r="B84">
        <f t="shared" si="0"/>
        <v>0.61609796702947595</v>
      </c>
      <c r="C84" s="184">
        <v>0.33260000000000001</v>
      </c>
    </row>
    <row r="85" spans="1:3" x14ac:dyDescent="0.25">
      <c r="A85">
        <v>5300</v>
      </c>
      <c r="B85">
        <f t="shared" si="0"/>
        <v>0.61411784722649165</v>
      </c>
      <c r="C85" s="184">
        <v>0.33260000000000001</v>
      </c>
    </row>
    <row r="86" spans="1:3" x14ac:dyDescent="0.25">
      <c r="A86">
        <v>5400</v>
      </c>
      <c r="B86">
        <f t="shared" si="0"/>
        <v>0.61218092802246049</v>
      </c>
      <c r="C86" s="184">
        <v>0.33260000000000001</v>
      </c>
    </row>
    <row r="87" spans="1:3" x14ac:dyDescent="0.25">
      <c r="A87">
        <v>5500</v>
      </c>
      <c r="B87">
        <f t="shared" si="0"/>
        <v>0.61028549264535292</v>
      </c>
      <c r="C87" s="184">
        <v>0.33260000000000001</v>
      </c>
    </row>
    <row r="88" spans="1:3" x14ac:dyDescent="0.25">
      <c r="A88">
        <v>5600</v>
      </c>
      <c r="B88">
        <f t="shared" si="0"/>
        <v>0.60842992220967329</v>
      </c>
      <c r="C88" s="184">
        <v>0.33260000000000001</v>
      </c>
    </row>
    <row r="89" spans="1:3" x14ac:dyDescent="0.25">
      <c r="A89">
        <v>5700</v>
      </c>
      <c r="B89">
        <f t="shared" si="0"/>
        <v>0.60661268850359695</v>
      </c>
      <c r="C89" s="184">
        <v>0.33260000000000001</v>
      </c>
    </row>
    <row r="90" spans="1:3" x14ac:dyDescent="0.25">
      <c r="A90">
        <v>5800</v>
      </c>
      <c r="B90">
        <f t="shared" si="0"/>
        <v>0.60483234742364422</v>
      </c>
      <c r="C90" s="184">
        <v>0.33260000000000001</v>
      </c>
    </row>
    <row r="91" spans="1:3" x14ac:dyDescent="0.25">
      <c r="A91">
        <v>5900</v>
      </c>
      <c r="B91">
        <f t="shared" si="0"/>
        <v>0.60308753298870243</v>
      </c>
      <c r="C91" s="184">
        <v>0.33260000000000001</v>
      </c>
    </row>
    <row r="92" spans="1:3" x14ac:dyDescent="0.25">
      <c r="A92">
        <v>6000</v>
      </c>
      <c r="B92">
        <f t="shared" si="0"/>
        <v>0.60137695187339835</v>
      </c>
      <c r="C92" s="184">
        <v>0.33260000000000001</v>
      </c>
    </row>
    <row r="93" spans="1:3" x14ac:dyDescent="0.25">
      <c r="A93">
        <v>6100</v>
      </c>
      <c r="B93">
        <f t="shared" si="0"/>
        <v>0.5996993784079353</v>
      </c>
      <c r="C93" s="184">
        <v>0.33260000000000001</v>
      </c>
    </row>
    <row r="94" spans="1:3" x14ac:dyDescent="0.25">
      <c r="A94">
        <v>6200</v>
      </c>
      <c r="B94">
        <f t="shared" si="0"/>
        <v>0.59805364999766053</v>
      </c>
      <c r="C94" s="184">
        <v>0.33260000000000001</v>
      </c>
    </row>
    <row r="95" spans="1:3" x14ac:dyDescent="0.25">
      <c r="A95">
        <v>6300</v>
      </c>
      <c r="B95">
        <f t="shared" si="0"/>
        <v>0.59643866292098358</v>
      </c>
      <c r="C95" s="184">
        <v>0.33260000000000001</v>
      </c>
    </row>
    <row r="96" spans="1:3" x14ac:dyDescent="0.25">
      <c r="A96">
        <v>6400</v>
      </c>
      <c r="B96">
        <f t="shared" si="0"/>
        <v>0.59485336846893444</v>
      </c>
      <c r="C96" s="184">
        <v>0.33260000000000001</v>
      </c>
    </row>
    <row r="97" spans="1:3" x14ac:dyDescent="0.25">
      <c r="A97">
        <v>6500</v>
      </c>
      <c r="B97">
        <f t="shared" si="0"/>
        <v>0.59329676939372389</v>
      </c>
      <c r="C97" s="184">
        <v>0.33260000000000001</v>
      </c>
    </row>
    <row r="98" spans="1:3" x14ac:dyDescent="0.25">
      <c r="A98">
        <v>6600</v>
      </c>
      <c r="B98">
        <f t="shared" si="0"/>
        <v>0.59176791663723671</v>
      </c>
      <c r="C98" s="184">
        <v>0.33260000000000001</v>
      </c>
    </row>
    <row r="99" spans="1:3" x14ac:dyDescent="0.25">
      <c r="A99">
        <v>6700</v>
      </c>
      <c r="B99">
        <f t="shared" si="0"/>
        <v>0.59026590631352072</v>
      </c>
      <c r="C99" s="184">
        <v>0.33260000000000001</v>
      </c>
    </row>
    <row r="100" spans="1:3" x14ac:dyDescent="0.25">
      <c r="A100">
        <v>6800</v>
      </c>
      <c r="B100">
        <f t="shared" si="0"/>
        <v>0.58878987692208196</v>
      </c>
      <c r="C100" s="184">
        <v>0.33260000000000001</v>
      </c>
    </row>
    <row r="101" spans="1:3" x14ac:dyDescent="0.25">
      <c r="A101">
        <v>6900</v>
      </c>
      <c r="B101">
        <f t="shared" si="0"/>
        <v>0.58733900677122708</v>
      </c>
      <c r="C101" s="184">
        <v>0.33260000000000001</v>
      </c>
    </row>
    <row r="102" spans="1:3" x14ac:dyDescent="0.25">
      <c r="A102">
        <v>7000</v>
      </c>
      <c r="B102">
        <f t="shared" si="0"/>
        <v>0.5859125115928252</v>
      </c>
      <c r="C102" s="184">
        <v>0.33260000000000001</v>
      </c>
    </row>
    <row r="103" spans="1:3" x14ac:dyDescent="0.25">
      <c r="A103">
        <v>7100</v>
      </c>
      <c r="B103">
        <f t="shared" si="0"/>
        <v>0.58450964233176073</v>
      </c>
      <c r="C103" s="184">
        <v>0.33260000000000001</v>
      </c>
    </row>
    <row r="104" spans="1:3" x14ac:dyDescent="0.25">
      <c r="A104">
        <v>7200</v>
      </c>
      <c r="B104">
        <f t="shared" si="0"/>
        <v>0.58312968309501989</v>
      </c>
      <c r="C104" s="184">
        <v>0.33260000000000001</v>
      </c>
    </row>
    <row r="105" spans="1:3" x14ac:dyDescent="0.25">
      <c r="A105">
        <v>7300</v>
      </c>
      <c r="B105">
        <f t="shared" si="0"/>
        <v>0.58177194924684172</v>
      </c>
      <c r="C105" s="184">
        <v>0.33260000000000001</v>
      </c>
    </row>
    <row r="106" spans="1:3" x14ac:dyDescent="0.25">
      <c r="A106">
        <v>7400</v>
      </c>
      <c r="B106">
        <f t="shared" si="0"/>
        <v>0.58043578563768883</v>
      </c>
      <c r="C106" s="184">
        <v>0.33260000000000001</v>
      </c>
    </row>
    <row r="107" spans="1:3" x14ac:dyDescent="0.25">
      <c r="A107">
        <v>7500</v>
      </c>
      <c r="B107">
        <f t="shared" ref="B107:B132" si="1">(2.6161*A107^(-0.169))</f>
        <v>0.57912056495596576</v>
      </c>
      <c r="C107" s="184">
        <v>0.33260000000000001</v>
      </c>
    </row>
    <row r="108" spans="1:3" x14ac:dyDescent="0.25">
      <c r="A108">
        <v>7600</v>
      </c>
      <c r="B108">
        <f t="shared" si="1"/>
        <v>0.57782568619246844</v>
      </c>
      <c r="C108" s="184">
        <v>0.33260000000000001</v>
      </c>
    </row>
    <row r="109" spans="1:3" x14ac:dyDescent="0.25">
      <c r="A109">
        <v>7700</v>
      </c>
      <c r="B109">
        <f t="shared" si="1"/>
        <v>0.57655057320848102</v>
      </c>
      <c r="C109" s="184">
        <v>0.33260000000000001</v>
      </c>
    </row>
    <row r="110" spans="1:3" x14ac:dyDescent="0.25">
      <c r="A110">
        <v>7800</v>
      </c>
      <c r="B110">
        <f t="shared" si="1"/>
        <v>0.57529467339928009</v>
      </c>
      <c r="C110" s="184">
        <v>0.33260000000000001</v>
      </c>
    </row>
    <row r="111" spans="1:3" x14ac:dyDescent="0.25">
      <c r="A111">
        <v>7900</v>
      </c>
      <c r="B111">
        <f t="shared" si="1"/>
        <v>0.57405745644555328</v>
      </c>
      <c r="C111" s="184">
        <v>0.33260000000000001</v>
      </c>
    </row>
    <row r="112" spans="1:3" x14ac:dyDescent="0.25">
      <c r="A112">
        <v>8000</v>
      </c>
      <c r="B112">
        <f t="shared" si="1"/>
        <v>0.57283841314592143</v>
      </c>
      <c r="C112" s="184">
        <v>0.33260000000000001</v>
      </c>
    </row>
    <row r="113" spans="1:3" x14ac:dyDescent="0.25">
      <c r="A113">
        <v>8100</v>
      </c>
      <c r="B113">
        <f t="shared" si="1"/>
        <v>0.57163705432434897</v>
      </c>
      <c r="C113" s="184">
        <v>0.33260000000000001</v>
      </c>
    </row>
    <row r="114" spans="1:3" x14ac:dyDescent="0.25">
      <c r="A114">
        <v>8200</v>
      </c>
      <c r="B114">
        <f t="shared" si="1"/>
        <v>0.57045290980678598</v>
      </c>
      <c r="C114" s="184">
        <v>0.33260000000000001</v>
      </c>
    </row>
    <row r="115" spans="1:3" x14ac:dyDescent="0.25">
      <c r="A115">
        <v>8300</v>
      </c>
      <c r="B115">
        <f t="shared" si="1"/>
        <v>0.56928552746186434</v>
      </c>
      <c r="C115" s="184">
        <v>0.33260000000000001</v>
      </c>
    </row>
    <row r="116" spans="1:3" x14ac:dyDescent="0.25">
      <c r="A116">
        <v>8400</v>
      </c>
      <c r="B116">
        <f t="shared" si="1"/>
        <v>0.56813447230092373</v>
      </c>
      <c r="C116" s="184">
        <v>0.33260000000000001</v>
      </c>
    </row>
    <row r="117" spans="1:3" x14ac:dyDescent="0.25">
      <c r="A117">
        <v>8500</v>
      </c>
      <c r="B117">
        <f t="shared" si="1"/>
        <v>0.56699932563303945</v>
      </c>
      <c r="C117" s="184">
        <v>0.33260000000000001</v>
      </c>
    </row>
    <row r="118" spans="1:3" x14ac:dyDescent="0.25">
      <c r="A118">
        <v>8600</v>
      </c>
      <c r="B118">
        <f t="shared" si="1"/>
        <v>0.56587968427108437</v>
      </c>
      <c r="C118" s="184">
        <v>0.33260000000000001</v>
      </c>
    </row>
    <row r="119" spans="1:3" x14ac:dyDescent="0.25">
      <c r="A119">
        <v>8700</v>
      </c>
      <c r="B119">
        <f t="shared" si="1"/>
        <v>0.56477515978519355</v>
      </c>
      <c r="C119" s="184">
        <v>0.33260000000000001</v>
      </c>
    </row>
    <row r="120" spans="1:3" x14ac:dyDescent="0.25">
      <c r="A120">
        <v>8800</v>
      </c>
      <c r="B120">
        <f t="shared" si="1"/>
        <v>0.56368537780028849</v>
      </c>
      <c r="C120" s="184">
        <v>0.33260000000000001</v>
      </c>
    </row>
    <row r="121" spans="1:3" x14ac:dyDescent="0.25">
      <c r="A121">
        <v>8900</v>
      </c>
      <c r="B121">
        <f t="shared" si="1"/>
        <v>0.56260997733459395</v>
      </c>
      <c r="C121" s="184">
        <v>0.33260000000000001</v>
      </c>
    </row>
    <row r="122" spans="1:3" x14ac:dyDescent="0.25">
      <c r="A122">
        <v>9000</v>
      </c>
      <c r="B122">
        <f t="shared" si="1"/>
        <v>0.5615486101763244</v>
      </c>
      <c r="C122" s="184">
        <v>0.33260000000000001</v>
      </c>
    </row>
    <row r="123" spans="1:3" x14ac:dyDescent="0.25">
      <c r="A123">
        <v>9100</v>
      </c>
      <c r="B123">
        <f t="shared" si="1"/>
        <v>0.56050094029594033</v>
      </c>
      <c r="C123" s="184">
        <v>0.33260000000000001</v>
      </c>
    </row>
    <row r="124" spans="1:3" x14ac:dyDescent="0.25">
      <c r="A124">
        <v>9200</v>
      </c>
      <c r="B124">
        <f t="shared" si="1"/>
        <v>0.55946664329157836</v>
      </c>
      <c r="C124" s="184">
        <v>0.33260000000000001</v>
      </c>
    </row>
    <row r="125" spans="1:3" x14ac:dyDescent="0.25">
      <c r="A125">
        <v>9300</v>
      </c>
      <c r="B125">
        <f t="shared" si="1"/>
        <v>0.55844540586544522</v>
      </c>
      <c r="C125" s="184">
        <v>0.33260000000000001</v>
      </c>
    </row>
    <row r="126" spans="1:3" x14ac:dyDescent="0.25">
      <c r="A126">
        <v>9400</v>
      </c>
      <c r="B126">
        <f t="shared" si="1"/>
        <v>0.55743692532913258</v>
      </c>
      <c r="C126" s="184">
        <v>0.33260000000000001</v>
      </c>
    </row>
    <row r="127" spans="1:3" x14ac:dyDescent="0.25">
      <c r="A127">
        <v>9500</v>
      </c>
      <c r="B127">
        <f t="shared" si="1"/>
        <v>0.55644090913596789</v>
      </c>
      <c r="C127" s="184">
        <v>0.33260000000000001</v>
      </c>
    </row>
    <row r="128" spans="1:3" x14ac:dyDescent="0.25">
      <c r="A128">
        <v>9600</v>
      </c>
      <c r="B128">
        <f t="shared" si="1"/>
        <v>0.55545707443865744</v>
      </c>
      <c r="C128" s="184">
        <v>0.33260000000000001</v>
      </c>
    </row>
    <row r="129" spans="1:3" x14ac:dyDescent="0.25">
      <c r="A129">
        <v>9700</v>
      </c>
      <c r="B129">
        <f t="shared" si="1"/>
        <v>0.55448514767060197</v>
      </c>
      <c r="C129" s="184">
        <v>0.33260000000000001</v>
      </c>
    </row>
    <row r="130" spans="1:3" x14ac:dyDescent="0.25">
      <c r="A130">
        <v>9800</v>
      </c>
      <c r="B130">
        <f t="shared" si="1"/>
        <v>0.55352486414939261</v>
      </c>
      <c r="C130" s="184">
        <v>0.33260000000000001</v>
      </c>
    </row>
    <row r="131" spans="1:3" x14ac:dyDescent="0.25">
      <c r="A131">
        <v>9900</v>
      </c>
      <c r="B131">
        <f t="shared" si="1"/>
        <v>0.55257596770109718</v>
      </c>
      <c r="C131" s="184">
        <v>0.33260000000000001</v>
      </c>
    </row>
    <row r="132" spans="1:3" x14ac:dyDescent="0.25">
      <c r="A132">
        <v>10000</v>
      </c>
      <c r="B132">
        <f t="shared" si="1"/>
        <v>0.55163821030404758</v>
      </c>
      <c r="C132" s="184">
        <v>0.33260000000000001</v>
      </c>
    </row>
    <row r="133" spans="1:3" x14ac:dyDescent="0.25">
      <c r="A133">
        <v>1000</v>
      </c>
      <c r="B133">
        <v>1.1177708015044736</v>
      </c>
      <c r="C133">
        <v>0.3745</v>
      </c>
    </row>
    <row r="134" spans="1:3" x14ac:dyDescent="0.25">
      <c r="A134">
        <v>1100</v>
      </c>
      <c r="B134">
        <v>1.0828517346958313</v>
      </c>
      <c r="C134">
        <v>0.3745</v>
      </c>
    </row>
    <row r="135" spans="1:3" x14ac:dyDescent="0.25">
      <c r="A135">
        <v>1200</v>
      </c>
      <c r="B135">
        <v>1.0519265239315072</v>
      </c>
      <c r="C135">
        <v>0.3745</v>
      </c>
    </row>
    <row r="136" spans="1:3" x14ac:dyDescent="0.25">
      <c r="A136">
        <v>1300</v>
      </c>
      <c r="B136">
        <v>1.0242586125494697</v>
      </c>
      <c r="C136">
        <v>0.3745</v>
      </c>
    </row>
    <row r="137" spans="1:3" x14ac:dyDescent="0.25">
      <c r="A137">
        <v>1400</v>
      </c>
      <c r="B137">
        <v>0.99929134253864227</v>
      </c>
      <c r="C137">
        <v>0.3745</v>
      </c>
    </row>
    <row r="138" spans="1:3" x14ac:dyDescent="0.25">
      <c r="A138">
        <v>1500</v>
      </c>
      <c r="B138">
        <v>0.97659471902211603</v>
      </c>
      <c r="C138">
        <v>0.3745</v>
      </c>
    </row>
    <row r="139" spans="1:3" x14ac:dyDescent="0.25">
      <c r="A139">
        <v>1600</v>
      </c>
      <c r="B139">
        <v>0.9558303284131261</v>
      </c>
      <c r="C139">
        <v>0.3745</v>
      </c>
    </row>
    <row r="140" spans="1:3" x14ac:dyDescent="0.25">
      <c r="A140">
        <v>1700</v>
      </c>
      <c r="B140">
        <v>0.93672749936826361</v>
      </c>
      <c r="C140">
        <v>0.3745</v>
      </c>
    </row>
    <row r="141" spans="1:3" x14ac:dyDescent="0.25">
      <c r="A141">
        <v>1800</v>
      </c>
      <c r="B141">
        <v>0.91906666973952977</v>
      </c>
      <c r="C141">
        <v>0.3745</v>
      </c>
    </row>
    <row r="142" spans="1:3" x14ac:dyDescent="0.25">
      <c r="A142">
        <v>1900</v>
      </c>
      <c r="B142">
        <v>0.902667511237912</v>
      </c>
      <c r="C142">
        <v>0.3745</v>
      </c>
    </row>
    <row r="143" spans="1:3" x14ac:dyDescent="0.25">
      <c r="A143">
        <v>2000</v>
      </c>
      <c r="B143">
        <v>0.88738027777899553</v>
      </c>
      <c r="C143">
        <v>0.3745</v>
      </c>
    </row>
    <row r="144" spans="1:3" x14ac:dyDescent="0.25">
      <c r="A144">
        <v>2100</v>
      </c>
      <c r="B144">
        <v>0.87307938852422473</v>
      </c>
      <c r="C144">
        <v>0.3745</v>
      </c>
    </row>
    <row r="145" spans="1:3" x14ac:dyDescent="0.25">
      <c r="A145">
        <v>2200</v>
      </c>
      <c r="B145">
        <v>0.8596585917564854</v>
      </c>
      <c r="C145">
        <v>0.3745</v>
      </c>
    </row>
    <row r="146" spans="1:3" x14ac:dyDescent="0.25">
      <c r="A146">
        <v>2300</v>
      </c>
      <c r="B146">
        <v>0.84702726749471058</v>
      </c>
      <c r="C146">
        <v>0.3745</v>
      </c>
    </row>
    <row r="147" spans="1:3" x14ac:dyDescent="0.25">
      <c r="A147">
        <v>2400</v>
      </c>
      <c r="B147">
        <v>0.83510756387001417</v>
      </c>
      <c r="C147">
        <v>0.3745</v>
      </c>
    </row>
    <row r="148" spans="1:3" x14ac:dyDescent="0.25">
      <c r="A148">
        <v>2500</v>
      </c>
      <c r="B148">
        <v>0.82383215303331558</v>
      </c>
      <c r="C148">
        <v>0.3745</v>
      </c>
    </row>
    <row r="149" spans="1:3" x14ac:dyDescent="0.25">
      <c r="A149">
        <v>2600</v>
      </c>
      <c r="B149">
        <v>0.81314245362137338</v>
      </c>
      <c r="C149">
        <v>0.3745</v>
      </c>
    </row>
    <row r="150" spans="1:3" x14ac:dyDescent="0.25">
      <c r="A150">
        <v>2700</v>
      </c>
      <c r="B150">
        <v>0.80298720890615072</v>
      </c>
      <c r="C150">
        <v>0.3745</v>
      </c>
    </row>
    <row r="151" spans="1:3" x14ac:dyDescent="0.25">
      <c r="A151">
        <v>2800</v>
      </c>
      <c r="B151">
        <v>0.79332133916054581</v>
      </c>
      <c r="C151">
        <v>0.3745</v>
      </c>
    </row>
    <row r="152" spans="1:3" x14ac:dyDescent="0.25">
      <c r="A152">
        <v>2900</v>
      </c>
      <c r="B152">
        <v>0.78410500762665114</v>
      </c>
      <c r="C152">
        <v>0.3745</v>
      </c>
    </row>
    <row r="153" spans="1:3" x14ac:dyDescent="0.25">
      <c r="A153">
        <v>3000</v>
      </c>
      <c r="B153">
        <v>0.77530285446437008</v>
      </c>
      <c r="C153">
        <v>0.3745</v>
      </c>
    </row>
    <row r="154" spans="1:3" x14ac:dyDescent="0.25">
      <c r="A154">
        <v>3100</v>
      </c>
      <c r="B154">
        <v>0.76688336397358137</v>
      </c>
      <c r="C154">
        <v>0.3745</v>
      </c>
    </row>
    <row r="155" spans="1:3" x14ac:dyDescent="0.25">
      <c r="A155">
        <v>3200</v>
      </c>
      <c r="B155">
        <v>0.75881833842430491</v>
      </c>
      <c r="C155">
        <v>0.3745</v>
      </c>
    </row>
    <row r="156" spans="1:3" x14ac:dyDescent="0.25">
      <c r="A156">
        <v>3300</v>
      </c>
      <c r="B156">
        <v>0.75108245781817617</v>
      </c>
      <c r="C156">
        <v>0.3745</v>
      </c>
    </row>
    <row r="157" spans="1:3" x14ac:dyDescent="0.25">
      <c r="A157">
        <v>3400</v>
      </c>
      <c r="B157">
        <v>0.74365290941025419</v>
      </c>
      <c r="C157">
        <v>0.3745</v>
      </c>
    </row>
    <row r="158" spans="1:3" x14ac:dyDescent="0.25">
      <c r="A158">
        <v>3500</v>
      </c>
      <c r="B158">
        <v>0.7365090742423257</v>
      </c>
      <c r="C158">
        <v>0.3745</v>
      </c>
    </row>
    <row r="159" spans="1:3" x14ac:dyDescent="0.25">
      <c r="A159">
        <v>3600</v>
      </c>
      <c r="B159">
        <v>0.72963226056108099</v>
      </c>
      <c r="C159">
        <v>0.3745</v>
      </c>
    </row>
    <row r="160" spans="1:3" x14ac:dyDescent="0.25">
      <c r="A160">
        <v>3700</v>
      </c>
      <c r="B160">
        <v>0.72300547602055354</v>
      </c>
      <c r="C160">
        <v>0.3745</v>
      </c>
    </row>
    <row r="161" spans="1:3" x14ac:dyDescent="0.25">
      <c r="A161">
        <v>3800</v>
      </c>
      <c r="B161">
        <v>0.71661323214584516</v>
      </c>
      <c r="C161">
        <v>0.3745</v>
      </c>
    </row>
    <row r="162" spans="1:3" x14ac:dyDescent="0.25">
      <c r="A162">
        <v>3900</v>
      </c>
      <c r="B162">
        <v>0.71044137577263522</v>
      </c>
      <c r="C162">
        <v>0.3745</v>
      </c>
    </row>
    <row r="163" spans="1:3" x14ac:dyDescent="0.25">
      <c r="A163">
        <v>4000</v>
      </c>
      <c r="B163">
        <v>0.70447694315441045</v>
      </c>
      <c r="C163">
        <v>0.3745</v>
      </c>
    </row>
    <row r="164" spans="1:3" x14ac:dyDescent="0.25">
      <c r="A164">
        <v>4100</v>
      </c>
      <c r="B164">
        <v>0.69870803320642783</v>
      </c>
      <c r="C164">
        <v>0.3745</v>
      </c>
    </row>
    <row r="165" spans="1:3" x14ac:dyDescent="0.25">
      <c r="A165">
        <v>4200</v>
      </c>
      <c r="B165">
        <v>0.69312369697701504</v>
      </c>
      <c r="C165">
        <v>0.3745</v>
      </c>
    </row>
    <row r="166" spans="1:3" x14ac:dyDescent="0.25">
      <c r="A166">
        <v>4300</v>
      </c>
      <c r="B166">
        <v>0.68771384093701038</v>
      </c>
      <c r="C166">
        <v>0.3745</v>
      </c>
    </row>
    <row r="167" spans="1:3" x14ac:dyDescent="0.25">
      <c r="A167">
        <v>4400</v>
      </c>
      <c r="B167">
        <v>0.68246914208280718</v>
      </c>
      <c r="C167">
        <v>0.3745</v>
      </c>
    </row>
    <row r="168" spans="1:3" x14ac:dyDescent="0.25">
      <c r="A168">
        <v>4500</v>
      </c>
      <c r="B168">
        <v>0.67738097317766244</v>
      </c>
      <c r="C168">
        <v>0.3745</v>
      </c>
    </row>
    <row r="169" spans="1:3" x14ac:dyDescent="0.25">
      <c r="A169">
        <v>4600</v>
      </c>
      <c r="B169">
        <v>0.67244133672499717</v>
      </c>
      <c r="C169">
        <v>0.3745</v>
      </c>
    </row>
    <row r="170" spans="1:3" x14ac:dyDescent="0.25">
      <c r="A170">
        <v>4700</v>
      </c>
      <c r="B170">
        <v>0.66764280648845908</v>
      </c>
      <c r="C170">
        <v>0.3745</v>
      </c>
    </row>
    <row r="171" spans="1:3" x14ac:dyDescent="0.25">
      <c r="A171">
        <v>4800</v>
      </c>
      <c r="B171">
        <v>0.66297847555588263</v>
      </c>
      <c r="C171">
        <v>0.3745</v>
      </c>
    </row>
    <row r="172" spans="1:3" x14ac:dyDescent="0.25">
      <c r="A172">
        <v>4900</v>
      </c>
      <c r="B172">
        <v>0.65844191009543085</v>
      </c>
      <c r="C172">
        <v>0.3745</v>
      </c>
    </row>
    <row r="173" spans="1:3" x14ac:dyDescent="0.25">
      <c r="A173">
        <v>5000</v>
      </c>
      <c r="B173">
        <v>0.65402710807797515</v>
      </c>
      <c r="C173">
        <v>0.3745</v>
      </c>
    </row>
    <row r="174" spans="1:3" x14ac:dyDescent="0.25">
      <c r="A174">
        <v>5100</v>
      </c>
      <c r="B174">
        <v>0.64972846234486237</v>
      </c>
      <c r="C174">
        <v>0.3745</v>
      </c>
    </row>
    <row r="175" spans="1:3" x14ac:dyDescent="0.25">
      <c r="A175">
        <v>5200</v>
      </c>
      <c r="B175">
        <v>0.64554072748834457</v>
      </c>
      <c r="C175">
        <v>0.3745</v>
      </c>
    </row>
    <row r="176" spans="1:3" x14ac:dyDescent="0.25">
      <c r="A176">
        <v>5300</v>
      </c>
      <c r="B176">
        <v>0.64145899008613949</v>
      </c>
      <c r="C176">
        <v>0.3745</v>
      </c>
    </row>
    <row r="177" spans="1:3" x14ac:dyDescent="0.25">
      <c r="A177">
        <v>5400</v>
      </c>
      <c r="B177">
        <v>0.63747864189425063</v>
      </c>
      <c r="C177">
        <v>0.3745</v>
      </c>
    </row>
    <row r="178" spans="1:3" x14ac:dyDescent="0.25">
      <c r="A178">
        <v>5500</v>
      </c>
      <c r="B178">
        <v>0.63359535565529712</v>
      </c>
      <c r="C178">
        <v>0.3745</v>
      </c>
    </row>
    <row r="179" spans="1:3" x14ac:dyDescent="0.25">
      <c r="A179">
        <v>5600</v>
      </c>
      <c r="B179">
        <v>0.62980506322473662</v>
      </c>
      <c r="C179">
        <v>0.3745</v>
      </c>
    </row>
    <row r="180" spans="1:3" x14ac:dyDescent="0.25">
      <c r="A180">
        <v>5700</v>
      </c>
      <c r="B180">
        <v>0.62610393575592194</v>
      </c>
      <c r="C180">
        <v>0.3745</v>
      </c>
    </row>
    <row r="181" spans="1:3" x14ac:dyDescent="0.25">
      <c r="A181">
        <v>5800</v>
      </c>
      <c r="B181">
        <v>0.62248836571783928</v>
      </c>
      <c r="C181">
        <v>0.3745</v>
      </c>
    </row>
    <row r="182" spans="1:3" x14ac:dyDescent="0.25">
      <c r="A182">
        <v>5900</v>
      </c>
      <c r="B182">
        <v>0.61895495054768146</v>
      </c>
      <c r="C182">
        <v>0.3745</v>
      </c>
    </row>
    <row r="183" spans="1:3" x14ac:dyDescent="0.25">
      <c r="A183">
        <v>6000</v>
      </c>
      <c r="B183">
        <v>0.61550047776470507</v>
      </c>
      <c r="C183">
        <v>0.3745</v>
      </c>
    </row>
    <row r="184" spans="1:3" x14ac:dyDescent="0.25">
      <c r="A184">
        <v>6100</v>
      </c>
      <c r="B184">
        <v>0.61212191139281114</v>
      </c>
      <c r="C184">
        <v>0.3745</v>
      </c>
    </row>
    <row r="185" spans="1:3" x14ac:dyDescent="0.25">
      <c r="A185">
        <v>6200</v>
      </c>
      <c r="B185">
        <v>0.60881637955743606</v>
      </c>
      <c r="C185">
        <v>0.3745</v>
      </c>
    </row>
    <row r="186" spans="1:3" x14ac:dyDescent="0.25">
      <c r="A186">
        <v>6300</v>
      </c>
      <c r="B186">
        <v>0.6055811631380581</v>
      </c>
      <c r="C186">
        <v>0.3745</v>
      </c>
    </row>
    <row r="187" spans="1:3" x14ac:dyDescent="0.25">
      <c r="A187">
        <v>6400</v>
      </c>
      <c r="B187">
        <v>0.60241368537131246</v>
      </c>
      <c r="C187">
        <v>0.3745</v>
      </c>
    </row>
    <row r="188" spans="1:3" x14ac:dyDescent="0.25">
      <c r="A188">
        <v>6500</v>
      </c>
      <c r="B188">
        <v>0.59931150231160146</v>
      </c>
      <c r="C188">
        <v>0.3745</v>
      </c>
    </row>
    <row r="189" spans="1:3" x14ac:dyDescent="0.25">
      <c r="A189">
        <v>6600</v>
      </c>
      <c r="B189">
        <v>0.59627229406650084</v>
      </c>
      <c r="C189">
        <v>0.3745</v>
      </c>
    </row>
    <row r="190" spans="1:3" x14ac:dyDescent="0.25">
      <c r="A190">
        <v>6700</v>
      </c>
      <c r="B190">
        <v>0.59329385673334611</v>
      </c>
      <c r="C190">
        <v>0.3745</v>
      </c>
    </row>
    <row r="191" spans="1:3" x14ac:dyDescent="0.25">
      <c r="A191">
        <v>6800</v>
      </c>
      <c r="B191">
        <v>0.59037409497137272</v>
      </c>
      <c r="C191">
        <v>0.3745</v>
      </c>
    </row>
    <row r="192" spans="1:3" x14ac:dyDescent="0.25">
      <c r="A192">
        <v>6900</v>
      </c>
      <c r="B192">
        <v>0.5875110151507893</v>
      </c>
      <c r="C192">
        <v>0.3745</v>
      </c>
    </row>
    <row r="193" spans="1:3" x14ac:dyDescent="0.25">
      <c r="A193">
        <v>7000</v>
      </c>
      <c r="B193">
        <v>0.58470271902632986</v>
      </c>
      <c r="C193">
        <v>0.3745</v>
      </c>
    </row>
    <row r="194" spans="1:3" x14ac:dyDescent="0.25">
      <c r="A194">
        <v>7100</v>
      </c>
      <c r="B194">
        <v>0.58194739788827921</v>
      </c>
      <c r="C194">
        <v>0.3745</v>
      </c>
    </row>
    <row r="195" spans="1:3" x14ac:dyDescent="0.25">
      <c r="A195">
        <v>7200</v>
      </c>
      <c r="B195">
        <v>0.57924332714877846</v>
      </c>
      <c r="C195">
        <v>0.3745</v>
      </c>
    </row>
    <row r="196" spans="1:3" x14ac:dyDescent="0.25">
      <c r="A196">
        <v>7300</v>
      </c>
      <c r="B196">
        <v>0.57658886132546805</v>
      </c>
      <c r="C196">
        <v>0.3745</v>
      </c>
    </row>
    <row r="197" spans="1:3" x14ac:dyDescent="0.25">
      <c r="A197">
        <v>7400</v>
      </c>
      <c r="B197">
        <v>0.57398242938830746</v>
      </c>
      <c r="C197">
        <v>0.3745</v>
      </c>
    </row>
    <row r="198" spans="1:3" x14ac:dyDescent="0.25">
      <c r="A198">
        <v>7500</v>
      </c>
      <c r="B198">
        <v>0.57142253043876912</v>
      </c>
      <c r="C198">
        <v>0.3745</v>
      </c>
    </row>
    <row r="199" spans="1:3" x14ac:dyDescent="0.25">
      <c r="A199">
        <v>7600</v>
      </c>
      <c r="B199">
        <v>0.5689077296935805</v>
      </c>
      <c r="C199">
        <v>0.3745</v>
      </c>
    </row>
    <row r="200" spans="1:3" x14ac:dyDescent="0.25">
      <c r="A200">
        <v>7700</v>
      </c>
      <c r="B200">
        <v>0.56643665474786187</v>
      </c>
      <c r="C200">
        <v>0.3745</v>
      </c>
    </row>
    <row r="201" spans="1:3" x14ac:dyDescent="0.25">
      <c r="A201">
        <v>7800</v>
      </c>
      <c r="B201">
        <v>0.56400799209487074</v>
      </c>
      <c r="C201">
        <v>0.3745</v>
      </c>
    </row>
    <row r="202" spans="1:3" x14ac:dyDescent="0.25">
      <c r="A202">
        <v>7900</v>
      </c>
      <c r="B202">
        <v>0.56162048388169461</v>
      </c>
      <c r="C202">
        <v>0.3745</v>
      </c>
    </row>
    <row r="203" spans="1:3" x14ac:dyDescent="0.25">
      <c r="A203">
        <v>8000</v>
      </c>
      <c r="B203">
        <v>0.55927292488213765</v>
      </c>
      <c r="C203">
        <v>0.3745</v>
      </c>
    </row>
    <row r="204" spans="1:3" x14ac:dyDescent="0.25">
      <c r="A204">
        <v>8100</v>
      </c>
      <c r="B204">
        <v>0.55696415966974466</v>
      </c>
      <c r="C204">
        <v>0.3745</v>
      </c>
    </row>
    <row r="205" spans="1:3" x14ac:dyDescent="0.25">
      <c r="A205">
        <v>8200</v>
      </c>
      <c r="B205">
        <v>0.55469307997544248</v>
      </c>
      <c r="C205">
        <v>0.3745</v>
      </c>
    </row>
    <row r="206" spans="1:3" x14ac:dyDescent="0.25">
      <c r="A206">
        <v>8300</v>
      </c>
      <c r="B206">
        <v>0.55245862221565578</v>
      </c>
      <c r="C206">
        <v>0.3745</v>
      </c>
    </row>
    <row r="207" spans="1:3" x14ac:dyDescent="0.25">
      <c r="A207">
        <v>8400</v>
      </c>
      <c r="B207">
        <v>0.55025976517799235</v>
      </c>
      <c r="C207">
        <v>0.3745</v>
      </c>
    </row>
    <row r="208" spans="1:3" x14ac:dyDescent="0.25">
      <c r="A208">
        <v>8500</v>
      </c>
      <c r="B208">
        <v>0.54809552785270776</v>
      </c>
      <c r="C208">
        <v>0.3745</v>
      </c>
    </row>
    <row r="209" spans="1:3" x14ac:dyDescent="0.25">
      <c r="A209">
        <v>8600</v>
      </c>
      <c r="B209">
        <v>0.5459649673991791</v>
      </c>
      <c r="C209">
        <v>0.3745</v>
      </c>
    </row>
    <row r="210" spans="1:3" x14ac:dyDescent="0.25">
      <c r="A210">
        <v>8700</v>
      </c>
      <c r="B210">
        <v>0.54386717723751188</v>
      </c>
      <c r="C210">
        <v>0.3745</v>
      </c>
    </row>
    <row r="211" spans="1:3" x14ac:dyDescent="0.25">
      <c r="A211">
        <v>8800</v>
      </c>
      <c r="B211">
        <v>0.54180128525625137</v>
      </c>
      <c r="C211">
        <v>0.3745</v>
      </c>
    </row>
    <row r="212" spans="1:3" x14ac:dyDescent="0.25">
      <c r="A212">
        <v>8900</v>
      </c>
      <c r="B212">
        <v>0.53976645212789365</v>
      </c>
      <c r="C212">
        <v>0.3745</v>
      </c>
    </row>
    <row r="213" spans="1:3" x14ac:dyDescent="0.25">
      <c r="A213">
        <v>9000</v>
      </c>
      <c r="B213">
        <v>0.53776186972459095</v>
      </c>
      <c r="C213">
        <v>0.3745</v>
      </c>
    </row>
    <row r="214" spans="1:3" x14ac:dyDescent="0.25">
      <c r="A214">
        <v>9100</v>
      </c>
      <c r="B214">
        <v>0.53578675962704869</v>
      </c>
      <c r="C214">
        <v>0.3745</v>
      </c>
    </row>
    <row r="215" spans="1:3" x14ac:dyDescent="0.25">
      <c r="A215">
        <v>9200</v>
      </c>
      <c r="B215">
        <v>0.53384037172017562</v>
      </c>
      <c r="C215">
        <v>0.3745</v>
      </c>
    </row>
    <row r="216" spans="1:3" x14ac:dyDescent="0.25">
      <c r="A216">
        <v>9300</v>
      </c>
      <c r="B216">
        <v>0.53192198286955894</v>
      </c>
      <c r="C216">
        <v>0.3745</v>
      </c>
    </row>
    <row r="217" spans="1:3" x14ac:dyDescent="0.25">
      <c r="A217">
        <v>9400</v>
      </c>
      <c r="B217">
        <v>0.53003089567329864</v>
      </c>
      <c r="C217">
        <v>0.3745</v>
      </c>
    </row>
    <row r="218" spans="1:3" x14ac:dyDescent="0.25">
      <c r="A218">
        <v>9500</v>
      </c>
      <c r="B218">
        <v>0.52816643728415735</v>
      </c>
      <c r="C218">
        <v>0.3745</v>
      </c>
    </row>
    <row r="219" spans="1:3" x14ac:dyDescent="0.25">
      <c r="A219">
        <v>9600</v>
      </c>
      <c r="B219">
        <v>0.52632795829737866</v>
      </c>
      <c r="C219">
        <v>0.3745</v>
      </c>
    </row>
    <row r="220" spans="1:3" x14ac:dyDescent="0.25">
      <c r="A220">
        <v>9700</v>
      </c>
      <c r="B220">
        <v>0.52451483169985902</v>
      </c>
      <c r="C220">
        <v>0.3745</v>
      </c>
    </row>
    <row r="221" spans="1:3" x14ac:dyDescent="0.25">
      <c r="A221">
        <v>9800</v>
      </c>
      <c r="B221">
        <v>0.52272645187670619</v>
      </c>
      <c r="C221">
        <v>0.3745</v>
      </c>
    </row>
    <row r="222" spans="1:3" x14ac:dyDescent="0.25">
      <c r="A222">
        <v>9900</v>
      </c>
      <c r="B222">
        <v>0.5209622336714943</v>
      </c>
      <c r="C222">
        <v>0.3745</v>
      </c>
    </row>
    <row r="223" spans="1:3" x14ac:dyDescent="0.25">
      <c r="A223">
        <v>10000</v>
      </c>
      <c r="B223">
        <v>0.51922161149680368</v>
      </c>
      <c r="C223">
        <v>0.3745</v>
      </c>
    </row>
    <row r="224" spans="1:3" x14ac:dyDescent="0.25">
      <c r="A224">
        <v>1000</v>
      </c>
      <c r="B224">
        <f t="shared" ref="B224:B255" si="2">(2.0222*A42^(-0.146))</f>
        <v>0.7376054314729642</v>
      </c>
      <c r="C224">
        <v>0.39960000000000001</v>
      </c>
    </row>
    <row r="225" spans="1:3" x14ac:dyDescent="0.25">
      <c r="A225">
        <v>1100</v>
      </c>
      <c r="B225">
        <f t="shared" si="2"/>
        <v>0.72741252384205424</v>
      </c>
      <c r="C225">
        <v>0.39960000000000001</v>
      </c>
    </row>
    <row r="226" spans="1:3" x14ac:dyDescent="0.25">
      <c r="A226">
        <v>1200</v>
      </c>
      <c r="B226">
        <f t="shared" si="2"/>
        <v>0.71823016994759714</v>
      </c>
      <c r="C226">
        <v>0.39960000000000001</v>
      </c>
    </row>
    <row r="227" spans="1:3" x14ac:dyDescent="0.25">
      <c r="A227">
        <v>1300</v>
      </c>
      <c r="B227">
        <f t="shared" si="2"/>
        <v>0.70988561634239489</v>
      </c>
      <c r="C227">
        <v>0.39960000000000001</v>
      </c>
    </row>
    <row r="228" spans="1:3" x14ac:dyDescent="0.25">
      <c r="A228">
        <v>1400</v>
      </c>
      <c r="B228">
        <f t="shared" si="2"/>
        <v>0.70224622428918848</v>
      </c>
      <c r="C228">
        <v>0.39960000000000001</v>
      </c>
    </row>
    <row r="229" spans="1:3" x14ac:dyDescent="0.25">
      <c r="A229">
        <v>1500</v>
      </c>
      <c r="B229">
        <f t="shared" si="2"/>
        <v>0.69520803391035702</v>
      </c>
      <c r="C229">
        <v>0.39960000000000001</v>
      </c>
    </row>
    <row r="230" spans="1:3" x14ac:dyDescent="0.25">
      <c r="A230">
        <v>1600</v>
      </c>
      <c r="B230">
        <f t="shared" si="2"/>
        <v>0.68868811555469522</v>
      </c>
      <c r="C230">
        <v>0.39960000000000001</v>
      </c>
    </row>
    <row r="231" spans="1:3" x14ac:dyDescent="0.25">
      <c r="A231">
        <v>1700</v>
      </c>
      <c r="B231">
        <f t="shared" si="2"/>
        <v>0.68261930065012699</v>
      </c>
      <c r="C231">
        <v>0.39960000000000001</v>
      </c>
    </row>
    <row r="232" spans="1:3" x14ac:dyDescent="0.25">
      <c r="A232">
        <v>1800</v>
      </c>
      <c r="B232">
        <f t="shared" si="2"/>
        <v>0.67694645814531573</v>
      </c>
      <c r="C232">
        <v>0.39960000000000001</v>
      </c>
    </row>
    <row r="233" spans="1:3" x14ac:dyDescent="0.25">
      <c r="A233">
        <v>1900</v>
      </c>
      <c r="B233">
        <f t="shared" si="2"/>
        <v>0.67162380416989886</v>
      </c>
      <c r="C233">
        <v>0.39960000000000001</v>
      </c>
    </row>
    <row r="234" spans="1:3" x14ac:dyDescent="0.25">
      <c r="A234">
        <v>2000</v>
      </c>
      <c r="B234">
        <f t="shared" si="2"/>
        <v>0.66661291996010263</v>
      </c>
      <c r="C234">
        <v>0.39960000000000001</v>
      </c>
    </row>
    <row r="235" spans="1:3" x14ac:dyDescent="0.25">
      <c r="A235">
        <v>2100</v>
      </c>
      <c r="B235">
        <f t="shared" si="2"/>
        <v>0.66188126615896903</v>
      </c>
      <c r="C235">
        <v>0.39960000000000001</v>
      </c>
    </row>
    <row r="236" spans="1:3" x14ac:dyDescent="0.25">
      <c r="A236">
        <v>2200</v>
      </c>
      <c r="B236">
        <f t="shared" si="2"/>
        <v>0.65740105189514575</v>
      </c>
      <c r="C236">
        <v>0.39960000000000001</v>
      </c>
    </row>
    <row r="237" spans="1:3" x14ac:dyDescent="0.25">
      <c r="A237">
        <v>2300</v>
      </c>
      <c r="B237">
        <f t="shared" si="2"/>
        <v>0.65314836193112136</v>
      </c>
      <c r="C237">
        <v>0.39960000000000001</v>
      </c>
    </row>
    <row r="238" spans="1:3" x14ac:dyDescent="0.25">
      <c r="A238">
        <v>2400</v>
      </c>
      <c r="B238">
        <f t="shared" si="2"/>
        <v>0.64910247452503667</v>
      </c>
      <c r="C238">
        <v>0.39960000000000001</v>
      </c>
    </row>
    <row r="239" spans="1:3" x14ac:dyDescent="0.25">
      <c r="A239">
        <v>2500</v>
      </c>
      <c r="B239">
        <f t="shared" si="2"/>
        <v>0.64524532226001841</v>
      </c>
      <c r="C239">
        <v>0.39960000000000001</v>
      </c>
    </row>
    <row r="240" spans="1:3" x14ac:dyDescent="0.25">
      <c r="A240">
        <v>2600</v>
      </c>
      <c r="B240">
        <f t="shared" si="2"/>
        <v>0.64156106145081448</v>
      </c>
      <c r="C240">
        <v>0.39960000000000001</v>
      </c>
    </row>
    <row r="241" spans="1:3" x14ac:dyDescent="0.25">
      <c r="A241">
        <v>2700</v>
      </c>
      <c r="B241">
        <f t="shared" si="2"/>
        <v>0.63803572499456929</v>
      </c>
      <c r="C241">
        <v>0.39960000000000001</v>
      </c>
    </row>
    <row r="242" spans="1:3" x14ac:dyDescent="0.25">
      <c r="A242">
        <v>2800</v>
      </c>
      <c r="B242">
        <f t="shared" si="2"/>
        <v>0.63465694005200857</v>
      </c>
      <c r="C242">
        <v>0.39960000000000001</v>
      </c>
    </row>
    <row r="243" spans="1:3" x14ac:dyDescent="0.25">
      <c r="A243">
        <v>2900</v>
      </c>
      <c r="B243">
        <f t="shared" si="2"/>
        <v>0.63141369660434199</v>
      </c>
      <c r="C243">
        <v>0.39960000000000001</v>
      </c>
    </row>
    <row r="244" spans="1:3" x14ac:dyDescent="0.25">
      <c r="A244">
        <v>3000</v>
      </c>
      <c r="B244">
        <f t="shared" si="2"/>
        <v>0.62829615630574653</v>
      </c>
      <c r="C244">
        <v>0.39960000000000001</v>
      </c>
    </row>
    <row r="245" spans="1:3" x14ac:dyDescent="0.25">
      <c r="A245">
        <v>3100</v>
      </c>
      <c r="B245">
        <f t="shared" si="2"/>
        <v>0.62529549352600755</v>
      </c>
      <c r="C245">
        <v>0.39960000000000001</v>
      </c>
    </row>
    <row r="246" spans="1:3" x14ac:dyDescent="0.25">
      <c r="A246">
        <v>3200</v>
      </c>
      <c r="B246">
        <f t="shared" si="2"/>
        <v>0.6224037623136226</v>
      </c>
      <c r="C246">
        <v>0.39960000000000001</v>
      </c>
    </row>
    <row r="247" spans="1:3" x14ac:dyDescent="0.25">
      <c r="A247">
        <v>3300</v>
      </c>
      <c r="B247">
        <f t="shared" si="2"/>
        <v>0.61961378438599057</v>
      </c>
      <c r="C247">
        <v>0.39960000000000001</v>
      </c>
    </row>
    <row r="248" spans="1:3" x14ac:dyDescent="0.25">
      <c r="A248">
        <v>3400</v>
      </c>
      <c r="B248">
        <f t="shared" si="2"/>
        <v>0.61691905429547156</v>
      </c>
      <c r="C248">
        <v>0.39960000000000001</v>
      </c>
    </row>
    <row r="249" spans="1:3" x14ac:dyDescent="0.25">
      <c r="A249">
        <v>3500</v>
      </c>
      <c r="B249">
        <f t="shared" si="2"/>
        <v>0.6143136587165533</v>
      </c>
      <c r="C249">
        <v>0.39960000000000001</v>
      </c>
    </row>
    <row r="250" spans="1:3" x14ac:dyDescent="0.25">
      <c r="A250">
        <v>3600</v>
      </c>
      <c r="B250">
        <f t="shared" si="2"/>
        <v>0.61179220741331897</v>
      </c>
      <c r="C250">
        <v>0.39960000000000001</v>
      </c>
    </row>
    <row r="251" spans="1:3" x14ac:dyDescent="0.25">
      <c r="A251">
        <v>3700</v>
      </c>
      <c r="B251">
        <f t="shared" si="2"/>
        <v>0.60934977392355638</v>
      </c>
      <c r="C251">
        <v>0.39960000000000001</v>
      </c>
    </row>
    <row r="252" spans="1:3" x14ac:dyDescent="0.25">
      <c r="A252">
        <v>3800</v>
      </c>
      <c r="B252">
        <f t="shared" si="2"/>
        <v>0.60698184436948333</v>
      </c>
      <c r="C252">
        <v>0.39960000000000001</v>
      </c>
    </row>
    <row r="253" spans="1:3" x14ac:dyDescent="0.25">
      <c r="A253">
        <v>3900</v>
      </c>
      <c r="B253">
        <f t="shared" si="2"/>
        <v>0.60468427309975759</v>
      </c>
      <c r="C253">
        <v>0.39960000000000001</v>
      </c>
    </row>
    <row r="254" spans="1:3" x14ac:dyDescent="0.25">
      <c r="A254">
        <v>4000</v>
      </c>
      <c r="B254">
        <f t="shared" si="2"/>
        <v>0.60245324410144596</v>
      </c>
      <c r="C254">
        <v>0.39960000000000001</v>
      </c>
    </row>
    <row r="255" spans="1:3" x14ac:dyDescent="0.25">
      <c r="A255">
        <v>4100</v>
      </c>
      <c r="B255">
        <f t="shared" si="2"/>
        <v>0.60028523730762506</v>
      </c>
      <c r="C255">
        <v>0.39960000000000001</v>
      </c>
    </row>
    <row r="256" spans="1:3" x14ac:dyDescent="0.25">
      <c r="A256">
        <v>4200</v>
      </c>
      <c r="B256">
        <f t="shared" ref="B256:B287" si="3">(2.0222*A74^(-0.146))</f>
        <v>0.59817699907662947</v>
      </c>
      <c r="C256">
        <v>0.39960000000000001</v>
      </c>
    </row>
    <row r="257" spans="1:3" x14ac:dyDescent="0.25">
      <c r="A257">
        <v>4300</v>
      </c>
      <c r="B257">
        <f t="shared" si="3"/>
        <v>0.59612551624053256</v>
      </c>
      <c r="C257">
        <v>0.39960000000000001</v>
      </c>
    </row>
    <row r="258" spans="1:3" x14ac:dyDescent="0.25">
      <c r="A258">
        <v>4400</v>
      </c>
      <c r="B258">
        <f t="shared" si="3"/>
        <v>0.5941279932192699</v>
      </c>
      <c r="C258">
        <v>0.39960000000000001</v>
      </c>
    </row>
    <row r="259" spans="1:3" x14ac:dyDescent="0.25">
      <c r="A259">
        <v>4500</v>
      </c>
      <c r="B259">
        <f t="shared" si="3"/>
        <v>0.5921818317775801</v>
      </c>
      <c r="C259">
        <v>0.39960000000000001</v>
      </c>
    </row>
    <row r="260" spans="1:3" x14ac:dyDescent="0.25">
      <c r="A260">
        <v>4600</v>
      </c>
      <c r="B260">
        <f t="shared" si="3"/>
        <v>0.59028461306825597</v>
      </c>
      <c r="C260">
        <v>0.39960000000000001</v>
      </c>
    </row>
    <row r="261" spans="1:3" x14ac:dyDescent="0.25">
      <c r="A261">
        <v>4700</v>
      </c>
      <c r="B261">
        <f t="shared" si="3"/>
        <v>0.5884340816599205</v>
      </c>
      <c r="C261">
        <v>0.39960000000000001</v>
      </c>
    </row>
    <row r="262" spans="1:3" x14ac:dyDescent="0.25">
      <c r="A262">
        <v>4800</v>
      </c>
      <c r="B262">
        <f t="shared" si="3"/>
        <v>0.58662813129287916</v>
      </c>
      <c r="C262">
        <v>0.39960000000000001</v>
      </c>
    </row>
    <row r="263" spans="1:3" x14ac:dyDescent="0.25">
      <c r="A263">
        <v>4900</v>
      </c>
      <c r="B263">
        <f t="shared" si="3"/>
        <v>0.58486479214434695</v>
      </c>
      <c r="C263">
        <v>0.39960000000000001</v>
      </c>
    </row>
    <row r="264" spans="1:3" x14ac:dyDescent="0.25">
      <c r="A264">
        <v>5000</v>
      </c>
      <c r="B264">
        <f t="shared" si="3"/>
        <v>0.58314221941587463</v>
      </c>
      <c r="C264">
        <v>0.39960000000000001</v>
      </c>
    </row>
    <row r="265" spans="1:3" x14ac:dyDescent="0.25">
      <c r="A265">
        <v>5100</v>
      </c>
      <c r="B265">
        <f t="shared" si="3"/>
        <v>0.58145868308225923</v>
      </c>
      <c r="C265">
        <v>0.39960000000000001</v>
      </c>
    </row>
    <row r="266" spans="1:3" x14ac:dyDescent="0.25">
      <c r="A266">
        <v>5200</v>
      </c>
      <c r="B266">
        <f t="shared" si="3"/>
        <v>0.57981255866349457</v>
      </c>
      <c r="C266">
        <v>0.39960000000000001</v>
      </c>
    </row>
    <row r="267" spans="1:3" x14ac:dyDescent="0.25">
      <c r="A267">
        <v>5300</v>
      </c>
      <c r="B267">
        <f t="shared" si="3"/>
        <v>0.57820231890013984</v>
      </c>
      <c r="C267">
        <v>0.39960000000000001</v>
      </c>
    </row>
    <row r="268" spans="1:3" x14ac:dyDescent="0.25">
      <c r="A268">
        <v>5400</v>
      </c>
      <c r="B268">
        <f t="shared" si="3"/>
        <v>0.57662652622844779</v>
      </c>
      <c r="C268">
        <v>0.39960000000000001</v>
      </c>
    </row>
    <row r="269" spans="1:3" x14ac:dyDescent="0.25">
      <c r="A269">
        <v>5500</v>
      </c>
      <c r="B269">
        <f t="shared" si="3"/>
        <v>0.57508382596516472</v>
      </c>
      <c r="C269">
        <v>0.39960000000000001</v>
      </c>
    </row>
    <row r="270" spans="1:3" x14ac:dyDescent="0.25">
      <c r="A270">
        <v>5600</v>
      </c>
      <c r="B270">
        <f t="shared" si="3"/>
        <v>0.57357294012350313</v>
      </c>
      <c r="C270">
        <v>0.39960000000000001</v>
      </c>
    </row>
    <row r="271" spans="1:3" x14ac:dyDescent="0.25">
      <c r="A271">
        <v>5700</v>
      </c>
      <c r="B271">
        <f t="shared" si="3"/>
        <v>0.57209266179171003</v>
      </c>
      <c r="C271">
        <v>0.39960000000000001</v>
      </c>
    </row>
    <row r="272" spans="1:3" x14ac:dyDescent="0.25">
      <c r="A272">
        <v>5800</v>
      </c>
      <c r="B272">
        <f t="shared" si="3"/>
        <v>0.5706418500141569</v>
      </c>
      <c r="C272">
        <v>0.39960000000000001</v>
      </c>
    </row>
    <row r="273" spans="1:3" x14ac:dyDescent="0.25">
      <c r="A273">
        <v>5900</v>
      </c>
      <c r="B273">
        <f t="shared" si="3"/>
        <v>0.5692194251222219</v>
      </c>
      <c r="C273">
        <v>0.39960000000000001</v>
      </c>
    </row>
    <row r="274" spans="1:3" x14ac:dyDescent="0.25">
      <c r="A274">
        <v>6000</v>
      </c>
      <c r="B274">
        <f t="shared" si="3"/>
        <v>0.5678243644685449</v>
      </c>
      <c r="C274">
        <v>0.39960000000000001</v>
      </c>
    </row>
    <row r="275" spans="1:3" x14ac:dyDescent="0.25">
      <c r="A275">
        <v>6100</v>
      </c>
      <c r="B275">
        <f t="shared" si="3"/>
        <v>0.56645569852372779</v>
      </c>
      <c r="C275">
        <v>0.39960000000000001</v>
      </c>
    </row>
    <row r="276" spans="1:3" x14ac:dyDescent="0.25">
      <c r="A276">
        <v>6200</v>
      </c>
      <c r="B276">
        <f t="shared" si="3"/>
        <v>0.5651125072992953</v>
      </c>
      <c r="C276">
        <v>0.39960000000000001</v>
      </c>
    </row>
    <row r="277" spans="1:3" x14ac:dyDescent="0.25">
      <c r="A277">
        <v>6300</v>
      </c>
      <c r="B277">
        <f t="shared" si="3"/>
        <v>0.56379391706486315</v>
      </c>
      <c r="C277">
        <v>0.39960000000000001</v>
      </c>
    </row>
    <row r="278" spans="1:3" x14ac:dyDescent="0.25">
      <c r="A278">
        <v>6400</v>
      </c>
      <c r="B278">
        <f t="shared" si="3"/>
        <v>0.56249909733107117</v>
      </c>
      <c r="C278">
        <v>0.39960000000000001</v>
      </c>
    </row>
    <row r="279" spans="1:3" x14ac:dyDescent="0.25">
      <c r="A279">
        <v>6500</v>
      </c>
      <c r="B279">
        <f t="shared" si="3"/>
        <v>0.56122725807298157</v>
      </c>
      <c r="C279">
        <v>0.39960000000000001</v>
      </c>
    </row>
    <row r="280" spans="1:3" x14ac:dyDescent="0.25">
      <c r="A280">
        <v>6600</v>
      </c>
      <c r="B280">
        <f t="shared" si="3"/>
        <v>0.55997764717139831</v>
      </c>
      <c r="C280">
        <v>0.39960000000000001</v>
      </c>
    </row>
    <row r="281" spans="1:3" x14ac:dyDescent="0.25">
      <c r="A281">
        <v>6700</v>
      </c>
      <c r="B281">
        <f t="shared" si="3"/>
        <v>0.55874954805199228</v>
      </c>
      <c r="C281">
        <v>0.39960000000000001</v>
      </c>
    </row>
    <row r="282" spans="1:3" x14ac:dyDescent="0.25">
      <c r="A282">
        <v>6800</v>
      </c>
      <c r="B282">
        <f t="shared" si="3"/>
        <v>0.55754227750423357</v>
      </c>
      <c r="C282">
        <v>0.39960000000000001</v>
      </c>
    </row>
    <row r="283" spans="1:3" x14ac:dyDescent="0.25">
      <c r="A283">
        <v>6900</v>
      </c>
      <c r="B283">
        <f t="shared" si="3"/>
        <v>0.55635518366401793</v>
      </c>
      <c r="C283">
        <v>0.39960000000000001</v>
      </c>
    </row>
    <row r="284" spans="1:3" x14ac:dyDescent="0.25">
      <c r="A284">
        <v>7000</v>
      </c>
      <c r="B284">
        <f t="shared" si="3"/>
        <v>0.5551876441455208</v>
      </c>
      <c r="C284">
        <v>0.39960000000000001</v>
      </c>
    </row>
    <row r="285" spans="1:3" x14ac:dyDescent="0.25">
      <c r="A285">
        <v>7100</v>
      </c>
      <c r="B285">
        <f t="shared" si="3"/>
        <v>0.55403906430928762</v>
      </c>
      <c r="C285">
        <v>0.39960000000000001</v>
      </c>
    </row>
    <row r="286" spans="1:3" x14ac:dyDescent="0.25">
      <c r="A286">
        <v>7200</v>
      </c>
      <c r="B286">
        <f t="shared" si="3"/>
        <v>0.55290887565485292</v>
      </c>
      <c r="C286">
        <v>0.39960000000000001</v>
      </c>
    </row>
    <row r="287" spans="1:3" x14ac:dyDescent="0.25">
      <c r="A287">
        <v>7300</v>
      </c>
      <c r="B287">
        <f t="shared" si="3"/>
        <v>0.55179653432734799</v>
      </c>
      <c r="C287">
        <v>0.39960000000000001</v>
      </c>
    </row>
    <row r="288" spans="1:3" x14ac:dyDescent="0.25">
      <c r="A288">
        <v>7400</v>
      </c>
      <c r="B288">
        <f t="shared" ref="B288:B314" si="4">(2.0222*A106^(-0.146))</f>
        <v>0.55070151972857184</v>
      </c>
      <c r="C288">
        <v>0.39960000000000001</v>
      </c>
    </row>
    <row r="289" spans="1:3" x14ac:dyDescent="0.25">
      <c r="A289">
        <v>7500</v>
      </c>
      <c r="B289">
        <f t="shared" si="4"/>
        <v>0.54962333322391177</v>
      </c>
      <c r="C289">
        <v>0.39960000000000001</v>
      </c>
    </row>
    <row r="290" spans="1:3" x14ac:dyDescent="0.25">
      <c r="A290">
        <v>7600</v>
      </c>
      <c r="B290">
        <f t="shared" si="4"/>
        <v>0.5485614969373237</v>
      </c>
      <c r="C290">
        <v>0.39960000000000001</v>
      </c>
    </row>
    <row r="291" spans="1:3" x14ac:dyDescent="0.25">
      <c r="A291">
        <v>7700</v>
      </c>
      <c r="B291">
        <f t="shared" si="4"/>
        <v>0.54751555262729934</v>
      </c>
      <c r="C291">
        <v>0.39960000000000001</v>
      </c>
    </row>
    <row r="292" spans="1:3" x14ac:dyDescent="0.25">
      <c r="A292">
        <v>7800</v>
      </c>
      <c r="B292">
        <f t="shared" si="4"/>
        <v>0.54648506063740421</v>
      </c>
      <c r="C292">
        <v>0.39960000000000001</v>
      </c>
    </row>
    <row r="293" spans="1:3" x14ac:dyDescent="0.25">
      <c r="A293">
        <v>7900</v>
      </c>
      <c r="B293">
        <f t="shared" si="4"/>
        <v>0.54546959891555402</v>
      </c>
      <c r="C293">
        <v>0.39960000000000001</v>
      </c>
    </row>
    <row r="294" spans="1:3" x14ac:dyDescent="0.25">
      <c r="A294">
        <v>8000</v>
      </c>
      <c r="B294">
        <f t="shared" si="4"/>
        <v>0.54446876209671935</v>
      </c>
      <c r="C294">
        <v>0.39960000000000001</v>
      </c>
    </row>
    <row r="295" spans="1:3" x14ac:dyDescent="0.25">
      <c r="A295">
        <v>8100</v>
      </c>
      <c r="B295">
        <f t="shared" si="4"/>
        <v>0.54348216064421906</v>
      </c>
      <c r="C295">
        <v>0.39960000000000001</v>
      </c>
    </row>
    <row r="296" spans="1:3" x14ac:dyDescent="0.25">
      <c r="A296">
        <v>8200</v>
      </c>
      <c r="B296">
        <f t="shared" si="4"/>
        <v>0.54250942004518876</v>
      </c>
      <c r="C296">
        <v>0.39960000000000001</v>
      </c>
    </row>
    <row r="297" spans="1:3" x14ac:dyDescent="0.25">
      <c r="A297">
        <v>8300</v>
      </c>
      <c r="B297">
        <f t="shared" si="4"/>
        <v>0.54155018005619204</v>
      </c>
      <c r="C297">
        <v>0.39960000000000001</v>
      </c>
    </row>
    <row r="298" spans="1:3" x14ac:dyDescent="0.25">
      <c r="A298">
        <v>8400</v>
      </c>
      <c r="B298">
        <f t="shared" si="4"/>
        <v>0.54060409399528564</v>
      </c>
      <c r="C298">
        <v>0.39960000000000001</v>
      </c>
    </row>
    <row r="299" spans="1:3" x14ac:dyDescent="0.25">
      <c r="A299">
        <v>8500</v>
      </c>
      <c r="B299">
        <f t="shared" si="4"/>
        <v>0.53967082807716238</v>
      </c>
      <c r="C299">
        <v>0.39960000000000001</v>
      </c>
    </row>
    <row r="300" spans="1:3" x14ac:dyDescent="0.25">
      <c r="A300">
        <v>8600</v>
      </c>
      <c r="B300">
        <f t="shared" si="4"/>
        <v>0.53875006078828003</v>
      </c>
      <c r="C300">
        <v>0.39960000000000001</v>
      </c>
    </row>
    <row r="301" spans="1:3" x14ac:dyDescent="0.25">
      <c r="A301">
        <v>8700</v>
      </c>
      <c r="B301">
        <f t="shared" si="4"/>
        <v>0.53784148229913331</v>
      </c>
      <c r="C301">
        <v>0.39960000000000001</v>
      </c>
    </row>
    <row r="302" spans="1:3" x14ac:dyDescent="0.25">
      <c r="A302">
        <v>8800</v>
      </c>
      <c r="B302">
        <f t="shared" si="4"/>
        <v>0.53694479391106587</v>
      </c>
      <c r="C302">
        <v>0.39960000000000001</v>
      </c>
    </row>
    <row r="303" spans="1:3" x14ac:dyDescent="0.25">
      <c r="A303">
        <v>8900</v>
      </c>
      <c r="B303">
        <f t="shared" si="4"/>
        <v>0.53605970753522303</v>
      </c>
      <c r="C303">
        <v>0.39960000000000001</v>
      </c>
    </row>
    <row r="304" spans="1:3" x14ac:dyDescent="0.25">
      <c r="A304">
        <v>9000</v>
      </c>
      <c r="B304">
        <f t="shared" si="4"/>
        <v>0.53518594520144092</v>
      </c>
      <c r="C304">
        <v>0.39960000000000001</v>
      </c>
    </row>
    <row r="305" spans="1:3" x14ac:dyDescent="0.25">
      <c r="A305">
        <v>9100</v>
      </c>
      <c r="B305">
        <f t="shared" si="4"/>
        <v>0.53432323859503883</v>
      </c>
      <c r="C305">
        <v>0.39960000000000001</v>
      </c>
    </row>
    <row r="306" spans="1:3" x14ac:dyDescent="0.25">
      <c r="A306">
        <v>9200</v>
      </c>
      <c r="B306">
        <f t="shared" si="4"/>
        <v>0.53347132861964597</v>
      </c>
      <c r="C306">
        <v>0.39960000000000001</v>
      </c>
    </row>
    <row r="307" spans="1:3" x14ac:dyDescent="0.25">
      <c r="A307">
        <v>9300</v>
      </c>
      <c r="B307">
        <f t="shared" si="4"/>
        <v>0.53262996498432835</v>
      </c>
      <c r="C307">
        <v>0.39960000000000001</v>
      </c>
    </row>
    <row r="308" spans="1:3" x14ac:dyDescent="0.25">
      <c r="A308">
        <v>9400</v>
      </c>
      <c r="B308">
        <f t="shared" si="4"/>
        <v>0.53179890581342426</v>
      </c>
      <c r="C308">
        <v>0.39960000000000001</v>
      </c>
    </row>
    <row r="309" spans="1:3" x14ac:dyDescent="0.25">
      <c r="A309">
        <v>9500</v>
      </c>
      <c r="B309">
        <f t="shared" si="4"/>
        <v>0.53097791727761035</v>
      </c>
      <c r="C309">
        <v>0.39960000000000001</v>
      </c>
    </row>
    <row r="310" spans="1:3" x14ac:dyDescent="0.25">
      <c r="A310">
        <v>9600</v>
      </c>
      <c r="B310">
        <f t="shared" si="4"/>
        <v>0.53016677324483352</v>
      </c>
      <c r="C310">
        <v>0.39960000000000001</v>
      </c>
    </row>
    <row r="311" spans="1:3" x14ac:dyDescent="0.25">
      <c r="A311">
        <v>9700</v>
      </c>
      <c r="B311">
        <f t="shared" si="4"/>
        <v>0.52936525494984454</v>
      </c>
      <c r="C311">
        <v>0.39960000000000001</v>
      </c>
    </row>
    <row r="312" spans="1:3" x14ac:dyDescent="0.25">
      <c r="A312">
        <v>9800</v>
      </c>
      <c r="B312">
        <f t="shared" si="4"/>
        <v>0.52857315068116062</v>
      </c>
      <c r="C312">
        <v>0.39960000000000001</v>
      </c>
    </row>
    <row r="313" spans="1:3" x14ac:dyDescent="0.25">
      <c r="A313">
        <v>9900</v>
      </c>
      <c r="B313">
        <f t="shared" si="4"/>
        <v>0.52779025548437086</v>
      </c>
      <c r="C313">
        <v>0.39960000000000001</v>
      </c>
    </row>
    <row r="314" spans="1:3" x14ac:dyDescent="0.25">
      <c r="A314">
        <v>10000</v>
      </c>
      <c r="B314">
        <f t="shared" si="4"/>
        <v>0.52701637088077669</v>
      </c>
      <c r="C314">
        <v>0.39960000000000001</v>
      </c>
    </row>
    <row r="315" spans="1:3" x14ac:dyDescent="0.25">
      <c r="A315">
        <v>1000</v>
      </c>
      <c r="B315">
        <f t="shared" ref="B315:B346" si="5">(1.406*A42^(-0.101))</f>
        <v>0.69981834148038391</v>
      </c>
      <c r="C315">
        <v>0.41620000000000001</v>
      </c>
    </row>
    <row r="316" spans="1:3" x14ac:dyDescent="0.25">
      <c r="A316">
        <v>1100</v>
      </c>
      <c r="B316">
        <f t="shared" si="5"/>
        <v>0.69311398142993019</v>
      </c>
      <c r="C316">
        <v>0.41620000000000001</v>
      </c>
    </row>
    <row r="317" spans="1:3" x14ac:dyDescent="0.25">
      <c r="A317">
        <v>1200</v>
      </c>
      <c r="B317">
        <f t="shared" si="5"/>
        <v>0.68704947933958249</v>
      </c>
      <c r="C317">
        <v>0.41620000000000001</v>
      </c>
    </row>
    <row r="318" spans="1:3" x14ac:dyDescent="0.25">
      <c r="A318">
        <v>1300</v>
      </c>
      <c r="B318">
        <f t="shared" si="5"/>
        <v>0.68151754704192746</v>
      </c>
      <c r="C318">
        <v>0.41620000000000001</v>
      </c>
    </row>
    <row r="319" spans="1:3" x14ac:dyDescent="0.25">
      <c r="A319">
        <v>1400</v>
      </c>
      <c r="B319">
        <f t="shared" si="5"/>
        <v>0.67643549588053242</v>
      </c>
      <c r="C319">
        <v>0.41620000000000001</v>
      </c>
    </row>
    <row r="320" spans="1:3" x14ac:dyDescent="0.25">
      <c r="A320">
        <v>1500</v>
      </c>
      <c r="B320">
        <f t="shared" si="5"/>
        <v>0.67173828866405805</v>
      </c>
      <c r="C320">
        <v>0.41620000000000001</v>
      </c>
    </row>
    <row r="321" spans="1:3" x14ac:dyDescent="0.25">
      <c r="A321">
        <v>1600</v>
      </c>
      <c r="B321">
        <f t="shared" si="5"/>
        <v>0.66737387602081488</v>
      </c>
      <c r="C321">
        <v>0.41620000000000001</v>
      </c>
    </row>
    <row r="322" spans="1:3" x14ac:dyDescent="0.25">
      <c r="A322">
        <v>1700</v>
      </c>
      <c r="B322">
        <f t="shared" si="5"/>
        <v>0.66329997300675825</v>
      </c>
      <c r="C322">
        <v>0.41620000000000001</v>
      </c>
    </row>
    <row r="323" spans="1:3" x14ac:dyDescent="0.25">
      <c r="A323">
        <v>1800</v>
      </c>
      <c r="B323">
        <f t="shared" si="5"/>
        <v>0.65948177423131982</v>
      </c>
      <c r="C323">
        <v>0.41620000000000001</v>
      </c>
    </row>
    <row r="324" spans="1:3" x14ac:dyDescent="0.25">
      <c r="A324">
        <v>1900</v>
      </c>
      <c r="B324">
        <f t="shared" si="5"/>
        <v>0.65589029825495826</v>
      </c>
      <c r="C324">
        <v>0.41620000000000001</v>
      </c>
    </row>
    <row r="325" spans="1:3" x14ac:dyDescent="0.25">
      <c r="A325">
        <v>2000</v>
      </c>
      <c r="B325">
        <f t="shared" si="5"/>
        <v>0.65250116455694673</v>
      </c>
      <c r="C325">
        <v>0.41620000000000001</v>
      </c>
    </row>
    <row r="326" spans="1:3" x14ac:dyDescent="0.25">
      <c r="A326">
        <v>2100</v>
      </c>
      <c r="B326">
        <f t="shared" si="5"/>
        <v>0.64929367446015829</v>
      </c>
      <c r="C326">
        <v>0.41620000000000001</v>
      </c>
    </row>
    <row r="327" spans="1:3" x14ac:dyDescent="0.25">
      <c r="A327">
        <v>2200</v>
      </c>
      <c r="B327">
        <f t="shared" si="5"/>
        <v>0.64625010984569653</v>
      </c>
      <c r="C327">
        <v>0.41620000000000001</v>
      </c>
    </row>
    <row r="328" spans="1:3" x14ac:dyDescent="0.25">
      <c r="A328">
        <v>2300</v>
      </c>
      <c r="B328">
        <f t="shared" si="5"/>
        <v>0.64335519066264901</v>
      </c>
      <c r="C328">
        <v>0.41620000000000001</v>
      </c>
    </row>
    <row r="329" spans="1:3" x14ac:dyDescent="0.25">
      <c r="A329">
        <v>2400</v>
      </c>
      <c r="B329">
        <f t="shared" si="5"/>
        <v>0.64059565004968855</v>
      </c>
      <c r="C329">
        <v>0.41620000000000001</v>
      </c>
    </row>
    <row r="330" spans="1:3" x14ac:dyDescent="0.25">
      <c r="A330">
        <v>2500</v>
      </c>
      <c r="B330">
        <f t="shared" si="5"/>
        <v>0.63795989781130191</v>
      </c>
      <c r="C330">
        <v>0.41620000000000001</v>
      </c>
    </row>
    <row r="331" spans="1:3" x14ac:dyDescent="0.25">
      <c r="A331">
        <v>2600</v>
      </c>
      <c r="B331">
        <f t="shared" si="5"/>
        <v>0.63543775113147138</v>
      </c>
      <c r="C331">
        <v>0.41620000000000001</v>
      </c>
    </row>
    <row r="332" spans="1:3" x14ac:dyDescent="0.25">
      <c r="A332">
        <v>2700</v>
      </c>
      <c r="B332">
        <f t="shared" si="5"/>
        <v>0.63302021706114564</v>
      </c>
      <c r="C332">
        <v>0.41620000000000001</v>
      </c>
    </row>
    <row r="333" spans="1:3" x14ac:dyDescent="0.25">
      <c r="A333">
        <v>2800</v>
      </c>
      <c r="B333">
        <f t="shared" si="5"/>
        <v>0.63069931530520595</v>
      </c>
      <c r="C333">
        <v>0.41620000000000001</v>
      </c>
    </row>
    <row r="334" spans="1:3" x14ac:dyDescent="0.25">
      <c r="A334">
        <v>2900</v>
      </c>
      <c r="B334">
        <f t="shared" si="5"/>
        <v>0.62846793269093859</v>
      </c>
      <c r="C334">
        <v>0.41620000000000001</v>
      </c>
    </row>
    <row r="335" spans="1:3" x14ac:dyDescent="0.25">
      <c r="A335">
        <v>3000</v>
      </c>
      <c r="B335">
        <f t="shared" si="5"/>
        <v>0.62631970277257187</v>
      </c>
      <c r="C335">
        <v>0.41620000000000001</v>
      </c>
    </row>
    <row r="336" spans="1:3" x14ac:dyDescent="0.25">
      <c r="A336">
        <v>3100</v>
      </c>
      <c r="B336">
        <f t="shared" si="5"/>
        <v>0.62424890554896117</v>
      </c>
      <c r="C336">
        <v>0.41620000000000001</v>
      </c>
    </row>
    <row r="337" spans="1:3" x14ac:dyDescent="0.25">
      <c r="A337">
        <v>3200</v>
      </c>
      <c r="B337">
        <f t="shared" si="5"/>
        <v>0.62225038340277783</v>
      </c>
      <c r="C337">
        <v>0.41620000000000001</v>
      </c>
    </row>
    <row r="338" spans="1:3" x14ac:dyDescent="0.25">
      <c r="A338">
        <v>3300</v>
      </c>
      <c r="B338">
        <f t="shared" si="5"/>
        <v>0.62031947021908107</v>
      </c>
      <c r="C338">
        <v>0.41620000000000001</v>
      </c>
    </row>
    <row r="339" spans="1:3" x14ac:dyDescent="0.25">
      <c r="A339">
        <v>3400</v>
      </c>
      <c r="B339">
        <f t="shared" si="5"/>
        <v>0.61845193128541709</v>
      </c>
      <c r="C339">
        <v>0.41620000000000001</v>
      </c>
    </row>
    <row r="340" spans="1:3" x14ac:dyDescent="0.25">
      <c r="A340">
        <v>3500</v>
      </c>
      <c r="B340">
        <f t="shared" si="5"/>
        <v>0.61664391206868341</v>
      </c>
      <c r="C340">
        <v>0.41620000000000001</v>
      </c>
    </row>
    <row r="341" spans="1:3" x14ac:dyDescent="0.25">
      <c r="A341">
        <v>3600</v>
      </c>
      <c r="B341">
        <f t="shared" si="5"/>
        <v>0.61489189434466873</v>
      </c>
      <c r="C341">
        <v>0.41620000000000001</v>
      </c>
    </row>
    <row r="342" spans="1:3" x14ac:dyDescent="0.25">
      <c r="A342">
        <v>3700</v>
      </c>
      <c r="B342">
        <f t="shared" si="5"/>
        <v>0.61319265845242732</v>
      </c>
      <c r="C342">
        <v>0.41620000000000001</v>
      </c>
    </row>
    <row r="343" spans="1:3" x14ac:dyDescent="0.25">
      <c r="A343">
        <v>3800</v>
      </c>
      <c r="B343">
        <f t="shared" si="5"/>
        <v>0.61154325067794679</v>
      </c>
      <c r="C343">
        <v>0.41620000000000001</v>
      </c>
    </row>
    <row r="344" spans="1:3" x14ac:dyDescent="0.25">
      <c r="A344">
        <v>3900</v>
      </c>
      <c r="B344">
        <f t="shared" si="5"/>
        <v>0.6099409549550322</v>
      </c>
      <c r="C344">
        <v>0.41620000000000001</v>
      </c>
    </row>
    <row r="345" spans="1:3" x14ac:dyDescent="0.25">
      <c r="A345">
        <v>4000</v>
      </c>
      <c r="B345">
        <f t="shared" si="5"/>
        <v>0.60838326821719291</v>
      </c>
      <c r="C345">
        <v>0.41620000000000001</v>
      </c>
    </row>
    <row r="346" spans="1:3" x14ac:dyDescent="0.25">
      <c r="A346">
        <v>4100</v>
      </c>
      <c r="B346">
        <f t="shared" si="5"/>
        <v>0.60686787885102988</v>
      </c>
      <c r="C346">
        <v>0.41620000000000001</v>
      </c>
    </row>
    <row r="347" spans="1:3" x14ac:dyDescent="0.25">
      <c r="A347">
        <v>4200</v>
      </c>
      <c r="B347">
        <f t="shared" ref="B347:B378" si="6">(1.406*A74^(-0.101))</f>
        <v>0.60539264779556745</v>
      </c>
      <c r="C347">
        <v>0.41620000000000001</v>
      </c>
    </row>
    <row r="348" spans="1:3" x14ac:dyDescent="0.25">
      <c r="A348">
        <v>4300</v>
      </c>
      <c r="B348">
        <f t="shared" si="6"/>
        <v>0.60395559190802806</v>
      </c>
      <c r="C348">
        <v>0.41620000000000001</v>
      </c>
    </row>
    <row r="349" spans="1:3" x14ac:dyDescent="0.25">
      <c r="A349">
        <v>4400</v>
      </c>
      <c r="B349">
        <f t="shared" si="6"/>
        <v>0.60255486927844604</v>
      </c>
      <c r="C349">
        <v>0.41620000000000001</v>
      </c>
    </row>
    <row r="350" spans="1:3" x14ac:dyDescent="0.25">
      <c r="A350">
        <v>4500</v>
      </c>
      <c r="B350">
        <f t="shared" si="6"/>
        <v>0.60118876622615902</v>
      </c>
      <c r="C350">
        <v>0.41620000000000001</v>
      </c>
    </row>
    <row r="351" spans="1:3" x14ac:dyDescent="0.25">
      <c r="A351">
        <v>4600</v>
      </c>
      <c r="B351">
        <f t="shared" si="6"/>
        <v>0.59985568575284587</v>
      </c>
      <c r="C351">
        <v>0.41620000000000001</v>
      </c>
    </row>
    <row r="352" spans="1:3" x14ac:dyDescent="0.25">
      <c r="A352">
        <v>4700</v>
      </c>
      <c r="B352">
        <f t="shared" si="6"/>
        <v>0.59855413726116169</v>
      </c>
      <c r="C352">
        <v>0.41620000000000001</v>
      </c>
    </row>
    <row r="353" spans="1:3" x14ac:dyDescent="0.25">
      <c r="A353">
        <v>4800</v>
      </c>
      <c r="B353">
        <f t="shared" si="6"/>
        <v>0.59728272737654775</v>
      </c>
      <c r="C353">
        <v>0.41620000000000001</v>
      </c>
    </row>
    <row r="354" spans="1:3" x14ac:dyDescent="0.25">
      <c r="A354">
        <v>4900</v>
      </c>
      <c r="B354">
        <f t="shared" si="6"/>
        <v>0.59604015173355251</v>
      </c>
      <c r="C354">
        <v>0.41620000000000001</v>
      </c>
    </row>
    <row r="355" spans="1:3" x14ac:dyDescent="0.25">
      <c r="A355">
        <v>5000</v>
      </c>
      <c r="B355">
        <f t="shared" si="6"/>
        <v>0.59482518760788039</v>
      </c>
      <c r="C355">
        <v>0.41620000000000001</v>
      </c>
    </row>
    <row r="356" spans="1:3" x14ac:dyDescent="0.25">
      <c r="A356">
        <v>5100</v>
      </c>
      <c r="B356">
        <f t="shared" si="6"/>
        <v>0.59363668729207275</v>
      </c>
      <c r="C356">
        <v>0.41620000000000001</v>
      </c>
    </row>
    <row r="357" spans="1:3" x14ac:dyDescent="0.25">
      <c r="A357">
        <v>5200</v>
      </c>
      <c r="B357">
        <f t="shared" si="6"/>
        <v>0.59247357212679486</v>
      </c>
      <c r="C357">
        <v>0.41620000000000001</v>
      </c>
    </row>
    <row r="358" spans="1:3" x14ac:dyDescent="0.25">
      <c r="A358">
        <v>5300</v>
      </c>
      <c r="B358">
        <f t="shared" si="6"/>
        <v>0.59133482711159802</v>
      </c>
      <c r="C358">
        <v>0.41620000000000001</v>
      </c>
    </row>
    <row r="359" spans="1:3" x14ac:dyDescent="0.25">
      <c r="A359">
        <v>5400</v>
      </c>
      <c r="B359">
        <f t="shared" si="6"/>
        <v>0.59021949602912249</v>
      </c>
      <c r="C359">
        <v>0.41620000000000001</v>
      </c>
    </row>
    <row r="360" spans="1:3" x14ac:dyDescent="0.25">
      <c r="A360">
        <v>5500</v>
      </c>
      <c r="B360">
        <f t="shared" si="6"/>
        <v>0.5891266770253113</v>
      </c>
      <c r="C360">
        <v>0.41620000000000001</v>
      </c>
    </row>
    <row r="361" spans="1:3" x14ac:dyDescent="0.25">
      <c r="A361">
        <v>5600</v>
      </c>
      <c r="B361">
        <f t="shared" si="6"/>
        <v>0.58805551859553695</v>
      </c>
      <c r="C361">
        <v>0.41620000000000001</v>
      </c>
    </row>
    <row r="362" spans="1:3" x14ac:dyDescent="0.25">
      <c r="A362">
        <v>5700</v>
      </c>
      <c r="B362">
        <f t="shared" si="6"/>
        <v>0.58700521593284605</v>
      </c>
      <c r="C362">
        <v>0.41620000000000001</v>
      </c>
    </row>
    <row r="363" spans="1:3" x14ac:dyDescent="0.25">
      <c r="A363">
        <v>5800</v>
      </c>
      <c r="B363">
        <f t="shared" si="6"/>
        <v>0.58597500759992405</v>
      </c>
      <c r="C363">
        <v>0.41620000000000001</v>
      </c>
    </row>
    <row r="364" spans="1:3" x14ac:dyDescent="0.25">
      <c r="A364">
        <v>5900</v>
      </c>
      <c r="B364">
        <f t="shared" si="6"/>
        <v>0.58496417249104271</v>
      </c>
      <c r="C364">
        <v>0.41620000000000001</v>
      </c>
    </row>
    <row r="365" spans="1:3" x14ac:dyDescent="0.25">
      <c r="A365">
        <v>6000</v>
      </c>
      <c r="B365">
        <f t="shared" si="6"/>
        <v>0.58397202705427964</v>
      </c>
      <c r="C365">
        <v>0.41620000000000001</v>
      </c>
    </row>
    <row r="366" spans="1:3" x14ac:dyDescent="0.25">
      <c r="A366">
        <v>6100</v>
      </c>
      <c r="B366">
        <f t="shared" si="6"/>
        <v>0.58299792274777551</v>
      </c>
      <c r="C366">
        <v>0.41620000000000001</v>
      </c>
    </row>
    <row r="367" spans="1:3" x14ac:dyDescent="0.25">
      <c r="A367">
        <v>6200</v>
      </c>
      <c r="B367">
        <f t="shared" si="6"/>
        <v>0.58204124370683419</v>
      </c>
      <c r="C367">
        <v>0.41620000000000001</v>
      </c>
    </row>
    <row r="368" spans="1:3" x14ac:dyDescent="0.25">
      <c r="A368">
        <v>6300</v>
      </c>
      <c r="B368">
        <f t="shared" si="6"/>
        <v>0.58110140460129145</v>
      </c>
      <c r="C368">
        <v>0.41620000000000001</v>
      </c>
    </row>
    <row r="369" spans="1:3" x14ac:dyDescent="0.25">
      <c r="A369">
        <v>6400</v>
      </c>
      <c r="B369">
        <f t="shared" si="6"/>
        <v>0.58017784866488797</v>
      </c>
      <c r="C369">
        <v>0.41620000000000001</v>
      </c>
    </row>
    <row r="370" spans="1:3" x14ac:dyDescent="0.25">
      <c r="A370">
        <v>6500</v>
      </c>
      <c r="B370">
        <f t="shared" si="6"/>
        <v>0.57927004588038511</v>
      </c>
      <c r="C370">
        <v>0.41620000000000001</v>
      </c>
    </row>
    <row r="371" spans="1:3" x14ac:dyDescent="0.25">
      <c r="A371">
        <v>6600</v>
      </c>
      <c r="B371">
        <f t="shared" si="6"/>
        <v>0.57837749130592631</v>
      </c>
      <c r="C371">
        <v>0.41620000000000001</v>
      </c>
    </row>
    <row r="372" spans="1:3" x14ac:dyDescent="0.25">
      <c r="A372">
        <v>6700</v>
      </c>
      <c r="B372">
        <f t="shared" si="6"/>
        <v>0.57749970352969626</v>
      </c>
      <c r="C372">
        <v>0.41620000000000001</v>
      </c>
    </row>
    <row r="373" spans="1:3" x14ac:dyDescent="0.25">
      <c r="A373">
        <v>6800</v>
      </c>
      <c r="B373">
        <f t="shared" si="6"/>
        <v>0.57663622324128339</v>
      </c>
      <c r="C373">
        <v>0.41620000000000001</v>
      </c>
    </row>
    <row r="374" spans="1:3" x14ac:dyDescent="0.25">
      <c r="A374">
        <v>6900</v>
      </c>
      <c r="B374">
        <f t="shared" si="6"/>
        <v>0.57578661190936542</v>
      </c>
      <c r="C374">
        <v>0.41620000000000001</v>
      </c>
    </row>
    <row r="375" spans="1:3" x14ac:dyDescent="0.25">
      <c r="A375">
        <v>7000</v>
      </c>
      <c r="B375">
        <f t="shared" si="6"/>
        <v>0.57495045055638283</v>
      </c>
      <c r="C375">
        <v>0.41620000000000001</v>
      </c>
    </row>
    <row r="376" spans="1:3" x14ac:dyDescent="0.25">
      <c r="A376">
        <v>7100</v>
      </c>
      <c r="B376">
        <f t="shared" si="6"/>
        <v>0.57412733862181664</v>
      </c>
      <c r="C376">
        <v>0.41620000000000001</v>
      </c>
    </row>
    <row r="377" spans="1:3" x14ac:dyDescent="0.25">
      <c r="A377">
        <v>7200</v>
      </c>
      <c r="B377">
        <f t="shared" si="6"/>
        <v>0.57331689290651378</v>
      </c>
      <c r="C377">
        <v>0.41620000000000001</v>
      </c>
    </row>
    <row r="378" spans="1:3" x14ac:dyDescent="0.25">
      <c r="A378">
        <v>7300</v>
      </c>
      <c r="B378">
        <f t="shared" si="6"/>
        <v>0.57251874659124213</v>
      </c>
      <c r="C378">
        <v>0.41620000000000001</v>
      </c>
    </row>
    <row r="379" spans="1:3" x14ac:dyDescent="0.25">
      <c r="A379">
        <v>7400</v>
      </c>
      <c r="B379">
        <f t="shared" ref="B379:B405" si="7">(1.406*A106^(-0.101))</f>
        <v>0.57173254832331943</v>
      </c>
      <c r="C379">
        <v>0.41620000000000001</v>
      </c>
    </row>
    <row r="380" spans="1:3" x14ac:dyDescent="0.25">
      <c r="A380">
        <v>7500</v>
      </c>
      <c r="B380">
        <f t="shared" si="7"/>
        <v>0.57095796136574228</v>
      </c>
      <c r="C380">
        <v>0.41620000000000001</v>
      </c>
    </row>
    <row r="381" spans="1:3" x14ac:dyDescent="0.25">
      <c r="A381">
        <v>7600</v>
      </c>
      <c r="B381">
        <f t="shared" si="7"/>
        <v>0.57019466280376996</v>
      </c>
      <c r="C381">
        <v>0.41620000000000001</v>
      </c>
    </row>
    <row r="382" spans="1:3" x14ac:dyDescent="0.25">
      <c r="A382">
        <v>7700</v>
      </c>
      <c r="B382">
        <f t="shared" si="7"/>
        <v>0.56944234280438166</v>
      </c>
      <c r="C382">
        <v>0.41620000000000001</v>
      </c>
    </row>
    <row r="383" spans="1:3" x14ac:dyDescent="0.25">
      <c r="A383">
        <v>7800</v>
      </c>
      <c r="B383">
        <f t="shared" si="7"/>
        <v>0.56870070392444882</v>
      </c>
      <c r="C383">
        <v>0.41620000000000001</v>
      </c>
    </row>
    <row r="384" spans="1:3" x14ac:dyDescent="0.25">
      <c r="A384">
        <v>7900</v>
      </c>
      <c r="B384">
        <f t="shared" si="7"/>
        <v>0.56796946046383556</v>
      </c>
      <c r="C384">
        <v>0.41620000000000001</v>
      </c>
    </row>
    <row r="385" spans="1:3" x14ac:dyDescent="0.25">
      <c r="A385">
        <v>8000</v>
      </c>
      <c r="B385">
        <f t="shared" si="7"/>
        <v>0.56724833785998552</v>
      </c>
      <c r="C385">
        <v>0.41620000000000001</v>
      </c>
    </row>
    <row r="386" spans="1:3" x14ac:dyDescent="0.25">
      <c r="A386">
        <v>8100</v>
      </c>
      <c r="B386">
        <f t="shared" si="7"/>
        <v>0.56653707212084958</v>
      </c>
      <c r="C386">
        <v>0.41620000000000001</v>
      </c>
    </row>
    <row r="387" spans="1:3" x14ac:dyDescent="0.25">
      <c r="A387">
        <v>8200</v>
      </c>
      <c r="B387">
        <f t="shared" si="7"/>
        <v>0.56583540929328502</v>
      </c>
      <c r="C387">
        <v>0.41620000000000001</v>
      </c>
    </row>
    <row r="388" spans="1:3" x14ac:dyDescent="0.25">
      <c r="A388">
        <v>8300</v>
      </c>
      <c r="B388">
        <f t="shared" si="7"/>
        <v>0.56514310496430875</v>
      </c>
      <c r="C388">
        <v>0.41620000000000001</v>
      </c>
    </row>
    <row r="389" spans="1:3" x14ac:dyDescent="0.25">
      <c r="A389">
        <v>8400</v>
      </c>
      <c r="B389">
        <f t="shared" si="7"/>
        <v>0.56445992379279997</v>
      </c>
      <c r="C389">
        <v>0.41620000000000001</v>
      </c>
    </row>
    <row r="390" spans="1:3" x14ac:dyDescent="0.25">
      <c r="A390">
        <v>8500</v>
      </c>
      <c r="B390">
        <f t="shared" si="7"/>
        <v>0.56378563906945867</v>
      </c>
      <c r="C390">
        <v>0.41620000000000001</v>
      </c>
    </row>
    <row r="391" spans="1:3" x14ac:dyDescent="0.25">
      <c r="A391">
        <v>8600</v>
      </c>
      <c r="B391">
        <f t="shared" si="7"/>
        <v>0.56312003230300378</v>
      </c>
      <c r="C391">
        <v>0.41620000000000001</v>
      </c>
    </row>
    <row r="392" spans="1:3" x14ac:dyDescent="0.25">
      <c r="A392">
        <v>8700</v>
      </c>
      <c r="B392">
        <f t="shared" si="7"/>
        <v>0.5624628928307599</v>
      </c>
      <c r="C392">
        <v>0.41620000000000001</v>
      </c>
    </row>
    <row r="393" spans="1:3" x14ac:dyDescent="0.25">
      <c r="A393">
        <v>8800</v>
      </c>
      <c r="B393">
        <f t="shared" si="7"/>
        <v>0.56181401745193515</v>
      </c>
      <c r="C393">
        <v>0.41620000000000001</v>
      </c>
    </row>
    <row r="394" spans="1:3" x14ac:dyDescent="0.25">
      <c r="A394">
        <v>8900</v>
      </c>
      <c r="B394">
        <f t="shared" si="7"/>
        <v>0.56117321008202503</v>
      </c>
      <c r="C394">
        <v>0.41620000000000001</v>
      </c>
    </row>
    <row r="395" spans="1:3" x14ac:dyDescent="0.25">
      <c r="A395">
        <v>9000</v>
      </c>
      <c r="B395">
        <f t="shared" si="7"/>
        <v>0.56054028142690271</v>
      </c>
      <c r="C395">
        <v>0.41620000000000001</v>
      </c>
    </row>
    <row r="396" spans="1:3" x14ac:dyDescent="0.25">
      <c r="A396">
        <v>9100</v>
      </c>
      <c r="B396">
        <f t="shared" si="7"/>
        <v>0.55991504867527153</v>
      </c>
      <c r="C396">
        <v>0.41620000000000001</v>
      </c>
    </row>
    <row r="397" spans="1:3" x14ac:dyDescent="0.25">
      <c r="A397">
        <v>9200</v>
      </c>
      <c r="B397">
        <f t="shared" si="7"/>
        <v>0.55929733520825253</v>
      </c>
      <c r="C397">
        <v>0.41620000000000001</v>
      </c>
    </row>
    <row r="398" spans="1:3" x14ac:dyDescent="0.25">
      <c r="A398">
        <v>9300</v>
      </c>
      <c r="B398">
        <f t="shared" si="7"/>
        <v>0.55868697032498094</v>
      </c>
      <c r="C398">
        <v>0.41620000000000001</v>
      </c>
    </row>
    <row r="399" spans="1:3" x14ac:dyDescent="0.25">
      <c r="A399">
        <v>9400</v>
      </c>
      <c r="B399">
        <f t="shared" si="7"/>
        <v>0.55808378898316413</v>
      </c>
      <c r="C399">
        <v>0.41620000000000001</v>
      </c>
    </row>
    <row r="400" spans="1:3" x14ac:dyDescent="0.25">
      <c r="A400">
        <v>9500</v>
      </c>
      <c r="B400">
        <f t="shared" si="7"/>
        <v>0.55748763155363801</v>
      </c>
      <c r="C400">
        <v>0.41620000000000001</v>
      </c>
    </row>
    <row r="401" spans="1:3" x14ac:dyDescent="0.25">
      <c r="A401">
        <v>9600</v>
      </c>
      <c r="B401">
        <f t="shared" si="7"/>
        <v>0.55689834358802781</v>
      </c>
      <c r="C401">
        <v>0.41620000000000001</v>
      </c>
    </row>
    <row r="402" spans="1:3" x14ac:dyDescent="0.25">
      <c r="A402">
        <v>9700</v>
      </c>
      <c r="B402">
        <f t="shared" si="7"/>
        <v>0.55631577559868362</v>
      </c>
      <c r="C402">
        <v>0.41620000000000001</v>
      </c>
    </row>
    <row r="403" spans="1:3" x14ac:dyDescent="0.25">
      <c r="A403">
        <v>9800</v>
      </c>
      <c r="B403">
        <f t="shared" si="7"/>
        <v>0.5557397828501236</v>
      </c>
      <c r="C403">
        <v>0.41620000000000001</v>
      </c>
    </row>
    <row r="404" spans="1:3" x14ac:dyDescent="0.25">
      <c r="A404">
        <v>9900</v>
      </c>
      <c r="B404">
        <f t="shared" si="7"/>
        <v>0.55517022516127401</v>
      </c>
      <c r="C404">
        <v>0.41620000000000001</v>
      </c>
    </row>
    <row r="405" spans="1:3" x14ac:dyDescent="0.25">
      <c r="A405">
        <v>10000</v>
      </c>
      <c r="B405">
        <f t="shared" si="7"/>
        <v>0.55460696671784138</v>
      </c>
      <c r="C405">
        <v>0.41620000000000001</v>
      </c>
    </row>
  </sheetData>
  <mergeCells count="4">
    <mergeCell ref="A1:E1"/>
    <mergeCell ref="M1:Q1"/>
    <mergeCell ref="S1:W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workbookViewId="0">
      <selection activeCell="D15" sqref="D15"/>
    </sheetView>
  </sheetViews>
  <sheetFormatPr defaultRowHeight="15" x14ac:dyDescent="0.25"/>
  <sheetData>
    <row r="1" spans="1:22" x14ac:dyDescent="0.25">
      <c r="A1" s="235" t="s">
        <v>48</v>
      </c>
      <c r="B1" s="235"/>
      <c r="C1" s="235"/>
      <c r="D1" s="235"/>
      <c r="E1" s="235"/>
      <c r="F1" s="235"/>
      <c r="H1" s="231" t="s">
        <v>14</v>
      </c>
      <c r="I1" s="231"/>
      <c r="N1" s="231" t="s">
        <v>125</v>
      </c>
      <c r="O1" s="231"/>
      <c r="P1" s="231"/>
      <c r="Q1" s="231"/>
      <c r="R1" s="231"/>
      <c r="S1" s="231"/>
    </row>
    <row r="2" spans="1:22" x14ac:dyDescent="0.25">
      <c r="A2" s="234" t="s">
        <v>120</v>
      </c>
      <c r="B2" s="234"/>
      <c r="C2" s="233" t="s">
        <v>119</v>
      </c>
      <c r="D2" s="233"/>
      <c r="E2" s="232" t="s">
        <v>118</v>
      </c>
      <c r="F2" s="232"/>
      <c r="H2" s="231" t="s">
        <v>119</v>
      </c>
      <c r="I2" s="231"/>
      <c r="J2" s="236" t="s">
        <v>121</v>
      </c>
      <c r="K2" s="236"/>
      <c r="N2" s="231" t="s">
        <v>122</v>
      </c>
      <c r="O2" s="231"/>
      <c r="P2" s="231" t="s">
        <v>123</v>
      </c>
      <c r="Q2" s="231"/>
      <c r="R2" s="231" t="s">
        <v>124</v>
      </c>
      <c r="S2" s="231"/>
    </row>
    <row r="3" spans="1:22" x14ac:dyDescent="0.2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>
        <v>4.7703333333333341E-2</v>
      </c>
      <c r="O3">
        <v>7246.666666666667</v>
      </c>
      <c r="P3">
        <v>4.8474509803921567E-2</v>
      </c>
      <c r="Q3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2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>
        <v>5.9526199999999994E-2</v>
      </c>
      <c r="O4">
        <v>11623.240000000002</v>
      </c>
      <c r="P4">
        <v>6.0925799999999981E-2</v>
      </c>
      <c r="Q4">
        <v>10837.280000000004</v>
      </c>
      <c r="R4" s="101">
        <v>5.6446000000000003E-2</v>
      </c>
      <c r="S4" s="102">
        <v>4213.78</v>
      </c>
      <c r="U4">
        <f t="shared" ref="U4:U16" si="0">O4*100000</f>
        <v>1162324000.0000002</v>
      </c>
      <c r="V4">
        <f t="shared" ref="V4:V16" si="1">Q4*100000</f>
        <v>1083728000.0000005</v>
      </c>
    </row>
    <row r="5" spans="1:22" x14ac:dyDescent="0.2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>
        <v>6.9934999999999997E-2</v>
      </c>
      <c r="O5">
        <v>16268</v>
      </c>
      <c r="P5">
        <v>7.2190000000000004E-2</v>
      </c>
      <c r="Q5">
        <v>15169</v>
      </c>
      <c r="R5" s="101">
        <v>6.6358E-2</v>
      </c>
      <c r="S5" s="102">
        <v>5653.9269999999997</v>
      </c>
      <c r="U5">
        <f t="shared" si="0"/>
        <v>1626800000</v>
      </c>
      <c r="V5">
        <f t="shared" si="1"/>
        <v>1516900000</v>
      </c>
    </row>
    <row r="6" spans="1:22" x14ac:dyDescent="0.2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>
        <v>8.1379999999999994E-2</v>
      </c>
      <c r="O6">
        <v>21555</v>
      </c>
      <c r="P6">
        <v>8.3845000000000003E-2</v>
      </c>
      <c r="Q6">
        <v>20013.5</v>
      </c>
      <c r="R6" s="101">
        <v>7.6317999999999997E-2</v>
      </c>
      <c r="S6" s="102">
        <v>7272.3410000000003</v>
      </c>
      <c r="U6">
        <f t="shared" si="0"/>
        <v>2155500000</v>
      </c>
      <c r="V6">
        <f t="shared" si="1"/>
        <v>2001350000</v>
      </c>
    </row>
    <row r="7" spans="1:22" x14ac:dyDescent="0.2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>
        <v>9.2079999999999995E-2</v>
      </c>
      <c r="O7">
        <v>27119</v>
      </c>
      <c r="P7">
        <v>9.486E-2</v>
      </c>
      <c r="Q7">
        <v>25169.999999999996</v>
      </c>
      <c r="R7" s="101">
        <v>8.5999999999999993E-2</v>
      </c>
      <c r="S7" s="102">
        <v>9018.8359999999993</v>
      </c>
      <c r="U7">
        <f t="shared" si="0"/>
        <v>2711900000</v>
      </c>
      <c r="V7">
        <f t="shared" si="1"/>
        <v>2516999999.9999995</v>
      </c>
    </row>
    <row r="8" spans="1:22" x14ac:dyDescent="0.2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>
        <v>0.10264</v>
      </c>
      <c r="O8">
        <v>33101</v>
      </c>
      <c r="P8">
        <v>0.10489666666666668</v>
      </c>
      <c r="Q8">
        <v>30890.333333333332</v>
      </c>
      <c r="R8" s="101">
        <v>9.5722000000000002E-2</v>
      </c>
      <c r="S8" s="102">
        <v>10996.2</v>
      </c>
      <c r="U8">
        <f t="shared" si="0"/>
        <v>3310100000</v>
      </c>
      <c r="V8">
        <f t="shared" si="1"/>
        <v>3089033333.333333</v>
      </c>
    </row>
    <row r="9" spans="1:22" x14ac:dyDescent="0.2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>
        <v>0.11222390243902441</v>
      </c>
      <c r="O9">
        <v>39266.341463414625</v>
      </c>
      <c r="P9">
        <v>0.11526</v>
      </c>
      <c r="Q9">
        <v>37070</v>
      </c>
      <c r="R9" s="101">
        <v>0.107122</v>
      </c>
      <c r="S9" s="102">
        <v>13372.73</v>
      </c>
      <c r="U9">
        <f t="shared" si="0"/>
        <v>3926634146.3414626</v>
      </c>
      <c r="V9">
        <f t="shared" si="1"/>
        <v>3707000000</v>
      </c>
    </row>
    <row r="10" spans="1:22" x14ac:dyDescent="0.2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>
        <v>0.12343</v>
      </c>
      <c r="O10">
        <v>46770</v>
      </c>
      <c r="P10">
        <v>0.12648999999999999</v>
      </c>
      <c r="Q10">
        <v>43675</v>
      </c>
      <c r="R10" s="101">
        <v>0.11733499999999999</v>
      </c>
      <c r="S10" s="102">
        <v>15765.51</v>
      </c>
      <c r="U10">
        <f t="shared" si="0"/>
        <v>4677000000</v>
      </c>
      <c r="V10">
        <f t="shared" si="1"/>
        <v>4367500000</v>
      </c>
    </row>
    <row r="11" spans="1:22" x14ac:dyDescent="0.2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>
        <v>0.13324</v>
      </c>
      <c r="O11">
        <v>54337</v>
      </c>
      <c r="P11">
        <v>0.13916333333333333</v>
      </c>
      <c r="Q11">
        <v>52313.666666666672</v>
      </c>
      <c r="R11" s="101">
        <v>0.12661</v>
      </c>
      <c r="S11" s="102">
        <v>18069.59</v>
      </c>
      <c r="U11">
        <f t="shared" si="0"/>
        <v>5433700000</v>
      </c>
      <c r="V11">
        <f t="shared" si="1"/>
        <v>5231366666.666667</v>
      </c>
    </row>
    <row r="12" spans="1:22" x14ac:dyDescent="0.2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>
        <v>0.14537</v>
      </c>
      <c r="O12">
        <v>64273</v>
      </c>
      <c r="P12">
        <v>0.149175</v>
      </c>
      <c r="Q12">
        <v>60135.500000000007</v>
      </c>
      <c r="R12" s="101">
        <v>0.13594999999999999</v>
      </c>
      <c r="S12" s="102">
        <v>20445.150000000001</v>
      </c>
      <c r="U12">
        <f t="shared" si="0"/>
        <v>6427300000</v>
      </c>
      <c r="V12">
        <f t="shared" si="1"/>
        <v>6013550000.000001</v>
      </c>
    </row>
    <row r="13" spans="1:22" x14ac:dyDescent="0.2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>
        <v>0.15676000000000001</v>
      </c>
      <c r="O13">
        <v>73539.499999999985</v>
      </c>
      <c r="P13">
        <v>0.16033249999999999</v>
      </c>
      <c r="Q13">
        <v>68300</v>
      </c>
      <c r="R13" s="101">
        <v>0.145508</v>
      </c>
      <c r="S13" s="102">
        <v>22955.95</v>
      </c>
      <c r="U13">
        <f t="shared" si="0"/>
        <v>7353949999.9999981</v>
      </c>
      <c r="V13">
        <f t="shared" si="1"/>
        <v>6830000000</v>
      </c>
    </row>
    <row r="14" spans="1:22" x14ac:dyDescent="0.2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>
        <v>0.16744000000000001</v>
      </c>
      <c r="O14">
        <v>83304</v>
      </c>
      <c r="P14">
        <v>0.17115</v>
      </c>
      <c r="Q14">
        <v>77717.333333333343</v>
      </c>
      <c r="R14" s="101">
        <v>0.15529899999999999</v>
      </c>
      <c r="S14" s="102">
        <v>25546.12</v>
      </c>
      <c r="U14">
        <f t="shared" si="0"/>
        <v>8330400000</v>
      </c>
      <c r="V14">
        <f t="shared" si="1"/>
        <v>7771733333.333334</v>
      </c>
    </row>
    <row r="15" spans="1:22" x14ac:dyDescent="0.2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>
        <v>0.17761600000000002</v>
      </c>
      <c r="O15">
        <v>92903.56</v>
      </c>
      <c r="P15">
        <v>0.18196999999999999</v>
      </c>
      <c r="Q15">
        <v>86883</v>
      </c>
      <c r="R15" s="101">
        <v>0.16484399999999999</v>
      </c>
      <c r="S15" s="102">
        <v>28153.49</v>
      </c>
      <c r="U15">
        <f t="shared" si="0"/>
        <v>9290356000</v>
      </c>
      <c r="V15">
        <f t="shared" si="1"/>
        <v>8688300000</v>
      </c>
    </row>
    <row r="16" spans="1:22" x14ac:dyDescent="0.2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>
        <v>0.18755470588235296</v>
      </c>
      <c r="O16">
        <v>103041.23529411764</v>
      </c>
      <c r="P16">
        <v>0.19221980392156865</v>
      </c>
      <c r="Q16">
        <v>96301.725490196099</v>
      </c>
      <c r="R16" s="101">
        <v>0.17427899999999999</v>
      </c>
      <c r="S16" s="102">
        <v>30792.19</v>
      </c>
      <c r="U16">
        <f t="shared" si="0"/>
        <v>10304123529.411764</v>
      </c>
      <c r="V16">
        <f t="shared" si="1"/>
        <v>9630172549.0196095</v>
      </c>
    </row>
    <row r="20" spans="3:4" x14ac:dyDescent="0.25">
      <c r="C20">
        <v>5.2907000000000003E-2</v>
      </c>
      <c r="D20">
        <v>4036</v>
      </c>
    </row>
    <row r="21" spans="3:4" x14ac:dyDescent="0.25">
      <c r="C21">
        <v>9.1905000000000001E-2</v>
      </c>
      <c r="D21">
        <v>11275</v>
      </c>
    </row>
    <row r="22" spans="3:4" x14ac:dyDescent="0.25">
      <c r="C22">
        <v>0.12726000000000001</v>
      </c>
      <c r="D22">
        <v>20534</v>
      </c>
    </row>
    <row r="23" spans="3:4" x14ac:dyDescent="0.25">
      <c r="C23">
        <v>0.178643</v>
      </c>
      <c r="D23">
        <v>38384</v>
      </c>
    </row>
    <row r="24" spans="3:4" x14ac:dyDescent="0.25">
      <c r="C24">
        <v>0.20055999999999999</v>
      </c>
      <c r="D24">
        <v>48515</v>
      </c>
    </row>
  </sheetData>
  <mergeCells count="11">
    <mergeCell ref="N1:S1"/>
    <mergeCell ref="J2:K2"/>
    <mergeCell ref="H2:I2"/>
    <mergeCell ref="N2:O2"/>
    <mergeCell ref="P2:Q2"/>
    <mergeCell ref="R2:S2"/>
    <mergeCell ref="E2:F2"/>
    <mergeCell ref="C2:D2"/>
    <mergeCell ref="A2:B2"/>
    <mergeCell ref="A1:F1"/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  <col min="11" max="11" width="11.140625" customWidth="1"/>
    <col min="12" max="17" width="10.5703125" customWidth="1"/>
  </cols>
  <sheetData>
    <row r="1" spans="1:25" ht="27.95" customHeight="1" x14ac:dyDescent="0.2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74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2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224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37">
        <v>0.12</v>
      </c>
    </row>
    <row r="3" spans="1:25" x14ac:dyDescent="0.2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224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37"/>
    </row>
    <row r="4" spans="1:25" x14ac:dyDescent="0.2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224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37"/>
    </row>
    <row r="5" spans="1:25" x14ac:dyDescent="0.2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224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37"/>
    </row>
    <row r="6" spans="1:25" x14ac:dyDescent="0.2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224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37"/>
    </row>
    <row r="7" spans="1:25" x14ac:dyDescent="0.2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224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37"/>
    </row>
    <row r="8" spans="1:25" x14ac:dyDescent="0.2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224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37"/>
    </row>
    <row r="9" spans="1:25" x14ac:dyDescent="0.2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224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37"/>
    </row>
    <row r="10" spans="1:25" x14ac:dyDescent="0.2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224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37"/>
    </row>
    <row r="11" spans="1:25" x14ac:dyDescent="0.2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224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37"/>
    </row>
    <row r="12" spans="1:25" x14ac:dyDescent="0.2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224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37"/>
    </row>
    <row r="13" spans="1:25" ht="15.75" thickBot="1" x14ac:dyDescent="0.3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225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38"/>
      <c r="Y13" t="s">
        <v>74</v>
      </c>
    </row>
    <row r="15" spans="1:25" ht="15.75" thickBot="1" x14ac:dyDescent="0.3"/>
    <row r="16" spans="1:25" x14ac:dyDescent="0.25">
      <c r="A16" s="81" t="s">
        <v>61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2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224">
        <v>0.12</v>
      </c>
    </row>
    <row r="18" spans="1:7" x14ac:dyDescent="0.2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224"/>
    </row>
    <row r="19" spans="1:7" x14ac:dyDescent="0.2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224"/>
    </row>
    <row r="20" spans="1:7" x14ac:dyDescent="0.2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224"/>
    </row>
    <row r="21" spans="1:7" ht="15.75" thickBot="1" x14ac:dyDescent="0.3"/>
    <row r="22" spans="1:7" x14ac:dyDescent="0.25">
      <c r="A22" s="81" t="s">
        <v>62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2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224">
        <v>0.12</v>
      </c>
    </row>
    <row r="24" spans="1:7" x14ac:dyDescent="0.2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224"/>
    </row>
    <row r="25" spans="1:7" x14ac:dyDescent="0.2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224"/>
    </row>
    <row r="26" spans="1:7" x14ac:dyDescent="0.2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224"/>
    </row>
    <row r="27" spans="1:7" ht="15.75" thickBot="1" x14ac:dyDescent="0.3"/>
    <row r="28" spans="1:7" x14ac:dyDescent="0.25">
      <c r="A28" s="81" t="s">
        <v>63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2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224">
        <v>0.12</v>
      </c>
    </row>
    <row r="30" spans="1:7" x14ac:dyDescent="0.2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224"/>
    </row>
    <row r="31" spans="1:7" x14ac:dyDescent="0.2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224"/>
    </row>
    <row r="32" spans="1:7" x14ac:dyDescent="0.2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224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242" t="s">
        <v>77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4"/>
      <c r="AA1" s="239" t="s">
        <v>22</v>
      </c>
      <c r="AB1" s="240"/>
      <c r="AC1" s="240"/>
      <c r="AD1" s="240"/>
      <c r="AE1" s="240"/>
    </row>
    <row r="2" spans="1:31" x14ac:dyDescent="0.25">
      <c r="A2" s="245" t="s">
        <v>82</v>
      </c>
      <c r="B2" s="246"/>
      <c r="C2" s="246"/>
      <c r="D2" s="246"/>
      <c r="E2" s="247"/>
      <c r="F2" s="191" t="s">
        <v>83</v>
      </c>
      <c r="G2" s="192"/>
      <c r="H2" s="192"/>
      <c r="I2" s="192"/>
      <c r="J2" s="193"/>
      <c r="K2" s="248" t="s">
        <v>84</v>
      </c>
      <c r="L2" s="249"/>
      <c r="M2" s="249"/>
      <c r="N2" s="249"/>
      <c r="O2" s="250"/>
      <c r="P2" s="251" t="s">
        <v>78</v>
      </c>
      <c r="Q2" s="252"/>
      <c r="R2" s="252"/>
      <c r="S2" s="252"/>
      <c r="T2" s="253"/>
      <c r="U2" s="254" t="s">
        <v>17</v>
      </c>
      <c r="V2" s="222"/>
      <c r="W2" s="222"/>
      <c r="X2" s="222"/>
      <c r="Y2" s="223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212" t="s">
        <v>25</v>
      </c>
      <c r="AB9" s="241"/>
      <c r="AC9" s="213"/>
      <c r="AD9" s="213"/>
      <c r="AE9" s="214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207" t="s">
        <v>24</v>
      </c>
      <c r="AD10" s="207"/>
      <c r="AE10" s="208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210">
        <v>996.55</v>
      </c>
      <c r="AD11" s="210"/>
      <c r="AE11" s="211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242" t="s">
        <v>76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4"/>
      <c r="AA1" s="239" t="s">
        <v>22</v>
      </c>
      <c r="AB1" s="240"/>
      <c r="AC1" s="240"/>
      <c r="AD1" s="240"/>
      <c r="AE1" s="240"/>
    </row>
    <row r="2" spans="1:31" x14ac:dyDescent="0.25">
      <c r="A2" s="245" t="s">
        <v>85</v>
      </c>
      <c r="B2" s="246"/>
      <c r="C2" s="246"/>
      <c r="D2" s="246"/>
      <c r="E2" s="247"/>
      <c r="F2" s="191" t="s">
        <v>78</v>
      </c>
      <c r="G2" s="192"/>
      <c r="H2" s="192"/>
      <c r="I2" s="192"/>
      <c r="J2" s="193"/>
      <c r="K2" s="248" t="s">
        <v>86</v>
      </c>
      <c r="L2" s="249"/>
      <c r="M2" s="249"/>
      <c r="N2" s="249"/>
      <c r="O2" s="250"/>
      <c r="P2" s="251" t="s">
        <v>87</v>
      </c>
      <c r="Q2" s="252"/>
      <c r="R2" s="252"/>
      <c r="S2" s="252"/>
      <c r="T2" s="253"/>
      <c r="U2" s="254" t="s">
        <v>17</v>
      </c>
      <c r="V2" s="222"/>
      <c r="W2" s="222"/>
      <c r="X2" s="222"/>
      <c r="Y2" s="223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212" t="s">
        <v>25</v>
      </c>
      <c r="AB9" s="241"/>
      <c r="AC9" s="213"/>
      <c r="AD9" s="213"/>
      <c r="AE9" s="214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207" t="s">
        <v>24</v>
      </c>
      <c r="AD10" s="207"/>
      <c r="AE10" s="208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210">
        <v>996.55</v>
      </c>
      <c r="AD11" s="210"/>
      <c r="AE11" s="211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zoomScale="130" zoomScaleNormal="130" workbookViewId="0">
      <selection activeCell="R44" sqref="R44"/>
    </sheetView>
  </sheetViews>
  <sheetFormatPr defaultRowHeight="15" x14ac:dyDescent="0.25"/>
  <cols>
    <col min="30" max="30" width="9.7109375" bestFit="1" customWidth="1"/>
  </cols>
  <sheetData>
    <row r="1" spans="1:36" ht="20.25" x14ac:dyDescent="0.3">
      <c r="A1" s="231" t="s">
        <v>61</v>
      </c>
      <c r="B1" s="231"/>
      <c r="C1" s="231"/>
      <c r="D1" s="231"/>
      <c r="E1" s="231"/>
      <c r="F1" s="88"/>
      <c r="H1" s="231" t="s">
        <v>62</v>
      </c>
      <c r="I1" s="231"/>
      <c r="J1" s="231"/>
      <c r="K1" s="231"/>
      <c r="L1" s="231"/>
      <c r="M1" s="88"/>
      <c r="O1" s="231" t="s">
        <v>10</v>
      </c>
      <c r="P1" s="231"/>
      <c r="Q1" s="231"/>
      <c r="R1" s="231"/>
      <c r="S1" s="231"/>
      <c r="T1" s="88"/>
      <c r="V1" s="231" t="s">
        <v>63</v>
      </c>
      <c r="W1" s="231"/>
      <c r="X1" s="231"/>
      <c r="Y1" s="231"/>
      <c r="Z1" s="231"/>
      <c r="AA1" s="88"/>
      <c r="AD1" s="212" t="s">
        <v>25</v>
      </c>
      <c r="AE1" s="241"/>
      <c r="AF1" s="213"/>
      <c r="AG1" s="213"/>
      <c r="AH1" s="214"/>
    </row>
    <row r="2" spans="1:36" ht="15.75" x14ac:dyDescent="0.25">
      <c r="A2" s="231" t="s">
        <v>14</v>
      </c>
      <c r="B2" s="231"/>
      <c r="C2" s="231"/>
      <c r="D2" s="231"/>
      <c r="E2" s="231"/>
      <c r="F2" s="88"/>
      <c r="G2">
        <f>D4/1000</f>
        <v>1.4782692502221298E-2</v>
      </c>
      <c r="H2" s="231" t="s">
        <v>14</v>
      </c>
      <c r="I2" s="231"/>
      <c r="J2" s="231"/>
      <c r="K2" s="231"/>
      <c r="L2" s="231"/>
      <c r="M2" s="88"/>
      <c r="O2" s="231" t="s">
        <v>14</v>
      </c>
      <c r="P2" s="231"/>
      <c r="Q2" s="231"/>
      <c r="R2" s="231"/>
      <c r="S2" s="231"/>
      <c r="T2" s="88"/>
      <c r="V2" s="231" t="s">
        <v>14</v>
      </c>
      <c r="W2" s="231"/>
      <c r="X2" s="231"/>
      <c r="Y2" s="231"/>
      <c r="Z2" s="231"/>
      <c r="AA2" s="88"/>
      <c r="AD2" s="63" t="s">
        <v>23</v>
      </c>
      <c r="AE2" s="66"/>
      <c r="AF2" s="207" t="s">
        <v>24</v>
      </c>
      <c r="AG2" s="207"/>
      <c r="AH2" s="208"/>
    </row>
    <row r="3" spans="1:36" ht="16.5" thickBot="1" x14ac:dyDescent="0.3">
      <c r="B3" t="s">
        <v>64</v>
      </c>
      <c r="C3" t="s">
        <v>68</v>
      </c>
      <c r="D3" t="s">
        <v>65</v>
      </c>
      <c r="E3" t="s">
        <v>66</v>
      </c>
      <c r="I3" t="s">
        <v>64</v>
      </c>
      <c r="J3" t="s">
        <v>68</v>
      </c>
      <c r="K3" t="s">
        <v>65</v>
      </c>
      <c r="L3" t="s">
        <v>66</v>
      </c>
      <c r="P3" t="s">
        <v>64</v>
      </c>
      <c r="Q3" t="s">
        <v>68</v>
      </c>
      <c r="R3" t="s">
        <v>65</v>
      </c>
      <c r="S3" t="s">
        <v>66</v>
      </c>
      <c r="W3" t="s">
        <v>64</v>
      </c>
      <c r="X3" t="s">
        <v>68</v>
      </c>
      <c r="Y3" t="s">
        <v>65</v>
      </c>
      <c r="Z3" t="s">
        <v>66</v>
      </c>
      <c r="AD3" s="62">
        <v>8.5374248628593903E-4</v>
      </c>
      <c r="AE3" s="67"/>
      <c r="AF3" s="210">
        <v>996.55</v>
      </c>
      <c r="AG3" s="210"/>
      <c r="AH3" s="211"/>
    </row>
    <row r="4" spans="1:36" x14ac:dyDescent="0.2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2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.75" thickBot="1" x14ac:dyDescent="0.3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2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61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2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224">
        <v>0.12</v>
      </c>
    </row>
    <row r="9" spans="1:36" x14ac:dyDescent="0.2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224"/>
    </row>
    <row r="10" spans="1:36" x14ac:dyDescent="0.2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224"/>
    </row>
    <row r="11" spans="1:36" x14ac:dyDescent="0.2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224"/>
    </row>
    <row r="13" spans="1:36" ht="15.75" thickBot="1" x14ac:dyDescent="0.3">
      <c r="A13" s="231" t="s">
        <v>67</v>
      </c>
      <c r="B13" s="231"/>
      <c r="C13" s="231"/>
      <c r="D13" s="231"/>
      <c r="E13" s="231"/>
      <c r="F13" s="88"/>
      <c r="H13" s="231" t="s">
        <v>67</v>
      </c>
      <c r="I13" s="231"/>
      <c r="J13" s="231"/>
      <c r="K13" s="231"/>
      <c r="L13" s="231"/>
      <c r="M13" s="88"/>
      <c r="O13" s="231" t="s">
        <v>67</v>
      </c>
      <c r="P13" s="231"/>
      <c r="Q13" s="231"/>
      <c r="R13" s="231"/>
      <c r="S13" s="231"/>
      <c r="T13" s="88"/>
      <c r="V13" s="231" t="s">
        <v>67</v>
      </c>
      <c r="W13" s="231"/>
      <c r="X13" s="231"/>
      <c r="Y13" s="231"/>
      <c r="Z13" s="231"/>
      <c r="AA13" s="88"/>
    </row>
    <row r="14" spans="1:36" x14ac:dyDescent="0.25">
      <c r="B14" t="s">
        <v>64</v>
      </c>
      <c r="C14" t="s">
        <v>68</v>
      </c>
      <c r="D14" t="s">
        <v>65</v>
      </c>
      <c r="E14" t="s">
        <v>66</v>
      </c>
      <c r="I14" t="s">
        <v>64</v>
      </c>
      <c r="J14" t="s">
        <v>68</v>
      </c>
      <c r="K14" t="s">
        <v>65</v>
      </c>
      <c r="L14" t="s">
        <v>66</v>
      </c>
      <c r="P14" t="s">
        <v>64</v>
      </c>
      <c r="Q14" t="s">
        <v>68</v>
      </c>
      <c r="R14" t="s">
        <v>65</v>
      </c>
      <c r="S14" t="s">
        <v>66</v>
      </c>
      <c r="W14" t="s">
        <v>64</v>
      </c>
      <c r="X14" t="s">
        <v>68</v>
      </c>
      <c r="Y14" t="s">
        <v>65</v>
      </c>
      <c r="Z14" t="s">
        <v>66</v>
      </c>
      <c r="AD14" s="81" t="s">
        <v>62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2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224">
        <v>0.12</v>
      </c>
    </row>
    <row r="16" spans="1:36" x14ac:dyDescent="0.2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224"/>
    </row>
    <row r="17" spans="1:36" x14ac:dyDescent="0.2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224"/>
    </row>
    <row r="18" spans="1:36" x14ac:dyDescent="0.2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224"/>
    </row>
    <row r="19" spans="1:36" x14ac:dyDescent="0.2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.75" thickBot="1" x14ac:dyDescent="0.3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2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2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224">
        <v>0.12</v>
      </c>
    </row>
    <row r="23" spans="1:36" x14ac:dyDescent="0.2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224"/>
    </row>
    <row r="24" spans="1:36" x14ac:dyDescent="0.25">
      <c r="A24" s="231" t="s">
        <v>15</v>
      </c>
      <c r="B24" s="231"/>
      <c r="C24" s="231"/>
      <c r="D24" s="231"/>
      <c r="E24" s="231"/>
      <c r="F24" s="88"/>
      <c r="H24" s="231" t="s">
        <v>15</v>
      </c>
      <c r="I24" s="231"/>
      <c r="J24" s="231"/>
      <c r="K24" s="231"/>
      <c r="L24" s="231"/>
      <c r="M24" s="88"/>
      <c r="O24" s="231" t="s">
        <v>15</v>
      </c>
      <c r="P24" s="231"/>
      <c r="Q24" s="231"/>
      <c r="R24" s="231"/>
      <c r="S24" s="231"/>
      <c r="T24" s="88"/>
      <c r="V24" s="231" t="s">
        <v>15</v>
      </c>
      <c r="W24" s="231"/>
      <c r="X24" s="231"/>
      <c r="Y24" s="231"/>
      <c r="Z24" s="231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224"/>
    </row>
    <row r="25" spans="1:36" x14ac:dyDescent="0.25">
      <c r="B25" t="s">
        <v>64</v>
      </c>
      <c r="C25" t="s">
        <v>68</v>
      </c>
      <c r="D25" t="s">
        <v>65</v>
      </c>
      <c r="E25" t="s">
        <v>66</v>
      </c>
      <c r="I25" t="s">
        <v>64</v>
      </c>
      <c r="J25" t="s">
        <v>68</v>
      </c>
      <c r="K25" t="s">
        <v>65</v>
      </c>
      <c r="L25" t="s">
        <v>66</v>
      </c>
      <c r="P25" t="s">
        <v>64</v>
      </c>
      <c r="Q25" t="s">
        <v>68</v>
      </c>
      <c r="R25" t="s">
        <v>65</v>
      </c>
      <c r="S25" t="s">
        <v>66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224"/>
    </row>
    <row r="26" spans="1:36" x14ac:dyDescent="0.2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.75" thickBot="1" x14ac:dyDescent="0.3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2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63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2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224">
        <v>0.12</v>
      </c>
    </row>
    <row r="30" spans="1:36" x14ac:dyDescent="0.2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224"/>
    </row>
    <row r="31" spans="1:36" x14ac:dyDescent="0.2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224"/>
    </row>
    <row r="32" spans="1:36" x14ac:dyDescent="0.2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224"/>
    </row>
    <row r="33" spans="1:27" x14ac:dyDescent="0.2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25">
      <c r="A35" s="231" t="s">
        <v>16</v>
      </c>
      <c r="B35" s="231"/>
      <c r="C35" s="231"/>
      <c r="D35" s="231"/>
      <c r="E35" s="231"/>
      <c r="F35" s="88"/>
      <c r="H35" s="231" t="s">
        <v>16</v>
      </c>
      <c r="I35" s="231"/>
      <c r="J35" s="231"/>
      <c r="K35" s="231"/>
      <c r="L35" s="231"/>
      <c r="M35" s="88"/>
      <c r="O35" s="231" t="s">
        <v>16</v>
      </c>
      <c r="P35" s="231"/>
      <c r="Q35" s="231"/>
      <c r="R35" s="231"/>
      <c r="S35" s="231"/>
      <c r="T35" s="88"/>
      <c r="V35" s="231" t="s">
        <v>16</v>
      </c>
      <c r="W35" s="231"/>
      <c r="X35" s="231"/>
      <c r="Y35" s="231"/>
      <c r="Z35" s="231"/>
      <c r="AA35" s="88"/>
    </row>
    <row r="36" spans="1:27" x14ac:dyDescent="0.25">
      <c r="B36" t="s">
        <v>64</v>
      </c>
      <c r="C36" t="s">
        <v>68</v>
      </c>
      <c r="D36" t="s">
        <v>65</v>
      </c>
      <c r="E36" t="s">
        <v>66</v>
      </c>
      <c r="I36" t="s">
        <v>64</v>
      </c>
      <c r="J36" t="s">
        <v>68</v>
      </c>
      <c r="K36" t="s">
        <v>65</v>
      </c>
      <c r="L36" t="s">
        <v>66</v>
      </c>
      <c r="P36" t="s">
        <v>64</v>
      </c>
      <c r="Q36" t="s">
        <v>68</v>
      </c>
      <c r="R36" t="s">
        <v>65</v>
      </c>
      <c r="S36" t="s">
        <v>66</v>
      </c>
      <c r="W36" t="s">
        <v>64</v>
      </c>
      <c r="X36" t="s">
        <v>68</v>
      </c>
      <c r="Y36" t="s">
        <v>65</v>
      </c>
      <c r="Z36" t="s">
        <v>66</v>
      </c>
    </row>
    <row r="37" spans="1:27" x14ac:dyDescent="0.2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2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2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2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2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2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2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2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25">
      <c r="AF51" s="88"/>
    </row>
    <row r="52" spans="32:32" x14ac:dyDescent="0.25">
      <c r="AF52" s="88"/>
    </row>
    <row r="58" spans="32:32" x14ac:dyDescent="0.25">
      <c r="AF58" s="88"/>
    </row>
    <row r="64" spans="32:32" x14ac:dyDescent="0.25">
      <c r="AF64" s="88"/>
    </row>
  </sheetData>
  <mergeCells count="27"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1:E1"/>
    <mergeCell ref="H1:L1"/>
    <mergeCell ref="O1:S1"/>
    <mergeCell ref="V1:Z1"/>
    <mergeCell ref="A2:E2"/>
    <mergeCell ref="H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2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55">
        <v>0.12</v>
      </c>
    </row>
    <row r="3" spans="1:7" x14ac:dyDescent="0.2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55"/>
    </row>
    <row r="4" spans="1:7" x14ac:dyDescent="0.2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55"/>
    </row>
    <row r="5" spans="1:7" x14ac:dyDescent="0.2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55"/>
    </row>
    <row r="7" spans="1:7" x14ac:dyDescent="0.25">
      <c r="A7" t="s">
        <v>75</v>
      </c>
      <c r="B7" s="1">
        <v>1.35E-4</v>
      </c>
    </row>
    <row r="10" spans="1:7" x14ac:dyDescent="0.25">
      <c r="A10" t="s">
        <v>94</v>
      </c>
    </row>
    <row r="11" spans="1:7" x14ac:dyDescent="0.25">
      <c r="B11" t="s">
        <v>75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2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25">
      <c r="C13" s="1"/>
      <c r="D13" s="1"/>
      <c r="E13" s="1"/>
      <c r="F13" s="1"/>
      <c r="G13" s="153"/>
    </row>
    <row r="14" spans="1:7" x14ac:dyDescent="0.25">
      <c r="A14" t="s">
        <v>93</v>
      </c>
      <c r="C14" s="1"/>
      <c r="D14" s="1"/>
      <c r="E14" s="1"/>
      <c r="F14" s="1"/>
      <c r="G14" s="153"/>
    </row>
    <row r="15" spans="1:7" x14ac:dyDescent="0.2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Results_V2</vt:lpstr>
      <vt:lpstr>Results_V3</vt:lpstr>
      <vt:lpstr>Results_CFD_Regression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2025-02-27T04:07:12Z</dcterms:modified>
</cp:coreProperties>
</file>