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8800" windowHeight="12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" i="1" l="1"/>
  <c r="D124" i="1" s="1"/>
  <c r="G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G111" i="1" l="1"/>
  <c r="D111" i="1"/>
  <c r="D12" i="1"/>
  <c r="E111" i="1" l="1"/>
  <c r="F111" i="1"/>
  <c r="H111" i="1" s="1"/>
  <c r="I111" i="1" s="1"/>
  <c r="E12" i="1"/>
  <c r="F12" i="1"/>
  <c r="D13" i="1"/>
  <c r="G13" i="1"/>
  <c r="H12" i="1" l="1"/>
  <c r="F13" i="1"/>
  <c r="H13" i="1" s="1"/>
  <c r="I13" i="1" s="1"/>
  <c r="E13" i="1"/>
  <c r="D14" i="1"/>
  <c r="G14" i="1"/>
  <c r="I12" i="1" l="1"/>
  <c r="F14" i="1"/>
  <c r="H14" i="1" s="1"/>
  <c r="I14" i="1" s="1"/>
  <c r="E14" i="1"/>
  <c r="D15" i="1"/>
  <c r="E15" i="1" s="1"/>
  <c r="G15" i="1"/>
  <c r="F15" i="1" l="1"/>
  <c r="D16" i="1"/>
  <c r="E16" i="1" s="1"/>
  <c r="G16" i="1"/>
  <c r="F16" i="1" l="1"/>
  <c r="H16" i="1" s="1"/>
  <c r="I16" i="1" s="1"/>
  <c r="H15" i="1"/>
  <c r="D17" i="1"/>
  <c r="E17" i="1" s="1"/>
  <c r="G17" i="1"/>
  <c r="I15" i="1" l="1"/>
  <c r="F17" i="1"/>
  <c r="H17" i="1" s="1"/>
  <c r="I17" i="1" s="1"/>
  <c r="D18" i="1"/>
  <c r="G18" i="1"/>
  <c r="F18" i="1" l="1"/>
  <c r="H18" i="1" s="1"/>
  <c r="I18" i="1" s="1"/>
  <c r="E18" i="1"/>
  <c r="D19" i="1"/>
  <c r="G19" i="1"/>
  <c r="F19" i="1" l="1"/>
  <c r="H19" i="1" s="1"/>
  <c r="I19" i="1" s="1"/>
  <c r="E19" i="1"/>
  <c r="D20" i="1"/>
  <c r="G20" i="1"/>
  <c r="F20" i="1" l="1"/>
  <c r="H20" i="1" s="1"/>
  <c r="I20" i="1" s="1"/>
  <c r="E20" i="1"/>
  <c r="D21" i="1"/>
  <c r="G21" i="1"/>
  <c r="F21" i="1" l="1"/>
  <c r="H21" i="1" s="1"/>
  <c r="I21" i="1" s="1"/>
  <c r="E21" i="1"/>
  <c r="D22" i="1"/>
  <c r="G22" i="1"/>
  <c r="F22" i="1" l="1"/>
  <c r="H22" i="1" s="1"/>
  <c r="I22" i="1" s="1"/>
  <c r="E22" i="1"/>
  <c r="D23" i="1"/>
  <c r="G23" i="1"/>
  <c r="F23" i="1" l="1"/>
  <c r="H23" i="1" s="1"/>
  <c r="I23" i="1" s="1"/>
  <c r="E23" i="1"/>
  <c r="D24" i="1"/>
  <c r="G24" i="1"/>
  <c r="F24" i="1" l="1"/>
  <c r="H24" i="1" s="1"/>
  <c r="I24" i="1" s="1"/>
  <c r="E24" i="1"/>
  <c r="D25" i="1"/>
  <c r="G25" i="1"/>
  <c r="F25" i="1" l="1"/>
  <c r="H25" i="1" s="1"/>
  <c r="I25" i="1" s="1"/>
  <c r="E25" i="1"/>
  <c r="D26" i="1"/>
  <c r="G26" i="1"/>
  <c r="F26" i="1" l="1"/>
  <c r="H26" i="1" s="1"/>
  <c r="I26" i="1" s="1"/>
  <c r="E26" i="1"/>
  <c r="D27" i="1"/>
  <c r="G27" i="1"/>
  <c r="F27" i="1" l="1"/>
  <c r="H27" i="1" s="1"/>
  <c r="I27" i="1" s="1"/>
  <c r="E27" i="1"/>
  <c r="D28" i="1"/>
  <c r="G28" i="1"/>
  <c r="F28" i="1" l="1"/>
  <c r="H28" i="1" s="1"/>
  <c r="I28" i="1" s="1"/>
  <c r="E28" i="1"/>
  <c r="D29" i="1"/>
  <c r="G29" i="1"/>
  <c r="F29" i="1" l="1"/>
  <c r="H29" i="1" s="1"/>
  <c r="I29" i="1" s="1"/>
  <c r="E29" i="1"/>
  <c r="D30" i="1"/>
  <c r="G30" i="1"/>
  <c r="F30" i="1" l="1"/>
  <c r="H30" i="1" s="1"/>
  <c r="I30" i="1" s="1"/>
  <c r="E30" i="1"/>
  <c r="D31" i="1"/>
  <c r="G31" i="1"/>
  <c r="F31" i="1" l="1"/>
  <c r="H31" i="1" s="1"/>
  <c r="I31" i="1" s="1"/>
  <c r="E31" i="1"/>
  <c r="D32" i="1"/>
  <c r="G32" i="1"/>
  <c r="F32" i="1" l="1"/>
  <c r="H32" i="1" s="1"/>
  <c r="I32" i="1" s="1"/>
  <c r="E32" i="1"/>
  <c r="D33" i="1"/>
  <c r="G33" i="1"/>
  <c r="F33" i="1" l="1"/>
  <c r="H33" i="1" s="1"/>
  <c r="I33" i="1" s="1"/>
  <c r="E33" i="1"/>
  <c r="D34" i="1"/>
  <c r="G34" i="1"/>
  <c r="F34" i="1" l="1"/>
  <c r="H34" i="1" s="1"/>
  <c r="I34" i="1" s="1"/>
  <c r="E34" i="1"/>
  <c r="D35" i="1"/>
  <c r="G35" i="1"/>
  <c r="F35" i="1" l="1"/>
  <c r="H35" i="1" s="1"/>
  <c r="I35" i="1" s="1"/>
  <c r="E35" i="1"/>
  <c r="D36" i="1"/>
  <c r="G36" i="1"/>
  <c r="F36" i="1" l="1"/>
  <c r="H36" i="1" s="1"/>
  <c r="I36" i="1" s="1"/>
  <c r="E36" i="1"/>
  <c r="D37" i="1"/>
  <c r="G37" i="1"/>
  <c r="F37" i="1" l="1"/>
  <c r="H37" i="1" s="1"/>
  <c r="I37" i="1" s="1"/>
  <c r="E37" i="1"/>
  <c r="D38" i="1"/>
  <c r="G38" i="1"/>
  <c r="F38" i="1" l="1"/>
  <c r="H38" i="1" s="1"/>
  <c r="I38" i="1" s="1"/>
  <c r="E38" i="1"/>
  <c r="D39" i="1"/>
  <c r="G39" i="1"/>
  <c r="F39" i="1" l="1"/>
  <c r="H39" i="1" s="1"/>
  <c r="I39" i="1" s="1"/>
  <c r="E39" i="1"/>
  <c r="D40" i="1"/>
  <c r="G40" i="1"/>
  <c r="F40" i="1" l="1"/>
  <c r="H40" i="1" s="1"/>
  <c r="I40" i="1" s="1"/>
  <c r="E40" i="1"/>
  <c r="D41" i="1"/>
  <c r="G41" i="1"/>
  <c r="F41" i="1" l="1"/>
  <c r="H41" i="1" s="1"/>
  <c r="I41" i="1" s="1"/>
  <c r="E41" i="1"/>
  <c r="D42" i="1"/>
  <c r="G42" i="1"/>
  <c r="F42" i="1" l="1"/>
  <c r="H42" i="1" s="1"/>
  <c r="I42" i="1" s="1"/>
  <c r="E42" i="1"/>
  <c r="D43" i="1"/>
  <c r="G43" i="1"/>
  <c r="F43" i="1" l="1"/>
  <c r="H43" i="1" s="1"/>
  <c r="I43" i="1" s="1"/>
  <c r="E43" i="1"/>
  <c r="D44" i="1"/>
  <c r="G44" i="1"/>
  <c r="F44" i="1" l="1"/>
  <c r="H44" i="1" s="1"/>
  <c r="I44" i="1" s="1"/>
  <c r="E44" i="1"/>
  <c r="D45" i="1"/>
  <c r="G45" i="1"/>
  <c r="F45" i="1" l="1"/>
  <c r="H45" i="1" s="1"/>
  <c r="I45" i="1" s="1"/>
  <c r="E45" i="1"/>
  <c r="D46" i="1"/>
  <c r="G46" i="1"/>
  <c r="F46" i="1" l="1"/>
  <c r="H46" i="1" s="1"/>
  <c r="I46" i="1" s="1"/>
  <c r="E46" i="1"/>
  <c r="D47" i="1"/>
  <c r="G47" i="1"/>
  <c r="F47" i="1" l="1"/>
  <c r="H47" i="1" s="1"/>
  <c r="I47" i="1" s="1"/>
  <c r="E47" i="1"/>
  <c r="D48" i="1"/>
  <c r="G48" i="1"/>
  <c r="F48" i="1" l="1"/>
  <c r="H48" i="1" s="1"/>
  <c r="I48" i="1" s="1"/>
  <c r="E48" i="1"/>
  <c r="D49" i="1"/>
  <c r="G49" i="1"/>
  <c r="F49" i="1" l="1"/>
  <c r="H49" i="1" s="1"/>
  <c r="I49" i="1" s="1"/>
  <c r="E49" i="1"/>
  <c r="D50" i="1"/>
  <c r="G50" i="1"/>
  <c r="F50" i="1" l="1"/>
  <c r="H50" i="1" s="1"/>
  <c r="I50" i="1" s="1"/>
  <c r="E50" i="1"/>
  <c r="D51" i="1"/>
  <c r="G51" i="1"/>
  <c r="F51" i="1" l="1"/>
  <c r="H51" i="1" s="1"/>
  <c r="I51" i="1" s="1"/>
  <c r="E51" i="1"/>
  <c r="D52" i="1"/>
  <c r="G52" i="1"/>
  <c r="F52" i="1" l="1"/>
  <c r="H52" i="1" s="1"/>
  <c r="I52" i="1" s="1"/>
  <c r="E52" i="1"/>
  <c r="D53" i="1"/>
  <c r="G53" i="1"/>
  <c r="F53" i="1" l="1"/>
  <c r="H53" i="1" s="1"/>
  <c r="I53" i="1" s="1"/>
  <c r="E53" i="1"/>
  <c r="D54" i="1"/>
  <c r="G54" i="1"/>
  <c r="F54" i="1" l="1"/>
  <c r="H54" i="1" s="1"/>
  <c r="I54" i="1" s="1"/>
  <c r="E54" i="1"/>
  <c r="D55" i="1"/>
  <c r="G55" i="1"/>
  <c r="F55" i="1" l="1"/>
  <c r="H55" i="1" s="1"/>
  <c r="I55" i="1" s="1"/>
  <c r="E55" i="1"/>
  <c r="D56" i="1"/>
  <c r="G56" i="1"/>
  <c r="F56" i="1" l="1"/>
  <c r="H56" i="1" s="1"/>
  <c r="I56" i="1" s="1"/>
  <c r="E56" i="1"/>
  <c r="D57" i="1"/>
  <c r="G57" i="1"/>
  <c r="F57" i="1" l="1"/>
  <c r="H57" i="1" s="1"/>
  <c r="I57" i="1" s="1"/>
  <c r="E57" i="1"/>
  <c r="D58" i="1"/>
  <c r="G58" i="1"/>
  <c r="F58" i="1" l="1"/>
  <c r="H58" i="1" s="1"/>
  <c r="I58" i="1" s="1"/>
  <c r="E58" i="1"/>
  <c r="D59" i="1"/>
  <c r="G59" i="1"/>
  <c r="F59" i="1" l="1"/>
  <c r="H59" i="1" s="1"/>
  <c r="I59" i="1" s="1"/>
  <c r="E59" i="1"/>
  <c r="D60" i="1"/>
  <c r="G60" i="1"/>
  <c r="F60" i="1" l="1"/>
  <c r="H60" i="1" s="1"/>
  <c r="I60" i="1" s="1"/>
  <c r="E60" i="1"/>
  <c r="D61" i="1"/>
  <c r="G61" i="1"/>
  <c r="F61" i="1" l="1"/>
  <c r="H61" i="1" s="1"/>
  <c r="I61" i="1" s="1"/>
  <c r="E61" i="1"/>
  <c r="D62" i="1"/>
  <c r="G62" i="1"/>
  <c r="F62" i="1" l="1"/>
  <c r="H62" i="1" s="1"/>
  <c r="I62" i="1" s="1"/>
  <c r="E62" i="1"/>
  <c r="D63" i="1"/>
  <c r="G63" i="1"/>
  <c r="F63" i="1" l="1"/>
  <c r="H63" i="1" s="1"/>
  <c r="I63" i="1" s="1"/>
  <c r="E63" i="1"/>
  <c r="D64" i="1"/>
  <c r="G64" i="1"/>
  <c r="F64" i="1" l="1"/>
  <c r="H64" i="1" s="1"/>
  <c r="I64" i="1" s="1"/>
  <c r="E64" i="1"/>
  <c r="D65" i="1"/>
  <c r="G65" i="1"/>
  <c r="F65" i="1" l="1"/>
  <c r="H65" i="1" s="1"/>
  <c r="I65" i="1" s="1"/>
  <c r="E65" i="1"/>
  <c r="D66" i="1"/>
  <c r="G66" i="1"/>
  <c r="F66" i="1" l="1"/>
  <c r="H66" i="1" s="1"/>
  <c r="I66" i="1" s="1"/>
  <c r="E66" i="1"/>
  <c r="D67" i="1"/>
  <c r="G67" i="1"/>
  <c r="F67" i="1" l="1"/>
  <c r="H67" i="1" s="1"/>
  <c r="I67" i="1" s="1"/>
  <c r="E67" i="1"/>
  <c r="D68" i="1"/>
  <c r="G68" i="1"/>
  <c r="F68" i="1" l="1"/>
  <c r="H68" i="1" s="1"/>
  <c r="I68" i="1" s="1"/>
  <c r="E68" i="1"/>
  <c r="D69" i="1"/>
  <c r="G69" i="1"/>
  <c r="F69" i="1" l="1"/>
  <c r="H69" i="1" s="1"/>
  <c r="I69" i="1" s="1"/>
  <c r="E69" i="1"/>
  <c r="D70" i="1"/>
  <c r="G70" i="1"/>
  <c r="F70" i="1" l="1"/>
  <c r="H70" i="1" s="1"/>
  <c r="I70" i="1" s="1"/>
  <c r="E70" i="1"/>
  <c r="D71" i="1"/>
  <c r="G71" i="1"/>
  <c r="F71" i="1" l="1"/>
  <c r="H71" i="1" s="1"/>
  <c r="I71" i="1" s="1"/>
  <c r="E71" i="1"/>
  <c r="D72" i="1"/>
  <c r="G72" i="1"/>
  <c r="F72" i="1" l="1"/>
  <c r="H72" i="1" s="1"/>
  <c r="I72" i="1" s="1"/>
  <c r="E72" i="1"/>
  <c r="D73" i="1"/>
  <c r="G73" i="1"/>
  <c r="F73" i="1" l="1"/>
  <c r="H73" i="1" s="1"/>
  <c r="I73" i="1" s="1"/>
  <c r="E73" i="1"/>
  <c r="D74" i="1"/>
  <c r="G74" i="1"/>
  <c r="F74" i="1" l="1"/>
  <c r="H74" i="1" s="1"/>
  <c r="I74" i="1" s="1"/>
  <c r="E74" i="1"/>
  <c r="D75" i="1"/>
  <c r="G75" i="1"/>
  <c r="F75" i="1" l="1"/>
  <c r="H75" i="1" s="1"/>
  <c r="I75" i="1" s="1"/>
  <c r="E75" i="1"/>
  <c r="D76" i="1"/>
  <c r="G76" i="1"/>
  <c r="F76" i="1" l="1"/>
  <c r="H76" i="1" s="1"/>
  <c r="I76" i="1" s="1"/>
  <c r="E76" i="1"/>
  <c r="D77" i="1"/>
  <c r="G77" i="1"/>
  <c r="F77" i="1" l="1"/>
  <c r="H77" i="1" s="1"/>
  <c r="I77" i="1" s="1"/>
  <c r="E77" i="1"/>
  <c r="D78" i="1"/>
  <c r="G78" i="1"/>
  <c r="F78" i="1" l="1"/>
  <c r="H78" i="1" s="1"/>
  <c r="I78" i="1" s="1"/>
  <c r="E78" i="1"/>
  <c r="D79" i="1"/>
  <c r="G79" i="1"/>
  <c r="F79" i="1" l="1"/>
  <c r="H79" i="1" s="1"/>
  <c r="I79" i="1" s="1"/>
  <c r="E79" i="1"/>
  <c r="D80" i="1"/>
  <c r="G80" i="1"/>
  <c r="F80" i="1" l="1"/>
  <c r="H80" i="1" s="1"/>
  <c r="I80" i="1" s="1"/>
  <c r="E80" i="1"/>
  <c r="D81" i="1"/>
  <c r="G81" i="1"/>
  <c r="F81" i="1" l="1"/>
  <c r="H81" i="1" s="1"/>
  <c r="I81" i="1" s="1"/>
  <c r="E81" i="1"/>
  <c r="D82" i="1"/>
  <c r="G82" i="1"/>
  <c r="F82" i="1" l="1"/>
  <c r="H82" i="1" s="1"/>
  <c r="I82" i="1" s="1"/>
  <c r="E82" i="1"/>
  <c r="D83" i="1"/>
  <c r="G83" i="1"/>
  <c r="F83" i="1" l="1"/>
  <c r="H83" i="1" s="1"/>
  <c r="I83" i="1" s="1"/>
  <c r="E83" i="1"/>
  <c r="D84" i="1"/>
  <c r="G84" i="1"/>
  <c r="F84" i="1" l="1"/>
  <c r="H84" i="1" s="1"/>
  <c r="I84" i="1" s="1"/>
  <c r="E84" i="1"/>
  <c r="D85" i="1"/>
  <c r="G85" i="1"/>
  <c r="F85" i="1" l="1"/>
  <c r="H85" i="1" s="1"/>
  <c r="I85" i="1" s="1"/>
  <c r="E85" i="1"/>
  <c r="D86" i="1"/>
  <c r="G86" i="1"/>
  <c r="F86" i="1" l="1"/>
  <c r="H86" i="1" s="1"/>
  <c r="I86" i="1" s="1"/>
  <c r="E86" i="1"/>
  <c r="D87" i="1"/>
  <c r="G87" i="1"/>
  <c r="F87" i="1" l="1"/>
  <c r="H87" i="1" s="1"/>
  <c r="I87" i="1" s="1"/>
  <c r="E87" i="1"/>
  <c r="D88" i="1"/>
  <c r="G88" i="1"/>
  <c r="F88" i="1" l="1"/>
  <c r="H88" i="1" s="1"/>
  <c r="I88" i="1" s="1"/>
  <c r="E88" i="1"/>
  <c r="D89" i="1"/>
  <c r="G89" i="1"/>
  <c r="F89" i="1" l="1"/>
  <c r="H89" i="1" s="1"/>
  <c r="I89" i="1" s="1"/>
  <c r="E89" i="1"/>
  <c r="D90" i="1"/>
  <c r="G90" i="1"/>
  <c r="F90" i="1" l="1"/>
  <c r="H90" i="1" s="1"/>
  <c r="I90" i="1" s="1"/>
  <c r="E90" i="1"/>
  <c r="D91" i="1"/>
  <c r="G91" i="1"/>
  <c r="F91" i="1" l="1"/>
  <c r="H91" i="1" s="1"/>
  <c r="I91" i="1" s="1"/>
  <c r="E91" i="1"/>
  <c r="D92" i="1"/>
  <c r="G92" i="1"/>
  <c r="F92" i="1" l="1"/>
  <c r="H92" i="1" s="1"/>
  <c r="I92" i="1" s="1"/>
  <c r="E92" i="1"/>
  <c r="D93" i="1"/>
  <c r="G93" i="1"/>
  <c r="F93" i="1" l="1"/>
  <c r="H93" i="1" s="1"/>
  <c r="I93" i="1" s="1"/>
  <c r="E93" i="1"/>
  <c r="D94" i="1"/>
  <c r="G94" i="1"/>
  <c r="F94" i="1" l="1"/>
  <c r="H94" i="1" s="1"/>
  <c r="I94" i="1" s="1"/>
  <c r="E94" i="1"/>
  <c r="D95" i="1"/>
  <c r="G95" i="1"/>
  <c r="F95" i="1" l="1"/>
  <c r="H95" i="1" s="1"/>
  <c r="I95" i="1" s="1"/>
  <c r="E95" i="1"/>
  <c r="D96" i="1"/>
  <c r="G96" i="1"/>
  <c r="F96" i="1" l="1"/>
  <c r="H96" i="1" s="1"/>
  <c r="I96" i="1" s="1"/>
  <c r="E96" i="1"/>
  <c r="D97" i="1"/>
  <c r="G97" i="1"/>
  <c r="F97" i="1" l="1"/>
  <c r="H97" i="1" s="1"/>
  <c r="I97" i="1" s="1"/>
  <c r="E97" i="1"/>
  <c r="D98" i="1"/>
  <c r="G98" i="1"/>
  <c r="F98" i="1" l="1"/>
  <c r="H98" i="1" s="1"/>
  <c r="I98" i="1" s="1"/>
  <c r="E98" i="1"/>
  <c r="D99" i="1"/>
  <c r="G99" i="1"/>
  <c r="F99" i="1" l="1"/>
  <c r="H99" i="1" s="1"/>
  <c r="I99" i="1" s="1"/>
  <c r="E99" i="1"/>
  <c r="D100" i="1"/>
  <c r="G100" i="1"/>
  <c r="F100" i="1" l="1"/>
  <c r="H100" i="1" s="1"/>
  <c r="I100" i="1" s="1"/>
  <c r="E100" i="1"/>
  <c r="D101" i="1"/>
  <c r="G101" i="1"/>
  <c r="F101" i="1" l="1"/>
  <c r="H101" i="1" s="1"/>
  <c r="I101" i="1" s="1"/>
  <c r="E101" i="1"/>
  <c r="D102" i="1"/>
  <c r="G102" i="1"/>
  <c r="F102" i="1" l="1"/>
  <c r="H102" i="1" s="1"/>
  <c r="I102" i="1" s="1"/>
  <c r="E102" i="1"/>
  <c r="D103" i="1"/>
  <c r="G103" i="1"/>
  <c r="F103" i="1" l="1"/>
  <c r="H103" i="1" s="1"/>
  <c r="I103" i="1" s="1"/>
  <c r="E103" i="1"/>
  <c r="D104" i="1"/>
  <c r="G104" i="1"/>
  <c r="F104" i="1" l="1"/>
  <c r="H104" i="1" s="1"/>
  <c r="I104" i="1" s="1"/>
  <c r="E104" i="1"/>
  <c r="D105" i="1"/>
  <c r="G105" i="1"/>
  <c r="F105" i="1" l="1"/>
  <c r="H105" i="1" s="1"/>
  <c r="I105" i="1" s="1"/>
  <c r="E105" i="1"/>
  <c r="D106" i="1"/>
  <c r="G106" i="1"/>
  <c r="F106" i="1" l="1"/>
  <c r="H106" i="1" s="1"/>
  <c r="I106" i="1" s="1"/>
  <c r="E106" i="1"/>
  <c r="D107" i="1"/>
  <c r="G107" i="1"/>
  <c r="F107" i="1" l="1"/>
  <c r="H107" i="1" s="1"/>
  <c r="I107" i="1" s="1"/>
  <c r="E107" i="1"/>
  <c r="D108" i="1"/>
  <c r="G108" i="1"/>
  <c r="F108" i="1" l="1"/>
  <c r="H108" i="1" s="1"/>
  <c r="I108" i="1" s="1"/>
  <c r="E108" i="1"/>
  <c r="D109" i="1"/>
  <c r="G109" i="1"/>
  <c r="F109" i="1" l="1"/>
  <c r="H109" i="1" s="1"/>
  <c r="I109" i="1" s="1"/>
  <c r="E109" i="1"/>
  <c r="D110" i="1"/>
  <c r="G110" i="1"/>
  <c r="D113" i="1" l="1"/>
  <c r="D114" i="1"/>
  <c r="G114" i="1"/>
  <c r="G113" i="1"/>
  <c r="E110" i="1"/>
  <c r="F110" i="1"/>
  <c r="F114" i="1" l="1"/>
  <c r="I124" i="1" s="1"/>
  <c r="F113" i="1"/>
  <c r="I123" i="1" s="1"/>
  <c r="E114" i="1"/>
  <c r="E113" i="1"/>
  <c r="H110" i="1"/>
  <c r="I110" i="1" l="1"/>
  <c r="H113" i="1"/>
  <c r="H114" i="1"/>
  <c r="I113" i="1" l="1"/>
  <c r="I114" i="1"/>
</calcChain>
</file>

<file path=xl/sharedStrings.xml><?xml version="1.0" encoding="utf-8"?>
<sst xmlns="http://schemas.openxmlformats.org/spreadsheetml/2006/main" count="42" uniqueCount="42">
  <si>
    <t>Percentile</t>
  </si>
  <si>
    <t xml:space="preserve"> N[0,1] * sigma + mu = N[mu,sigma]</t>
  </si>
  <si>
    <t>N[0,1]</t>
  </si>
  <si>
    <t>Average</t>
  </si>
  <si>
    <t>Standard Deviation</t>
  </si>
  <si>
    <t>EXP(N[mu,sigma])       = LogN[mu,sigma]</t>
  </si>
  <si>
    <t>1. Set the mu and sigma parameters.</t>
  </si>
  <si>
    <t>1. Lognormal Distribution Parameters</t>
  </si>
  <si>
    <t>2. Standard Normal Distribution</t>
  </si>
  <si>
    <t>3. Normal Distribution [mu,sigma]</t>
  </si>
  <si>
    <t>4. Our Lognormal Distribution [mu,sigma]</t>
  </si>
  <si>
    <t>5. Check with Excel Function                    Lognormal Distribution [mu,sigma]</t>
  </si>
  <si>
    <t>6. Normal Distribution [mu, sigma]</t>
  </si>
  <si>
    <t>7.Standard Normal Distribution N[0,1]</t>
  </si>
  <si>
    <t>st. dev. = mu x sqrt(EXP(sigma^2)-1)</t>
  </si>
  <si>
    <t>mean = Exp(mu + sigma^2/2)</t>
  </si>
  <si>
    <t>LN(EXP(N[mu,sigma]))      = N[mu,sigma]</t>
  </si>
  <si>
    <t>(LN(EXP(N[mu,sigma] - mu))) / sigma = N[0,1]</t>
  </si>
  <si>
    <t>6. Working in reverse now, take the natural log (LN) of the lognormal distribution and we are back to the N[mu,sigma] distribution.</t>
  </si>
  <si>
    <t>7. Subtract mu and divide by sigma and we return to the standard normal distribution, N[0,1].</t>
  </si>
  <si>
    <t>What did we learn?</t>
  </si>
  <si>
    <t>Instructions and Workflow of this Lognormal Distribution Excel Demo</t>
  </si>
  <si>
    <t xml:space="preserve">    mu and sigma.  Our distirbution is the same as the Excel built in function for LogN[mu,sigma].</t>
  </si>
  <si>
    <t>2. A standard normal distribution (mean = 0.0 and standard deviation = 1.0), N[0,1], is calculated from the percentile list in the table (note most rows are hidden).</t>
  </si>
  <si>
    <t>3. Standard normal distribution is adjusted to have a mean = mu and a standard deviation = sigma, N[mu,sigm].</t>
  </si>
  <si>
    <t>4. Exponentiation of the N[mu,sigma] distribution converts it to a log normal distribution parameterized by mu and sigma, LogN[mu,sigma].</t>
  </si>
  <si>
    <t xml:space="preserve">    The lognormal distribution mean and standard deviation may be calculated directly from mu and sigma parameters as shown below.</t>
  </si>
  <si>
    <t>Excel Command                       LogNorm.Inv(p,mu,sigma)</t>
  </si>
  <si>
    <t xml:space="preserve">5. Check our log normal distribution with the Excel LogNorm.inv command and we see that we have the same percentiles and summary statistics given the parameters </t>
  </si>
  <si>
    <t xml:space="preserve">Actual Mean  </t>
  </si>
  <si>
    <t xml:space="preserve">Actual St. Dev.  </t>
  </si>
  <si>
    <t xml:space="preserve">Derived Mean  </t>
  </si>
  <si>
    <t xml:space="preserve">Derived St. Dev.  </t>
  </si>
  <si>
    <t>1. We can build a lognormal distribution by exponentiation of random variable X, if X is normally distributed.</t>
  </si>
  <si>
    <t>2. We can build a normal distribution by taking the natural log of Y if Y is lognormally distributed.</t>
  </si>
  <si>
    <t xml:space="preserve">     If X is N[mu,sigma] then Y = EXP(X), Y is LogNormal[mu,sigma], and it follows that X = LN(Y), X is once again N[mu,sigma]</t>
  </si>
  <si>
    <t xml:space="preserve">3. mu and sigma lognormal parameters are the mean and standard deviation for the normal distribution exponentiated to become lognormal. </t>
  </si>
  <si>
    <t xml:space="preserve">4. It is possible to calculate the mean and standard deviation of a lognormal distribution given its parameters mu and sigma. </t>
  </si>
  <si>
    <t xml:space="preserve">mu  </t>
  </si>
  <si>
    <t xml:space="preserve">sigma  </t>
  </si>
  <si>
    <t>The Lognormal Distribution, Interpretation of Its Parameters and Relationship to the Normal Distribution.</t>
  </si>
  <si>
    <t>Michael Pyrcz, the University of Texas at Austin, Geostatistical Reservoir Modeling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</si>
</sst>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5" xfId="0" applyFill="1" applyBorder="1"/>
    <xf numFmtId="0" fontId="1" fillId="3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 wrapText="1"/>
    </xf>
    <xf numFmtId="0" fontId="1" fillId="3" borderId="26" xfId="0" applyFont="1" applyFill="1" applyBorder="1" applyAlignment="1">
      <alignment horizontal="center" vertical="top" wrapText="1"/>
    </xf>
    <xf numFmtId="0" fontId="0" fillId="4" borderId="2" xfId="0" applyFill="1" applyBorder="1"/>
    <xf numFmtId="0" fontId="0" fillId="4" borderId="16" xfId="0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168" fontId="0" fillId="4" borderId="19" xfId="0" applyNumberFormat="1" applyFill="1" applyBorder="1" applyAlignment="1">
      <alignment horizontal="center"/>
    </xf>
    <xf numFmtId="168" fontId="0" fillId="4" borderId="20" xfId="0" applyNumberFormat="1" applyFill="1" applyBorder="1" applyAlignment="1">
      <alignment horizontal="center"/>
    </xf>
    <xf numFmtId="0" fontId="0" fillId="4" borderId="1" xfId="0" applyFill="1" applyBorder="1"/>
    <xf numFmtId="168" fontId="0" fillId="4" borderId="14" xfId="0" applyNumberFormat="1" applyFill="1" applyBorder="1" applyAlignment="1">
      <alignment horizontal="center"/>
    </xf>
    <xf numFmtId="168" fontId="0" fillId="4" borderId="15" xfId="0" applyNumberFormat="1" applyFill="1" applyBorder="1" applyAlignment="1">
      <alignment horizontal="center"/>
    </xf>
    <xf numFmtId="0" fontId="0" fillId="4" borderId="5" xfId="0" applyFill="1" applyBorder="1"/>
    <xf numFmtId="168" fontId="0" fillId="4" borderId="18" xfId="0" applyNumberFormat="1" applyFill="1" applyBorder="1" applyAlignment="1">
      <alignment horizontal="center"/>
    </xf>
    <xf numFmtId="0" fontId="0" fillId="4" borderId="11" xfId="0" applyFill="1" applyBorder="1"/>
    <xf numFmtId="0" fontId="0" fillId="4" borderId="11" xfId="0" applyFill="1" applyBorder="1" applyAlignment="1">
      <alignment horizontal="center"/>
    </xf>
    <xf numFmtId="0" fontId="0" fillId="4" borderId="3" xfId="0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4" xfId="0" applyFill="1" applyBorder="1"/>
    <xf numFmtId="168" fontId="0" fillId="4" borderId="0" xfId="0" applyNumberFormat="1" applyFill="1" applyBorder="1"/>
    <xf numFmtId="0" fontId="1" fillId="4" borderId="0" xfId="0" quotePrefix="1" applyFont="1" applyFill="1" applyBorder="1" applyAlignment="1">
      <alignment horizontal="right"/>
    </xf>
    <xf numFmtId="164" fontId="0" fillId="4" borderId="4" xfId="0" applyNumberFormat="1" applyFill="1" applyBorder="1" applyAlignment="1">
      <alignment horizontal="left" indent="3"/>
    </xf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4" borderId="6" xfId="0" applyFill="1" applyBorder="1"/>
    <xf numFmtId="0" fontId="0" fillId="4" borderId="21" xfId="0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8" fontId="0" fillId="4" borderId="23" xfId="0" applyNumberFormat="1" applyFill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5" xfId="0" quotePrefix="1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/>
    </xf>
    <xf numFmtId="168" fontId="0" fillId="4" borderId="29" xfId="0" applyNumberFormat="1" applyFill="1" applyBorder="1" applyAlignment="1">
      <alignment horizontal="center"/>
    </xf>
    <xf numFmtId="168" fontId="0" fillId="4" borderId="30" xfId="0" applyNumberFormat="1" applyFill="1" applyBorder="1" applyAlignment="1">
      <alignment horizontal="center"/>
    </xf>
    <xf numFmtId="168" fontId="0" fillId="4" borderId="31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68" fontId="0" fillId="5" borderId="27" xfId="0" applyNumberFormat="1" applyFill="1" applyBorder="1" applyAlignment="1">
      <alignment horizontal="center"/>
    </xf>
    <xf numFmtId="168" fontId="0" fillId="5" borderId="28" xfId="0" applyNumberFormat="1" applyFill="1" applyBorder="1" applyAlignment="1">
      <alignment horizontal="center"/>
    </xf>
    <xf numFmtId="168" fontId="0" fillId="6" borderId="27" xfId="0" applyNumberFormat="1" applyFill="1" applyBorder="1" applyAlignment="1">
      <alignment horizontal="center"/>
    </xf>
    <xf numFmtId="168" fontId="0" fillId="6" borderId="28" xfId="0" applyNumberForma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4" borderId="0" xfId="0" applyFont="1" applyFill="1" applyBorder="1"/>
    <xf numFmtId="0" fontId="0" fillId="2" borderId="33" xfId="0" applyFill="1" applyBorder="1" applyAlignment="1">
      <alignment horizontal="center"/>
    </xf>
    <xf numFmtId="0" fontId="1" fillId="7" borderId="9" xfId="0" applyFont="1" applyFill="1" applyBorder="1"/>
    <xf numFmtId="0" fontId="0" fillId="7" borderId="10" xfId="0" applyFill="1" applyBorder="1"/>
    <xf numFmtId="0" fontId="0" fillId="3" borderId="3" xfId="0" applyFill="1" applyBorder="1" applyAlignment="1">
      <alignment horizontal="right"/>
    </xf>
    <xf numFmtId="0" fontId="0" fillId="3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zoomScale="71" zoomScaleNormal="71" workbookViewId="0">
      <selection activeCell="L16" sqref="L16"/>
    </sheetView>
  </sheetViews>
  <sheetFormatPr defaultRowHeight="15" x14ac:dyDescent="0.25"/>
  <cols>
    <col min="3" max="3" width="19.85546875" customWidth="1"/>
    <col min="4" max="5" width="18.5703125" customWidth="1"/>
    <col min="6" max="6" width="18.42578125" style="1" customWidth="1"/>
    <col min="7" max="7" width="25.85546875" style="1" customWidth="1"/>
    <col min="8" max="8" width="22.28515625" customWidth="1"/>
    <col min="9" max="9" width="26.85546875" customWidth="1"/>
    <col min="10" max="10" width="14.140625" customWidth="1"/>
  </cols>
  <sheetData>
    <row r="1" spans="1:11" ht="15.75" thickBot="1" x14ac:dyDescent="0.3">
      <c r="A1" s="54"/>
      <c r="B1" s="54"/>
      <c r="C1" s="54"/>
      <c r="D1" s="54"/>
      <c r="E1" s="54"/>
      <c r="F1" s="55"/>
      <c r="G1" s="55"/>
      <c r="H1" s="54"/>
      <c r="I1" s="54"/>
      <c r="J1" s="54"/>
      <c r="K1" s="54"/>
    </row>
    <row r="2" spans="1:11" x14ac:dyDescent="0.25">
      <c r="A2" s="54"/>
      <c r="B2" s="16"/>
      <c r="C2" s="21"/>
      <c r="D2" s="21"/>
      <c r="E2" s="21"/>
      <c r="F2" s="22"/>
      <c r="G2" s="22"/>
      <c r="H2" s="21"/>
      <c r="I2" s="21"/>
      <c r="J2" s="9"/>
      <c r="K2" s="54"/>
    </row>
    <row r="3" spans="1:11" ht="18.75" x14ac:dyDescent="0.3">
      <c r="A3" s="54"/>
      <c r="B3" s="23"/>
      <c r="C3" s="24" t="s">
        <v>40</v>
      </c>
      <c r="D3" s="25"/>
      <c r="E3" s="25"/>
      <c r="F3" s="26"/>
      <c r="G3" s="26"/>
      <c r="H3" s="25"/>
      <c r="I3" s="25"/>
      <c r="J3" s="27"/>
      <c r="K3" s="54"/>
    </row>
    <row r="4" spans="1:11" x14ac:dyDescent="0.25">
      <c r="A4" s="54"/>
      <c r="B4" s="23"/>
      <c r="C4" s="25" t="s">
        <v>41</v>
      </c>
      <c r="D4" s="25"/>
      <c r="E4" s="25"/>
      <c r="F4" s="26"/>
      <c r="G4" s="26"/>
      <c r="H4" s="25"/>
      <c r="I4" s="25"/>
      <c r="J4" s="27"/>
      <c r="K4" s="54"/>
    </row>
    <row r="5" spans="1:11" ht="15.75" thickBot="1" x14ac:dyDescent="0.3">
      <c r="A5" s="54"/>
      <c r="B5" s="23"/>
      <c r="C5" s="25"/>
      <c r="D5" s="25"/>
      <c r="E5" s="25"/>
      <c r="F5" s="26"/>
      <c r="G5" s="26"/>
      <c r="H5" s="25"/>
      <c r="I5" s="25"/>
      <c r="J5" s="27"/>
      <c r="K5" s="54"/>
    </row>
    <row r="6" spans="1:11" ht="15.75" thickBot="1" x14ac:dyDescent="0.3">
      <c r="A6" s="54"/>
      <c r="B6" s="23"/>
      <c r="C6" s="58" t="s">
        <v>7</v>
      </c>
      <c r="D6" s="59"/>
      <c r="E6" s="59"/>
      <c r="F6" s="26"/>
      <c r="G6" s="26"/>
      <c r="H6" s="25"/>
      <c r="I6" s="25"/>
      <c r="J6" s="27"/>
      <c r="K6" s="54"/>
    </row>
    <row r="7" spans="1:11" x14ac:dyDescent="0.25">
      <c r="A7" s="54"/>
      <c r="B7" s="23"/>
      <c r="C7" s="60" t="s">
        <v>38</v>
      </c>
      <c r="D7" s="57">
        <v>1</v>
      </c>
      <c r="E7" s="2"/>
      <c r="F7" s="26"/>
      <c r="G7" s="26"/>
      <c r="H7" s="28"/>
      <c r="I7" s="29"/>
      <c r="J7" s="27"/>
      <c r="K7" s="54"/>
    </row>
    <row r="8" spans="1:11" ht="15.75" thickBot="1" x14ac:dyDescent="0.3">
      <c r="A8" s="54"/>
      <c r="B8" s="23"/>
      <c r="C8" s="61" t="s">
        <v>39</v>
      </c>
      <c r="D8" s="44">
        <v>0.4</v>
      </c>
      <c r="E8" s="3"/>
      <c r="F8" s="26"/>
      <c r="G8" s="26"/>
      <c r="H8" s="25"/>
      <c r="I8" s="25"/>
      <c r="J8" s="27"/>
      <c r="K8" s="54"/>
    </row>
    <row r="9" spans="1:11" ht="15.75" thickBot="1" x14ac:dyDescent="0.3">
      <c r="A9" s="54"/>
      <c r="B9" s="23"/>
      <c r="C9" s="25"/>
      <c r="D9" s="25"/>
      <c r="E9" s="25"/>
      <c r="F9" s="26"/>
      <c r="G9" s="26"/>
      <c r="H9" s="25"/>
      <c r="I9" s="25"/>
      <c r="J9" s="27"/>
      <c r="K9" s="54"/>
    </row>
    <row r="10" spans="1:11" ht="48" customHeight="1" thickBot="1" x14ac:dyDescent="0.3">
      <c r="A10" s="54"/>
      <c r="B10" s="23"/>
      <c r="C10" s="6" t="s">
        <v>0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8" t="s">
        <v>13</v>
      </c>
      <c r="J10" s="30"/>
      <c r="K10" s="54"/>
    </row>
    <row r="11" spans="1:11" ht="30.75" thickBot="1" x14ac:dyDescent="0.3">
      <c r="A11" s="54"/>
      <c r="B11" s="23"/>
      <c r="C11" s="39"/>
      <c r="D11" s="40" t="s">
        <v>2</v>
      </c>
      <c r="E11" s="41" t="s">
        <v>1</v>
      </c>
      <c r="F11" s="42" t="s">
        <v>5</v>
      </c>
      <c r="G11" s="42" t="s">
        <v>27</v>
      </c>
      <c r="H11" s="42" t="s">
        <v>16</v>
      </c>
      <c r="I11" s="43" t="s">
        <v>17</v>
      </c>
      <c r="J11" s="30"/>
      <c r="K11" s="54"/>
    </row>
    <row r="12" spans="1:11" x14ac:dyDescent="0.25">
      <c r="A12" s="54"/>
      <c r="B12" s="23"/>
      <c r="C12" s="36">
        <v>5.0000000000000001E-3</v>
      </c>
      <c r="D12" s="37">
        <f>_xlfn.NORM.INV(C12,0,1)</f>
        <v>-2.5758293035488999</v>
      </c>
      <c r="E12" s="37">
        <f>D12*$D$8+$D$7</f>
        <v>-3.0331721419559976E-2</v>
      </c>
      <c r="F12" s="37">
        <f>EXP($D$7+$D$8*D12)</f>
        <v>0.97012366936608707</v>
      </c>
      <c r="G12" s="37">
        <f>_xlfn.LOGNORM.INV(C12,$D$7,$D$8)</f>
        <v>0.97012366936608707</v>
      </c>
      <c r="H12" s="37">
        <f>LN(F12)</f>
        <v>-3.0331721419559952E-2</v>
      </c>
      <c r="I12" s="38">
        <f>(H12-$D$7)/$D$8</f>
        <v>-2.5758293035488999</v>
      </c>
      <c r="J12" s="31"/>
      <c r="K12" s="54"/>
    </row>
    <row r="13" spans="1:11" ht="17.25" customHeight="1" x14ac:dyDescent="0.25">
      <c r="A13" s="54"/>
      <c r="B13" s="23"/>
      <c r="C13" s="10">
        <f>C12+0.01</f>
        <v>1.4999999999999999E-2</v>
      </c>
      <c r="D13" s="11">
        <f t="shared" ref="D13:D76" si="0">_xlfn.NORM.INV(C13,0,1)</f>
        <v>-2.1700903775845601</v>
      </c>
      <c r="E13" s="11">
        <f>D13*$D$8+$D$7</f>
        <v>0.13196384896617586</v>
      </c>
      <c r="F13" s="11">
        <f>EXP($D$7+$D$8*D13)</f>
        <v>1.1410670677674348</v>
      </c>
      <c r="G13" s="11">
        <f>_xlfn.LOGNORM.INV(C13,$D$7,$D$8)</f>
        <v>1.1410670677674348</v>
      </c>
      <c r="H13" s="11">
        <f t="shared" ref="H13:H76" si="1">LN(F13)</f>
        <v>0.13196384896617577</v>
      </c>
      <c r="I13" s="12">
        <f>(H13-$D$7)/$D$8</f>
        <v>-2.1700903775845606</v>
      </c>
      <c r="J13" s="27"/>
      <c r="K13" s="54"/>
    </row>
    <row r="14" spans="1:11" x14ac:dyDescent="0.25">
      <c r="A14" s="54"/>
      <c r="B14" s="23"/>
      <c r="C14" s="10">
        <f t="shared" ref="C14:C77" si="2">C13+0.01</f>
        <v>2.5000000000000001E-2</v>
      </c>
      <c r="D14" s="11">
        <f t="shared" si="0"/>
        <v>-1.9599639845400538</v>
      </c>
      <c r="E14" s="11">
        <f>D14*$D$8+$D$7</f>
        <v>0.21601440618397838</v>
      </c>
      <c r="F14" s="11">
        <f>EXP($D$7+$D$8*D14)</f>
        <v>1.2411202586786683</v>
      </c>
      <c r="G14" s="11">
        <f>_xlfn.LOGNORM.INV(C14,$D$7,$D$8)</f>
        <v>1.2411202586786683</v>
      </c>
      <c r="H14" s="11">
        <f t="shared" si="1"/>
        <v>0.21601440618397838</v>
      </c>
      <c r="I14" s="12">
        <f>(H14-$D$7)/$D$8</f>
        <v>-1.959963984540054</v>
      </c>
      <c r="J14" s="27"/>
      <c r="K14" s="54"/>
    </row>
    <row r="15" spans="1:11" x14ac:dyDescent="0.25">
      <c r="A15" s="54"/>
      <c r="B15" s="23"/>
      <c r="C15" s="10">
        <f t="shared" si="2"/>
        <v>3.5000000000000003E-2</v>
      </c>
      <c r="D15" s="11">
        <f t="shared" si="0"/>
        <v>-1.8119106729525978</v>
      </c>
      <c r="E15" s="11">
        <f>D15*$D$8+$D$7</f>
        <v>0.2752357308189608</v>
      </c>
      <c r="F15" s="11">
        <f>EXP($D$7+$D$8*D15)</f>
        <v>1.3168410583038286</v>
      </c>
      <c r="G15" s="11">
        <f>_xlfn.LOGNORM.INV(C15,$D$7,$D$8)</f>
        <v>1.3168410583038286</v>
      </c>
      <c r="H15" s="11">
        <f t="shared" si="1"/>
        <v>0.27523573081896074</v>
      </c>
      <c r="I15" s="12">
        <f>(H15-$D$7)/$D$8</f>
        <v>-1.811910672952598</v>
      </c>
      <c r="J15" s="27"/>
      <c r="K15" s="54"/>
    </row>
    <row r="16" spans="1:11" x14ac:dyDescent="0.25">
      <c r="A16" s="54"/>
      <c r="B16" s="23"/>
      <c r="C16" s="10">
        <f t="shared" si="2"/>
        <v>4.5000000000000005E-2</v>
      </c>
      <c r="D16" s="11">
        <f t="shared" si="0"/>
        <v>-1.6953977102721358</v>
      </c>
      <c r="E16" s="11">
        <f>D16*$D$8+$D$7</f>
        <v>0.32184091589114561</v>
      </c>
      <c r="F16" s="11">
        <f>EXP($D$7+$D$8*D16)</f>
        <v>1.3796652756773078</v>
      </c>
      <c r="G16" s="11">
        <f>_xlfn.LOGNORM.INV(C16,$D$7,$D$8)</f>
        <v>1.3796652756773078</v>
      </c>
      <c r="H16" s="11">
        <f t="shared" si="1"/>
        <v>0.32184091589114566</v>
      </c>
      <c r="I16" s="12">
        <f>(H16-$D$7)/$D$8</f>
        <v>-1.6953977102721356</v>
      </c>
      <c r="J16" s="27"/>
      <c r="K16" s="54"/>
    </row>
    <row r="17" spans="1:11" hidden="1" x14ac:dyDescent="0.25">
      <c r="A17" s="54"/>
      <c r="B17" s="23"/>
      <c r="C17" s="10">
        <f t="shared" si="2"/>
        <v>5.5000000000000007E-2</v>
      </c>
      <c r="D17" s="11">
        <f t="shared" si="0"/>
        <v>-1.5981931399228173</v>
      </c>
      <c r="E17" s="11">
        <f>D17*$D$8+$D$7</f>
        <v>0.36072274403087301</v>
      </c>
      <c r="F17" s="11">
        <f>EXP($D$7+$D$8*D17)</f>
        <v>1.4343657192854053</v>
      </c>
      <c r="G17" s="11">
        <f>_xlfn.LOGNORM.INV(C17,$D$7,$D$8)</f>
        <v>1.4343657192854053</v>
      </c>
      <c r="H17" s="11">
        <f t="shared" si="1"/>
        <v>0.36072274403087307</v>
      </c>
      <c r="I17" s="12">
        <f>(H17-$D$7)/$D$8</f>
        <v>-1.5981931399228171</v>
      </c>
      <c r="J17" s="27"/>
      <c r="K17" s="54"/>
    </row>
    <row r="18" spans="1:11" hidden="1" x14ac:dyDescent="0.25">
      <c r="A18" s="54"/>
      <c r="B18" s="23"/>
      <c r="C18" s="10">
        <f t="shared" si="2"/>
        <v>6.5000000000000002E-2</v>
      </c>
      <c r="D18" s="11">
        <f t="shared" si="0"/>
        <v>-1.5141018876192833</v>
      </c>
      <c r="E18" s="11">
        <f>D18*$D$8+$D$7</f>
        <v>0.39435924495228658</v>
      </c>
      <c r="F18" s="11">
        <f>EXP($D$7+$D$8*D18)</f>
        <v>1.4834333689123675</v>
      </c>
      <c r="G18" s="11">
        <f>_xlfn.LOGNORM.INV(C18,$D$7,$D$8)</f>
        <v>1.4834333689123675</v>
      </c>
      <c r="H18" s="11">
        <f t="shared" si="1"/>
        <v>0.39435924495228658</v>
      </c>
      <c r="I18" s="12">
        <f>(H18-$D$7)/$D$8</f>
        <v>-1.5141018876192835</v>
      </c>
      <c r="J18" s="27"/>
      <c r="K18" s="54"/>
    </row>
    <row r="19" spans="1:11" hidden="1" x14ac:dyDescent="0.25">
      <c r="A19" s="54"/>
      <c r="B19" s="23"/>
      <c r="C19" s="10">
        <f t="shared" si="2"/>
        <v>7.4999999999999997E-2</v>
      </c>
      <c r="D19" s="11">
        <f t="shared" si="0"/>
        <v>-1.4395314709384572</v>
      </c>
      <c r="E19" s="11">
        <f>D19*$D$8+$D$7</f>
        <v>0.42418741162461704</v>
      </c>
      <c r="F19" s="11">
        <f>EXP($D$7+$D$8*D19)</f>
        <v>1.5283479971266827</v>
      </c>
      <c r="G19" s="11">
        <f>_xlfn.LOGNORM.INV(C19,$D$7,$D$8)</f>
        <v>1.5283479971266827</v>
      </c>
      <c r="H19" s="11">
        <f t="shared" si="1"/>
        <v>0.42418741162461704</v>
      </c>
      <c r="I19" s="12">
        <f>(H19-$D$7)/$D$8</f>
        <v>-1.4395314709384572</v>
      </c>
      <c r="J19" s="27"/>
      <c r="K19" s="54"/>
    </row>
    <row r="20" spans="1:11" hidden="1" x14ac:dyDescent="0.25">
      <c r="A20" s="54"/>
      <c r="B20" s="23"/>
      <c r="C20" s="10">
        <f t="shared" si="2"/>
        <v>8.4999999999999992E-2</v>
      </c>
      <c r="D20" s="11">
        <f t="shared" si="0"/>
        <v>-1.3722038089987258</v>
      </c>
      <c r="E20" s="11">
        <f>D20*$D$8+$D$7</f>
        <v>0.45111847640050962</v>
      </c>
      <c r="F20" s="11">
        <f>EXP($D$7+$D$8*D20)</f>
        <v>1.5700672869951102</v>
      </c>
      <c r="G20" s="11">
        <f>_xlfn.LOGNORM.INV(C20,$D$7,$D$8)</f>
        <v>1.5700672869951102</v>
      </c>
      <c r="H20" s="11">
        <f t="shared" si="1"/>
        <v>0.45111847640050956</v>
      </c>
      <c r="I20" s="12">
        <f>(H20-$D$7)/$D$8</f>
        <v>-1.3722038089987258</v>
      </c>
      <c r="J20" s="27"/>
      <c r="K20" s="54"/>
    </row>
    <row r="21" spans="1:11" hidden="1" x14ac:dyDescent="0.25">
      <c r="A21" s="54"/>
      <c r="B21" s="23"/>
      <c r="C21" s="10">
        <f t="shared" si="2"/>
        <v>9.4999999999999987E-2</v>
      </c>
      <c r="D21" s="11">
        <f t="shared" si="0"/>
        <v>-1.3105791121681303</v>
      </c>
      <c r="E21" s="11">
        <f>D21*$D$8+$D$7</f>
        <v>0.47576835513274784</v>
      </c>
      <c r="F21" s="11">
        <f>EXP($D$7+$D$8*D21)</f>
        <v>1.6092501982309027</v>
      </c>
      <c r="G21" s="11">
        <f>_xlfn.LOGNORM.INV(C21,$D$7,$D$8)</f>
        <v>1.6092501982309027</v>
      </c>
      <c r="H21" s="11">
        <f t="shared" si="1"/>
        <v>0.47576835513274784</v>
      </c>
      <c r="I21" s="12">
        <f>(H21-$D$7)/$D$8</f>
        <v>-1.3105791121681303</v>
      </c>
      <c r="J21" s="27"/>
      <c r="K21" s="54"/>
    </row>
    <row r="22" spans="1:11" hidden="1" x14ac:dyDescent="0.25">
      <c r="A22" s="54"/>
      <c r="B22" s="23"/>
      <c r="C22" s="10">
        <f t="shared" si="2"/>
        <v>0.10499999999999998</v>
      </c>
      <c r="D22" s="11">
        <f t="shared" si="0"/>
        <v>-1.2535654384704511</v>
      </c>
      <c r="E22" s="11">
        <f>D22*$D$8+$D$7</f>
        <v>0.49857382461181954</v>
      </c>
      <c r="F22" s="11">
        <f>EXP($D$7+$D$8*D22)</f>
        <v>1.6463715809350101</v>
      </c>
      <c r="G22" s="11">
        <f>_xlfn.LOGNORM.INV(C22,$D$7,$D$8)</f>
        <v>1.6463715809350101</v>
      </c>
      <c r="H22" s="11">
        <f t="shared" si="1"/>
        <v>0.49857382461181948</v>
      </c>
      <c r="I22" s="12">
        <f>(H22-$D$7)/$D$8</f>
        <v>-1.2535654384704513</v>
      </c>
      <c r="J22" s="27"/>
      <c r="K22" s="54"/>
    </row>
    <row r="23" spans="1:11" hidden="1" x14ac:dyDescent="0.25">
      <c r="A23" s="54"/>
      <c r="B23" s="23"/>
      <c r="C23" s="10">
        <f t="shared" si="2"/>
        <v>0.11499999999999998</v>
      </c>
      <c r="D23" s="11">
        <f t="shared" si="0"/>
        <v>-1.2003588580308597</v>
      </c>
      <c r="E23" s="11">
        <f>D23*$D$8+$D$7</f>
        <v>0.51985645678765602</v>
      </c>
      <c r="F23" s="11">
        <f>EXP($D$7+$D$8*D23)</f>
        <v>1.6817862233747667</v>
      </c>
      <c r="G23" s="11">
        <f>_xlfn.LOGNORM.INV(C23,$D$7,$D$8)</f>
        <v>1.6817862233747667</v>
      </c>
      <c r="H23" s="11">
        <f t="shared" si="1"/>
        <v>0.51985645678765602</v>
      </c>
      <c r="I23" s="12">
        <f>(H23-$D$7)/$D$8</f>
        <v>-1.20035885803086</v>
      </c>
      <c r="J23" s="27"/>
      <c r="K23" s="54"/>
    </row>
    <row r="24" spans="1:11" hidden="1" x14ac:dyDescent="0.25">
      <c r="A24" s="54"/>
      <c r="B24" s="23"/>
      <c r="C24" s="10">
        <f t="shared" si="2"/>
        <v>0.12499999999999997</v>
      </c>
      <c r="D24" s="11">
        <f t="shared" si="0"/>
        <v>-1.1503493803760083</v>
      </c>
      <c r="E24" s="11">
        <f>D24*$D$8+$D$7</f>
        <v>0.53986024784959663</v>
      </c>
      <c r="F24" s="11">
        <f>EXP($D$7+$D$8*D24)</f>
        <v>1.715767063292357</v>
      </c>
      <c r="G24" s="11">
        <f>_xlfn.LOGNORM.INV(C24,$D$7,$D$8)</f>
        <v>1.715767063292357</v>
      </c>
      <c r="H24" s="11">
        <f t="shared" si="1"/>
        <v>0.53986024784959663</v>
      </c>
      <c r="I24" s="12">
        <f>(H24-$D$7)/$D$8</f>
        <v>-1.1503493803760083</v>
      </c>
      <c r="J24" s="27"/>
      <c r="K24" s="54"/>
    </row>
    <row r="25" spans="1:11" hidden="1" x14ac:dyDescent="0.25">
      <c r="A25" s="54"/>
      <c r="B25" s="23"/>
      <c r="C25" s="10">
        <f t="shared" si="2"/>
        <v>0.13499999999999998</v>
      </c>
      <c r="D25" s="11">
        <f t="shared" si="0"/>
        <v>-1.1030625561995977</v>
      </c>
      <c r="E25" s="11">
        <f>D25*$D$8+$D$7</f>
        <v>0.55877497752016092</v>
      </c>
      <c r="F25" s="11">
        <f>EXP($D$7+$D$8*D25)</f>
        <v>1.7485292001918407</v>
      </c>
      <c r="G25" s="11">
        <f>_xlfn.LOGNORM.INV(C25,$D$7,$D$8)</f>
        <v>1.7485292001918407</v>
      </c>
      <c r="H25" s="11">
        <f t="shared" si="1"/>
        <v>0.55877497752016092</v>
      </c>
      <c r="I25" s="12">
        <f>(H25-$D$7)/$D$8</f>
        <v>-1.1030625561995977</v>
      </c>
      <c r="J25" s="27"/>
      <c r="K25" s="54"/>
    </row>
    <row r="26" spans="1:11" hidden="1" x14ac:dyDescent="0.25">
      <c r="A26" s="54"/>
      <c r="B26" s="23"/>
      <c r="C26" s="10">
        <f t="shared" si="2"/>
        <v>0.14499999999999999</v>
      </c>
      <c r="D26" s="11">
        <f t="shared" si="0"/>
        <v>-1.058121617684777</v>
      </c>
      <c r="E26" s="11">
        <f>D26*$D$8+$D$7</f>
        <v>0.57675135292608926</v>
      </c>
      <c r="F26" s="11">
        <f>EXP($D$7+$D$8*D26)</f>
        <v>1.7802456366944748</v>
      </c>
      <c r="G26" s="11">
        <f>_xlfn.LOGNORM.INV(C26,$D$7,$D$8)</f>
        <v>1.7802456366944748</v>
      </c>
      <c r="H26" s="11">
        <f t="shared" si="1"/>
        <v>0.57675135292608926</v>
      </c>
      <c r="I26" s="12">
        <f>(H26-$D$7)/$D$8</f>
        <v>-1.0581216176847767</v>
      </c>
      <c r="J26" s="27"/>
      <c r="K26" s="54"/>
    </row>
    <row r="27" spans="1:11" hidden="1" x14ac:dyDescent="0.25">
      <c r="A27" s="54"/>
      <c r="B27" s="23"/>
      <c r="C27" s="10">
        <f t="shared" si="2"/>
        <v>0.155</v>
      </c>
      <c r="D27" s="11">
        <f t="shared" si="0"/>
        <v>-1.0152220332170301</v>
      </c>
      <c r="E27" s="11">
        <f>D27*$D$8+$D$7</f>
        <v>0.59391118671318788</v>
      </c>
      <c r="F27" s="11">
        <f>EXP($D$7+$D$8*D27)</f>
        <v>1.8110579670750664</v>
      </c>
      <c r="G27" s="11">
        <f>_xlfn.LOGNORM.INV(C27,$D$7,$D$8)</f>
        <v>1.8110579670750664</v>
      </c>
      <c r="H27" s="11">
        <f t="shared" si="1"/>
        <v>0.59391118671318788</v>
      </c>
      <c r="I27" s="12">
        <f>(H27-$D$7)/$D$8</f>
        <v>-1.0152220332170303</v>
      </c>
      <c r="J27" s="27"/>
      <c r="K27" s="54"/>
    </row>
    <row r="28" spans="1:11" hidden="1" x14ac:dyDescent="0.25">
      <c r="A28" s="54"/>
      <c r="B28" s="23"/>
      <c r="C28" s="10">
        <f t="shared" si="2"/>
        <v>0.16500000000000001</v>
      </c>
      <c r="D28" s="11">
        <f t="shared" si="0"/>
        <v>-0.97411387705930974</v>
      </c>
      <c r="E28" s="11">
        <f>D28*$D$8+$D$7</f>
        <v>0.61035444917627601</v>
      </c>
      <c r="F28" s="11">
        <f>EXP($D$7+$D$8*D28)</f>
        <v>1.8410838537991689</v>
      </c>
      <c r="G28" s="11">
        <f>_xlfn.LOGNORM.INV(C28,$D$7,$D$8)</f>
        <v>1.8410838537991689</v>
      </c>
      <c r="H28" s="11">
        <f t="shared" si="1"/>
        <v>0.61035444917627601</v>
      </c>
      <c r="I28" s="12">
        <f>(H28-$D$7)/$D$8</f>
        <v>-0.97411387705930996</v>
      </c>
      <c r="J28" s="27"/>
      <c r="K28" s="54"/>
    </row>
    <row r="29" spans="1:11" hidden="1" x14ac:dyDescent="0.25">
      <c r="A29" s="54"/>
      <c r="B29" s="23"/>
      <c r="C29" s="10">
        <f t="shared" si="2"/>
        <v>0.17500000000000002</v>
      </c>
      <c r="D29" s="11">
        <f t="shared" si="0"/>
        <v>-0.9345892910734801</v>
      </c>
      <c r="E29" s="11">
        <f>D29*$D$8+$D$7</f>
        <v>0.62616428357060794</v>
      </c>
      <c r="F29" s="11">
        <f>EXP($D$7+$D$8*D29)</f>
        <v>1.8704223922541117</v>
      </c>
      <c r="G29" s="11">
        <f>_xlfn.LOGNORM.INV(C29,$D$7,$D$8)</f>
        <v>1.8704223922541117</v>
      </c>
      <c r="H29" s="11">
        <f t="shared" si="1"/>
        <v>0.62616428357060794</v>
      </c>
      <c r="I29" s="12">
        <f>(H29-$D$7)/$D$8</f>
        <v>-0.9345892910734801</v>
      </c>
      <c r="J29" s="27"/>
      <c r="K29" s="54"/>
    </row>
    <row r="30" spans="1:11" hidden="1" x14ac:dyDescent="0.25">
      <c r="A30" s="54"/>
      <c r="B30" s="23"/>
      <c r="C30" s="10">
        <f t="shared" si="2"/>
        <v>0.18500000000000003</v>
      </c>
      <c r="D30" s="11">
        <f t="shared" si="0"/>
        <v>-0.89647336400191591</v>
      </c>
      <c r="E30" s="11">
        <f>D30*$D$8+$D$7</f>
        <v>0.64141065439923362</v>
      </c>
      <c r="F30" s="11">
        <f>EXP($D$7+$D$8*D30)</f>
        <v>1.8991580462351076</v>
      </c>
      <c r="G30" s="11">
        <f>_xlfn.LOGNORM.INV(C30,$D$7,$D$8)</f>
        <v>1.8991580462351076</v>
      </c>
      <c r="H30" s="11">
        <f t="shared" si="1"/>
        <v>0.64141065439923362</v>
      </c>
      <c r="I30" s="12">
        <f>(H30-$D$7)/$D$8</f>
        <v>-0.89647336400191591</v>
      </c>
      <c r="J30" s="27"/>
      <c r="K30" s="54"/>
    </row>
    <row r="31" spans="1:11" hidden="1" x14ac:dyDescent="0.25">
      <c r="A31" s="54"/>
      <c r="B31" s="23"/>
      <c r="C31" s="10">
        <f t="shared" si="2"/>
        <v>0.19500000000000003</v>
      </c>
      <c r="D31" s="11">
        <f t="shared" si="0"/>
        <v>-0.85961736424191115</v>
      </c>
      <c r="E31" s="11">
        <f>D31*$D$8+$D$7</f>
        <v>0.65615305430323545</v>
      </c>
      <c r="F31" s="11">
        <f>EXP($D$7+$D$8*D31)</f>
        <v>1.9273635915038223</v>
      </c>
      <c r="G31" s="11">
        <f>_xlfn.LOGNORM.INV(C31,$D$7,$D$8)</f>
        <v>1.9273635915038223</v>
      </c>
      <c r="H31" s="11">
        <f t="shared" si="1"/>
        <v>0.65615305430323545</v>
      </c>
      <c r="I31" s="12">
        <f>(H31-$D$7)/$D$8</f>
        <v>-0.85961736424191137</v>
      </c>
      <c r="J31" s="27"/>
      <c r="K31" s="54"/>
    </row>
    <row r="32" spans="1:11" hidden="1" x14ac:dyDescent="0.25">
      <c r="A32" s="54"/>
      <c r="B32" s="23"/>
      <c r="C32" s="10">
        <f t="shared" si="2"/>
        <v>0.20500000000000004</v>
      </c>
      <c r="D32" s="11">
        <f t="shared" si="0"/>
        <v>-0.82389363033855734</v>
      </c>
      <c r="E32" s="11">
        <f>D32*$D$8+$D$7</f>
        <v>0.67044254786457702</v>
      </c>
      <c r="F32" s="11">
        <f>EXP($D$7+$D$8*D32)</f>
        <v>1.9551023555846303</v>
      </c>
      <c r="G32" s="11">
        <f>_xlfn.LOGNORM.INV(C32,$D$7,$D$8)</f>
        <v>1.9551023555846303</v>
      </c>
      <c r="H32" s="11">
        <f t="shared" si="1"/>
        <v>0.67044254786457702</v>
      </c>
      <c r="I32" s="12">
        <f>(H32-$D$7)/$D$8</f>
        <v>-0.82389363033855745</v>
      </c>
      <c r="J32" s="27"/>
      <c r="K32" s="54"/>
    </row>
    <row r="33" spans="1:11" hidden="1" x14ac:dyDescent="0.25">
      <c r="A33" s="54"/>
      <c r="B33" s="23"/>
      <c r="C33" s="10">
        <f t="shared" si="2"/>
        <v>0.21500000000000005</v>
      </c>
      <c r="D33" s="11">
        <f t="shared" si="0"/>
        <v>-0.789191652658222</v>
      </c>
      <c r="E33" s="11">
        <f>D33*$D$8+$D$7</f>
        <v>0.68432333893671116</v>
      </c>
      <c r="F33" s="11">
        <f>EXP($D$7+$D$8*D33)</f>
        <v>1.9824299484301822</v>
      </c>
      <c r="G33" s="11">
        <f>_xlfn.LOGNORM.INV(C33,$D$7,$D$8)</f>
        <v>1.9824299484301822</v>
      </c>
      <c r="H33" s="11">
        <f t="shared" si="1"/>
        <v>0.68432333893671116</v>
      </c>
      <c r="I33" s="12">
        <f>(H33-$D$7)/$D$8</f>
        <v>-0.78919165265822211</v>
      </c>
      <c r="J33" s="27"/>
      <c r="K33" s="54"/>
    </row>
    <row r="34" spans="1:11" hidden="1" x14ac:dyDescent="0.25">
      <c r="A34" s="54"/>
      <c r="B34" s="23"/>
      <c r="C34" s="10">
        <f t="shared" si="2"/>
        <v>0.22500000000000006</v>
      </c>
      <c r="D34" s="11">
        <f t="shared" si="0"/>
        <v>-0.75541502636046942</v>
      </c>
      <c r="E34" s="11">
        <f>D34*$D$8+$D$7</f>
        <v>0.69783398945581221</v>
      </c>
      <c r="F34" s="11">
        <f>EXP($D$7+$D$8*D34)</f>
        <v>2.0093956183266997</v>
      </c>
      <c r="G34" s="11">
        <f>_xlfn.LOGNORM.INV(C34,$D$7,$D$8)</f>
        <v>2.0093956183266997</v>
      </c>
      <c r="H34" s="11">
        <f t="shared" si="1"/>
        <v>0.69783398945581232</v>
      </c>
      <c r="I34" s="12">
        <f>(H34-$D$7)/$D$8</f>
        <v>-0.7554150263604692</v>
      </c>
      <c r="J34" s="27"/>
      <c r="K34" s="54"/>
    </row>
    <row r="35" spans="1:11" hidden="1" x14ac:dyDescent="0.25">
      <c r="A35" s="54"/>
      <c r="B35" s="23"/>
      <c r="C35" s="10">
        <f t="shared" si="2"/>
        <v>0.23500000000000007</v>
      </c>
      <c r="D35" s="11">
        <f t="shared" si="0"/>
        <v>-0.72247905192806261</v>
      </c>
      <c r="E35" s="11">
        <f>D35*$D$8+$D$7</f>
        <v>0.71100837922877491</v>
      </c>
      <c r="F35" s="11">
        <f>EXP($D$7+$D$8*D35)</f>
        <v>2.0360433276414711</v>
      </c>
      <c r="G35" s="11">
        <f>_xlfn.LOGNORM.INV(C35,$D$7,$D$8)</f>
        <v>2.0360433276414711</v>
      </c>
      <c r="H35" s="11">
        <f t="shared" si="1"/>
        <v>0.7110083792287748</v>
      </c>
      <c r="I35" s="12">
        <f>(H35-$D$7)/$D$8</f>
        <v>-0.72247905192806294</v>
      </c>
      <c r="J35" s="27"/>
      <c r="K35" s="54"/>
    </row>
    <row r="36" spans="1:11" hidden="1" x14ac:dyDescent="0.25">
      <c r="A36" s="54"/>
      <c r="B36" s="23"/>
      <c r="C36" s="10">
        <f t="shared" si="2"/>
        <v>0.24500000000000008</v>
      </c>
      <c r="D36" s="11">
        <f t="shared" si="0"/>
        <v>-0.69030882393303394</v>
      </c>
      <c r="E36" s="11">
        <f>D36*$D$8+$D$7</f>
        <v>0.72387647042678638</v>
      </c>
      <c r="F36" s="11">
        <f>EXP($D$7+$D$8*D36)</f>
        <v>2.0624126162013665</v>
      </c>
      <c r="G36" s="11">
        <f>_xlfn.LOGNORM.INV(C36,$D$7,$D$8)</f>
        <v>2.0624126162013665</v>
      </c>
      <c r="H36" s="11">
        <f t="shared" si="1"/>
        <v>0.72387647042678627</v>
      </c>
      <c r="I36" s="12">
        <f>(H36-$D$7)/$D$8</f>
        <v>-0.69030882393303428</v>
      </c>
      <c r="J36" s="27"/>
      <c r="K36" s="54"/>
    </row>
    <row r="37" spans="1:11" hidden="1" x14ac:dyDescent="0.25">
      <c r="A37" s="54"/>
      <c r="B37" s="23"/>
      <c r="C37" s="10">
        <f t="shared" si="2"/>
        <v>0.25500000000000006</v>
      </c>
      <c r="D37" s="11">
        <f t="shared" si="0"/>
        <v>-0.65883769273618764</v>
      </c>
      <c r="E37" s="11">
        <f>D37*$D$8+$D$7</f>
        <v>0.7364649229055249</v>
      </c>
      <c r="F37" s="11">
        <f>EXP($D$7+$D$8*D37)</f>
        <v>2.0885393016592642</v>
      </c>
      <c r="G37" s="11">
        <f>_xlfn.LOGNORM.INV(C37,$D$7,$D$8)</f>
        <v>2.0885393016592642</v>
      </c>
      <c r="H37" s="11">
        <f t="shared" si="1"/>
        <v>0.7364649229055249</v>
      </c>
      <c r="I37" s="12">
        <f>(H37-$D$7)/$D$8</f>
        <v>-0.65883769273618775</v>
      </c>
      <c r="J37" s="27"/>
      <c r="K37" s="54"/>
    </row>
    <row r="38" spans="1:11" hidden="1" x14ac:dyDescent="0.25">
      <c r="A38" s="54"/>
      <c r="B38" s="23"/>
      <c r="C38" s="10">
        <f t="shared" si="2"/>
        <v>0.26500000000000007</v>
      </c>
      <c r="D38" s="11">
        <f t="shared" si="0"/>
        <v>-0.62800601443756954</v>
      </c>
      <c r="E38" s="11">
        <f>D38*$D$8+$D$7</f>
        <v>0.74879759422497216</v>
      </c>
      <c r="F38" s="11">
        <f>EXP($D$7+$D$8*D38)</f>
        <v>2.1144560533115486</v>
      </c>
      <c r="G38" s="11">
        <f>_xlfn.LOGNORM.INV(C38,$D$7,$D$8)</f>
        <v>2.1144560533115486</v>
      </c>
      <c r="H38" s="11">
        <f t="shared" si="1"/>
        <v>0.74879759422497205</v>
      </c>
      <c r="I38" s="12">
        <f>(H38-$D$7)/$D$8</f>
        <v>-0.62800601443756987</v>
      </c>
      <c r="J38" s="27"/>
      <c r="K38" s="54"/>
    </row>
    <row r="39" spans="1:11" hidden="1" x14ac:dyDescent="0.25">
      <c r="A39" s="54"/>
      <c r="B39" s="23"/>
      <c r="C39" s="10">
        <f t="shared" si="2"/>
        <v>0.27500000000000008</v>
      </c>
      <c r="D39" s="11">
        <f t="shared" si="0"/>
        <v>-0.5977601260424783</v>
      </c>
      <c r="E39" s="11">
        <f>D39*$D$8+$D$7</f>
        <v>0.76089594958300866</v>
      </c>
      <c r="F39" s="11">
        <f>EXP($D$7+$D$8*D39)</f>
        <v>2.1401928666658865</v>
      </c>
      <c r="G39" s="11">
        <f>_xlfn.LOGNORM.INV(C39,$D$7,$D$8)</f>
        <v>2.1401928666658865</v>
      </c>
      <c r="H39" s="11">
        <f t="shared" si="1"/>
        <v>0.76089594958300877</v>
      </c>
      <c r="I39" s="12">
        <f>(H39-$D$7)/$D$8</f>
        <v>-0.59776012604247808</v>
      </c>
      <c r="J39" s="27"/>
      <c r="K39" s="54"/>
    </row>
    <row r="40" spans="1:11" hidden="1" x14ac:dyDescent="0.25">
      <c r="A40" s="54"/>
      <c r="B40" s="23"/>
      <c r="C40" s="10">
        <f t="shared" si="2"/>
        <v>0.28500000000000009</v>
      </c>
      <c r="D40" s="11">
        <f t="shared" si="0"/>
        <v>-0.56805149833898261</v>
      </c>
      <c r="E40" s="11">
        <f>D40*$D$8+$D$7</f>
        <v>0.77277940066440698</v>
      </c>
      <c r="F40" s="11">
        <f>EXP($D$7+$D$8*D40)</f>
        <v>2.1657774594504118</v>
      </c>
      <c r="G40" s="11">
        <f>_xlfn.LOGNORM.INV(C40,$D$7,$D$8)</f>
        <v>2.1657774594504118</v>
      </c>
      <c r="H40" s="11">
        <f t="shared" si="1"/>
        <v>0.77277940066440709</v>
      </c>
      <c r="I40" s="12">
        <f>(H40-$D$7)/$D$8</f>
        <v>-0.56805149833898227</v>
      </c>
      <c r="J40" s="27"/>
      <c r="K40" s="54"/>
    </row>
    <row r="41" spans="1:11" hidden="1" x14ac:dyDescent="0.25">
      <c r="A41" s="54"/>
      <c r="B41" s="23"/>
      <c r="C41" s="10">
        <f t="shared" si="2"/>
        <v>0.2950000000000001</v>
      </c>
      <c r="D41" s="11">
        <f t="shared" si="0"/>
        <v>-0.53883603027845017</v>
      </c>
      <c r="E41" s="11">
        <f>D41*$D$8+$D$7</f>
        <v>0.78446558788861998</v>
      </c>
      <c r="F41" s="11">
        <f>EXP($D$7+$D$8*D41)</f>
        <v>2.1912356049269124</v>
      </c>
      <c r="G41" s="11">
        <f>_xlfn.LOGNORM.INV(C41,$D$7,$D$8)</f>
        <v>2.1912356049269124</v>
      </c>
      <c r="H41" s="11">
        <f t="shared" si="1"/>
        <v>0.78446558788861998</v>
      </c>
      <c r="I41" s="12">
        <f>(H41-$D$7)/$D$8</f>
        <v>-0.53883603027845006</v>
      </c>
      <c r="J41" s="27"/>
      <c r="K41" s="54"/>
    </row>
    <row r="42" spans="1:11" hidden="1" x14ac:dyDescent="0.25">
      <c r="A42" s="54"/>
      <c r="B42" s="23"/>
      <c r="C42" s="10">
        <f t="shared" si="2"/>
        <v>0.3050000000000001</v>
      </c>
      <c r="D42" s="11">
        <f t="shared" si="0"/>
        <v>-0.51007345696859452</v>
      </c>
      <c r="E42" s="11">
        <f>D42*$D$8+$D$7</f>
        <v>0.79597061721256224</v>
      </c>
      <c r="F42" s="11">
        <f>EXP($D$7+$D$8*D42)</f>
        <v>2.2165914147993107</v>
      </c>
      <c r="G42" s="11">
        <f>_xlfn.LOGNORM.INV(C42,$D$7,$D$8)</f>
        <v>2.2165914147993107</v>
      </c>
      <c r="H42" s="11">
        <f t="shared" si="1"/>
        <v>0.79597061721256224</v>
      </c>
      <c r="I42" s="12">
        <f>(H42-$D$7)/$D$8</f>
        <v>-0.51007345696859441</v>
      </c>
      <c r="J42" s="27"/>
      <c r="K42" s="54"/>
    </row>
    <row r="43" spans="1:11" hidden="1" x14ac:dyDescent="0.25">
      <c r="A43" s="54"/>
      <c r="B43" s="23"/>
      <c r="C43" s="10">
        <f t="shared" si="2"/>
        <v>0.31500000000000011</v>
      </c>
      <c r="D43" s="11">
        <f t="shared" si="0"/>
        <v>-0.48172684958473005</v>
      </c>
      <c r="E43" s="11">
        <f>D43*$D$8+$D$7</f>
        <v>0.80730926016610793</v>
      </c>
      <c r="F43" s="11">
        <f>EXP($D$7+$D$8*D43)</f>
        <v>2.2418675813378437</v>
      </c>
      <c r="G43" s="11">
        <f>_xlfn.LOGNORM.INV(C43,$D$7,$D$8)</f>
        <v>2.2418675813378437</v>
      </c>
      <c r="H43" s="11">
        <f t="shared" si="1"/>
        <v>0.80730926016610793</v>
      </c>
      <c r="I43" s="12">
        <f>(H43-$D$7)/$D$8</f>
        <v>-0.48172684958473017</v>
      </c>
      <c r="J43" s="27"/>
      <c r="K43" s="54"/>
    </row>
    <row r="44" spans="1:11" hidden="1" x14ac:dyDescent="0.25">
      <c r="A44" s="54"/>
      <c r="B44" s="23"/>
      <c r="C44" s="10">
        <f t="shared" si="2"/>
        <v>0.32500000000000012</v>
      </c>
      <c r="D44" s="11">
        <f t="shared" si="0"/>
        <v>-0.45376219016987912</v>
      </c>
      <c r="E44" s="11">
        <f>D44*$D$8+$D$7</f>
        <v>0.81849512393204837</v>
      </c>
      <c r="F44" s="11">
        <f>EXP($D$7+$D$8*D44)</f>
        <v>2.267085586321425</v>
      </c>
      <c r="G44" s="11">
        <f>_xlfn.LOGNORM.INV(C44,$D$7,$D$8)</f>
        <v>2.267085586321425</v>
      </c>
      <c r="H44" s="11">
        <f t="shared" si="1"/>
        <v>0.81849512393204849</v>
      </c>
      <c r="I44" s="12">
        <f>(H44-$D$7)/$D$8</f>
        <v>-0.45376219016987879</v>
      </c>
      <c r="J44" s="27"/>
      <c r="K44" s="54"/>
    </row>
    <row r="45" spans="1:11" hidden="1" x14ac:dyDescent="0.25">
      <c r="A45" s="54"/>
      <c r="B45" s="23"/>
      <c r="C45" s="10">
        <f t="shared" si="2"/>
        <v>0.33500000000000013</v>
      </c>
      <c r="D45" s="11">
        <f t="shared" si="0"/>
        <v>-0.42614800784127777</v>
      </c>
      <c r="E45" s="11">
        <f>D45*$D$8+$D$7</f>
        <v>0.82954079686348892</v>
      </c>
      <c r="F45" s="11">
        <f>EXP($D$7+$D$8*D45)</f>
        <v>2.2922658828618458</v>
      </c>
      <c r="G45" s="11">
        <f>_xlfn.LOGNORM.INV(C45,$D$7,$D$8)</f>
        <v>2.2922658828618458</v>
      </c>
      <c r="H45" s="11">
        <f t="shared" si="1"/>
        <v>0.82954079686348892</v>
      </c>
      <c r="I45" s="12">
        <f>(H45-$D$7)/$D$8</f>
        <v>-0.42614800784127771</v>
      </c>
      <c r="J45" s="27"/>
      <c r="K45" s="54"/>
    </row>
    <row r="46" spans="1:11" hidden="1" x14ac:dyDescent="0.25">
      <c r="A46" s="54"/>
      <c r="B46" s="23"/>
      <c r="C46" s="10">
        <f t="shared" si="2"/>
        <v>0.34500000000000014</v>
      </c>
      <c r="D46" s="11">
        <f t="shared" si="0"/>
        <v>-0.39885506564233636</v>
      </c>
      <c r="E46" s="11">
        <f>D46*$D$8+$D$7</f>
        <v>0.84045797374306541</v>
      </c>
      <c r="F46" s="11">
        <f>EXP($D$7+$D$8*D46)</f>
        <v>2.3174280549901951</v>
      </c>
      <c r="G46" s="11">
        <f>_xlfn.LOGNORM.INV(C46,$D$7,$D$8)</f>
        <v>2.3174280549901951</v>
      </c>
      <c r="H46" s="11">
        <f t="shared" si="1"/>
        <v>0.84045797374306552</v>
      </c>
      <c r="I46" s="12">
        <f>(H46-$D$7)/$D$8</f>
        <v>-0.39885506564233619</v>
      </c>
      <c r="J46" s="27"/>
      <c r="K46" s="54"/>
    </row>
    <row r="47" spans="1:11" hidden="1" x14ac:dyDescent="0.25">
      <c r="A47" s="54"/>
      <c r="B47" s="23"/>
      <c r="C47" s="10">
        <f t="shared" si="2"/>
        <v>0.35500000000000015</v>
      </c>
      <c r="D47" s="11">
        <f t="shared" si="0"/>
        <v>-0.3718560893850742</v>
      </c>
      <c r="E47" s="11">
        <f>D47*$D$8+$D$7</f>
        <v>0.85125756424597032</v>
      </c>
      <c r="F47" s="11">
        <f>EXP($D$7+$D$8*D47)</f>
        <v>2.3425909589690459</v>
      </c>
      <c r="G47" s="11">
        <f>_xlfn.LOGNORM.INV(C47,$D$7,$D$8)</f>
        <v>2.3425909589690459</v>
      </c>
      <c r="H47" s="11">
        <f t="shared" si="1"/>
        <v>0.85125756424597021</v>
      </c>
      <c r="I47" s="12">
        <f>(H47-$D$7)/$D$8</f>
        <v>-0.37185608938507447</v>
      </c>
      <c r="J47" s="27"/>
      <c r="K47" s="54"/>
    </row>
    <row r="48" spans="1:11" hidden="1" x14ac:dyDescent="0.25">
      <c r="A48" s="54"/>
      <c r="B48" s="23"/>
      <c r="C48" s="10">
        <f t="shared" si="2"/>
        <v>0.36500000000000016</v>
      </c>
      <c r="D48" s="11">
        <f t="shared" si="0"/>
        <v>-0.34512553147047198</v>
      </c>
      <c r="E48" s="11">
        <f>D48*$D$8+$D$7</f>
        <v>0.86194978741181116</v>
      </c>
      <c r="F48" s="11">
        <f>EXP($D$7+$D$8*D48)</f>
        <v>2.3677728495790427</v>
      </c>
      <c r="G48" s="11">
        <f>_xlfn.LOGNORM.INV(C48,$D$7,$D$8)</f>
        <v>2.3677728495790427</v>
      </c>
      <c r="H48" s="11">
        <f t="shared" si="1"/>
        <v>0.86194978741181116</v>
      </c>
      <c r="I48" s="12">
        <f>(H48-$D$7)/$D$8</f>
        <v>-0.34512553147047209</v>
      </c>
      <c r="J48" s="27"/>
      <c r="K48" s="54"/>
    </row>
    <row r="49" spans="1:11" hidden="1" x14ac:dyDescent="0.25">
      <c r="A49" s="54"/>
      <c r="B49" s="23"/>
      <c r="C49" s="10">
        <f t="shared" si="2"/>
        <v>0.37500000000000017</v>
      </c>
      <c r="D49" s="11">
        <f t="shared" si="0"/>
        <v>-0.31863936396437476</v>
      </c>
      <c r="E49" s="11">
        <f>D49*$D$8+$D$7</f>
        <v>0.8725442544142501</v>
      </c>
      <c r="F49" s="11">
        <f>EXP($D$7+$D$8*D49)</f>
        <v>2.3929914940679344</v>
      </c>
      <c r="G49" s="11">
        <f>_xlfn.LOGNORM.INV(C49,$D$7,$D$8)</f>
        <v>2.3929914940679344</v>
      </c>
      <c r="H49" s="11">
        <f t="shared" si="1"/>
        <v>0.8725442544142501</v>
      </c>
      <c r="I49" s="12">
        <f>(H49-$D$7)/$D$8</f>
        <v>-0.31863936396437476</v>
      </c>
      <c r="J49" s="27"/>
      <c r="K49" s="54"/>
    </row>
    <row r="50" spans="1:11" hidden="1" x14ac:dyDescent="0.25">
      <c r="A50" s="54"/>
      <c r="B50" s="23"/>
      <c r="C50" s="10">
        <f t="shared" si="2"/>
        <v>0.38500000000000018</v>
      </c>
      <c r="D50" s="11">
        <f t="shared" si="0"/>
        <v>-0.29237489622680374</v>
      </c>
      <c r="E50" s="11">
        <f>D50*$D$8+$D$7</f>
        <v>0.88305004150927846</v>
      </c>
      <c r="F50" s="11">
        <f>EXP($D$7+$D$8*D50)</f>
        <v>2.4182642760087356</v>
      </c>
      <c r="G50" s="11">
        <f>_xlfn.LOGNORM.INV(C50,$D$7,$D$8)</f>
        <v>2.4182642760087356</v>
      </c>
      <c r="H50" s="11">
        <f t="shared" si="1"/>
        <v>0.88305004150927857</v>
      </c>
      <c r="I50" s="12">
        <f>(H50-$D$7)/$D$8</f>
        <v>-0.29237489622680357</v>
      </c>
      <c r="J50" s="27"/>
      <c r="K50" s="54"/>
    </row>
    <row r="51" spans="1:11" hidden="1" x14ac:dyDescent="0.25">
      <c r="A51" s="54"/>
      <c r="B51" s="23"/>
      <c r="C51" s="10">
        <f t="shared" si="2"/>
        <v>0.39500000000000018</v>
      </c>
      <c r="D51" s="11">
        <f t="shared" si="0"/>
        <v>-0.26631061320409449</v>
      </c>
      <c r="E51" s="11">
        <f>D51*$D$8+$D$7</f>
        <v>0.89347575471836216</v>
      </c>
      <c r="F51" s="11">
        <f>EXP($D$7+$D$8*D51)</f>
        <v>2.4436082909653201</v>
      </c>
      <c r="G51" s="11">
        <f>_xlfn.LOGNORM.INV(C51,$D$7,$D$8)</f>
        <v>2.4436082909653201</v>
      </c>
      <c r="H51" s="11">
        <f t="shared" si="1"/>
        <v>0.89347575471836216</v>
      </c>
      <c r="I51" s="12">
        <f>(H51-$D$7)/$D$8</f>
        <v>-0.2663106132040946</v>
      </c>
      <c r="J51" s="27"/>
      <c r="K51" s="54"/>
    </row>
    <row r="52" spans="1:11" hidden="1" x14ac:dyDescent="0.25">
      <c r="A52" s="54"/>
      <c r="B52" s="23"/>
      <c r="C52" s="10">
        <f t="shared" si="2"/>
        <v>0.40500000000000019</v>
      </c>
      <c r="D52" s="11">
        <f t="shared" si="0"/>
        <v>-0.24042603114230746</v>
      </c>
      <c r="E52" s="11">
        <f>D52*$D$8+$D$7</f>
        <v>0.90382958754307707</v>
      </c>
      <c r="F52" s="11">
        <f>EXP($D$7+$D$8*D52)</f>
        <v>2.4690404355886151</v>
      </c>
      <c r="G52" s="11">
        <f>_xlfn.LOGNORM.INV(C52,$D$7,$D$8)</f>
        <v>2.4690404355886151</v>
      </c>
      <c r="H52" s="11">
        <f t="shared" si="1"/>
        <v>0.90382958754307707</v>
      </c>
      <c r="I52" s="12">
        <f>(H52-$D$7)/$D$8</f>
        <v>-0.24042603114230732</v>
      </c>
      <c r="J52" s="27"/>
      <c r="K52" s="54"/>
    </row>
    <row r="53" spans="1:11" hidden="1" x14ac:dyDescent="0.25">
      <c r="A53" s="54"/>
      <c r="B53" s="23"/>
      <c r="C53" s="10">
        <f t="shared" si="2"/>
        <v>0.4150000000000002</v>
      </c>
      <c r="D53" s="11">
        <f t="shared" si="0"/>
        <v>-0.214701568001744</v>
      </c>
      <c r="E53" s="11">
        <f>D53*$D$8+$D$7</f>
        <v>0.91411937279930244</v>
      </c>
      <c r="F53" s="11">
        <f>EXP($D$7+$D$8*D53)</f>
        <v>2.4945774915498378</v>
      </c>
      <c r="G53" s="11">
        <f>_xlfn.LOGNORM.INV(C53,$D$7,$D$8)</f>
        <v>2.4945774915498378</v>
      </c>
      <c r="H53" s="11">
        <f t="shared" si="1"/>
        <v>0.91411937279930244</v>
      </c>
      <c r="I53" s="12">
        <f>(H53-$D$7)/$D$8</f>
        <v>-0.21470156800174389</v>
      </c>
      <c r="J53" s="27"/>
      <c r="K53" s="54"/>
    </row>
    <row r="54" spans="1:11" hidden="1" x14ac:dyDescent="0.25">
      <c r="A54" s="54"/>
      <c r="B54" s="23"/>
      <c r="C54" s="10">
        <f t="shared" si="2"/>
        <v>0.42500000000000021</v>
      </c>
      <c r="D54" s="11">
        <f t="shared" si="0"/>
        <v>-0.18911842627279196</v>
      </c>
      <c r="E54" s="11">
        <f>D54*$D$8+$D$7</f>
        <v>0.92435262949088326</v>
      </c>
      <c r="F54" s="11">
        <f>EXP($D$7+$D$8*D54)</f>
        <v>2.5202362055475893</v>
      </c>
      <c r="G54" s="11">
        <f>_xlfn.LOGNORM.INV(C54,$D$7,$D$8)</f>
        <v>2.5202362055475893</v>
      </c>
      <c r="H54" s="11">
        <f t="shared" si="1"/>
        <v>0.92435262949088326</v>
      </c>
      <c r="I54" s="12">
        <f>(H54-$D$7)/$D$8</f>
        <v>-0.18911842627279185</v>
      </c>
      <c r="J54" s="27"/>
      <c r="K54" s="54"/>
    </row>
    <row r="55" spans="1:11" hidden="1" x14ac:dyDescent="0.25">
      <c r="A55" s="54"/>
      <c r="B55" s="23"/>
      <c r="C55" s="10">
        <f t="shared" si="2"/>
        <v>0.43500000000000022</v>
      </c>
      <c r="D55" s="11">
        <f t="shared" si="0"/>
        <v>-0.16365848623314072</v>
      </c>
      <c r="E55" s="11">
        <f>D55*$D$8+$D$7</f>
        <v>0.93453660550674367</v>
      </c>
      <c r="F55" s="11">
        <f>EXP($D$7+$D$8*D55)</f>
        <v>2.546033366494552</v>
      </c>
      <c r="G55" s="11">
        <f>_xlfn.LOGNORM.INV(C55,$D$7,$D$8)</f>
        <v>2.546033366494552</v>
      </c>
      <c r="H55" s="11">
        <f t="shared" si="1"/>
        <v>0.93453660550674356</v>
      </c>
      <c r="I55" s="12">
        <f>(H55-$D$7)/$D$8</f>
        <v>-0.16365848623314111</v>
      </c>
      <c r="J55" s="27"/>
      <c r="K55" s="54"/>
    </row>
    <row r="56" spans="1:11" hidden="1" x14ac:dyDescent="0.25">
      <c r="A56" s="54"/>
      <c r="B56" s="23"/>
      <c r="C56" s="10">
        <f t="shared" si="2"/>
        <v>0.44500000000000023</v>
      </c>
      <c r="D56" s="11">
        <f t="shared" si="0"/>
        <v>-0.13830420796140397</v>
      </c>
      <c r="E56" s="11">
        <f>D56*$D$8+$D$7</f>
        <v>0.94467831681543846</v>
      </c>
      <c r="F56" s="11">
        <f>EXP($D$7+$D$8*D56)</f>
        <v>2.5719858808906024</v>
      </c>
      <c r="G56" s="11">
        <f>_xlfn.LOGNORM.INV(C56,$D$7,$D$8)</f>
        <v>2.5719858808906024</v>
      </c>
      <c r="H56" s="11">
        <f t="shared" si="1"/>
        <v>0.94467831681543846</v>
      </c>
      <c r="I56" s="12">
        <f>(H56-$D$7)/$D$8</f>
        <v>-0.13830420796140386</v>
      </c>
      <c r="J56" s="27"/>
      <c r="K56" s="54"/>
    </row>
    <row r="57" spans="1:11" hidden="1" x14ac:dyDescent="0.25">
      <c r="A57" s="54"/>
      <c r="B57" s="23"/>
      <c r="C57" s="10">
        <f t="shared" si="2"/>
        <v>0.45500000000000024</v>
      </c>
      <c r="D57" s="11">
        <f t="shared" si="0"/>
        <v>-0.11303854064456456</v>
      </c>
      <c r="E57" s="11">
        <f>D57*$D$8+$D$7</f>
        <v>0.95478458374217423</v>
      </c>
      <c r="F57" s="11">
        <f>EXP($D$7+$D$8*D57)</f>
        <v>2.5981108473174661</v>
      </c>
      <c r="G57" s="11">
        <f>_xlfn.LOGNORM.INV(C57,$D$7,$D$8)</f>
        <v>2.5981108473174661</v>
      </c>
      <c r="H57" s="11">
        <f t="shared" si="1"/>
        <v>0.95478458374217423</v>
      </c>
      <c r="I57" s="12">
        <f>(H57-$D$7)/$D$8</f>
        <v>-0.11303854064456442</v>
      </c>
      <c r="J57" s="27"/>
      <c r="K57" s="54"/>
    </row>
    <row r="58" spans="1:11" hidden="1" x14ac:dyDescent="0.25">
      <c r="A58" s="54"/>
      <c r="B58" s="23"/>
      <c r="C58" s="10">
        <f t="shared" si="2"/>
        <v>0.46500000000000025</v>
      </c>
      <c r="D58" s="11">
        <f t="shared" si="0"/>
        <v>-8.7844837895871108E-2</v>
      </c>
      <c r="E58" s="11">
        <f>D58*$D$8+$D$7</f>
        <v>0.9648620648416516</v>
      </c>
      <c r="F58" s="11">
        <f>EXP($D$7+$D$8*D58)</f>
        <v>2.624425630942147</v>
      </c>
      <c r="G58" s="11">
        <f>_xlfn.LOGNORM.INV(C58,$D$7,$D$8)</f>
        <v>2.624425630942147</v>
      </c>
      <c r="H58" s="11">
        <f t="shared" si="1"/>
        <v>0.9648620648416516</v>
      </c>
      <c r="I58" s="12">
        <f>(H58-$D$7)/$D$8</f>
        <v>-8.7844837895870997E-2</v>
      </c>
      <c r="J58" s="27"/>
      <c r="K58" s="54"/>
    </row>
    <row r="59" spans="1:11" hidden="1" x14ac:dyDescent="0.25">
      <c r="A59" s="54"/>
      <c r="B59" s="23"/>
      <c r="C59" s="10">
        <f t="shared" si="2"/>
        <v>0.47500000000000026</v>
      </c>
      <c r="D59" s="11">
        <f t="shared" si="0"/>
        <v>-6.2706777943213152E-2</v>
      </c>
      <c r="E59" s="11">
        <f>D59*$D$8+$D$7</f>
        <v>0.97491728882271478</v>
      </c>
      <c r="F59" s="11">
        <f>EXP($D$7+$D$8*D59)</f>
        <v>2.650947938889658</v>
      </c>
      <c r="G59" s="11">
        <f>_xlfn.LOGNORM.INV(C59,$D$7,$D$8)</f>
        <v>2.650947938889658</v>
      </c>
      <c r="H59" s="11">
        <f t="shared" si="1"/>
        <v>0.97491728882271478</v>
      </c>
      <c r="I59" s="12">
        <f>(H59-$D$7)/$D$8</f>
        <v>-6.2706777943213055E-2</v>
      </c>
      <c r="J59" s="27"/>
      <c r="K59" s="54"/>
    </row>
    <row r="60" spans="1:11" hidden="1" x14ac:dyDescent="0.25">
      <c r="A60" s="54"/>
      <c r="B60" s="23"/>
      <c r="C60" s="10">
        <f t="shared" si="2"/>
        <v>0.48500000000000026</v>
      </c>
      <c r="D60" s="11">
        <f t="shared" si="0"/>
        <v>-3.7608287661255242E-2</v>
      </c>
      <c r="E60" s="11">
        <f>D60*$D$8+$D$7</f>
        <v>0.98495668493549793</v>
      </c>
      <c r="F60" s="11">
        <f>EXP($D$7+$D$8*D60)</f>
        <v>2.6776958973385638</v>
      </c>
      <c r="G60" s="11">
        <f>_xlfn.LOGNORM.INV(C60,$D$7,$D$8)</f>
        <v>2.6776958973385638</v>
      </c>
      <c r="H60" s="11">
        <f t="shared" si="1"/>
        <v>0.98495668493549793</v>
      </c>
      <c r="I60" s="12">
        <f>(H60-$D$7)/$D$8</f>
        <v>-3.760828766125518E-2</v>
      </c>
      <c r="J60" s="27"/>
      <c r="K60" s="54"/>
    </row>
    <row r="61" spans="1:11" hidden="1" x14ac:dyDescent="0.25">
      <c r="A61" s="54"/>
      <c r="B61" s="23"/>
      <c r="C61" s="10">
        <f t="shared" si="2"/>
        <v>0.49500000000000027</v>
      </c>
      <c r="D61" s="11">
        <f t="shared" si="0"/>
        <v>-1.2533469508068579E-2</v>
      </c>
      <c r="E61" s="11">
        <f>D61*$D$8+$D$7</f>
        <v>0.99498661219677254</v>
      </c>
      <c r="F61" s="11">
        <f>EXP($D$7+$D$8*D61)</f>
        <v>2.7046881312045739</v>
      </c>
      <c r="G61" s="11">
        <f>_xlfn.LOGNORM.INV(C61,$D$7,$D$8)</f>
        <v>2.7046881312045739</v>
      </c>
      <c r="H61" s="11">
        <f t="shared" si="1"/>
        <v>0.99498661219677254</v>
      </c>
      <c r="I61" s="12">
        <f>(H61-$D$7)/$D$8</f>
        <v>-1.2533469508068662E-2</v>
      </c>
      <c r="J61" s="27"/>
      <c r="K61" s="54"/>
    </row>
    <row r="62" spans="1:11" hidden="1" x14ac:dyDescent="0.25">
      <c r="A62" s="54"/>
      <c r="B62" s="23"/>
      <c r="C62" s="10">
        <f t="shared" si="2"/>
        <v>0.50500000000000023</v>
      </c>
      <c r="D62" s="11">
        <f t="shared" si="0"/>
        <v>1.2533469508069831E-2</v>
      </c>
      <c r="E62" s="11">
        <f>D62*$D$8+$D$7</f>
        <v>1.0050133878032279</v>
      </c>
      <c r="F62" s="11">
        <f>EXP($D$7+$D$8*D62)</f>
        <v>2.731943847307758</v>
      </c>
      <c r="G62" s="11">
        <f>_xlfn.LOGNORM.INV(C62,$D$7,$D$8)</f>
        <v>2.731943847307758</v>
      </c>
      <c r="H62" s="11">
        <f t="shared" si="1"/>
        <v>1.0050133878032279</v>
      </c>
      <c r="I62" s="12">
        <f>(H62-$D$7)/$D$8</f>
        <v>1.2533469508069772E-2</v>
      </c>
      <c r="J62" s="27"/>
      <c r="K62" s="54"/>
    </row>
    <row r="63" spans="1:11" hidden="1" x14ac:dyDescent="0.25">
      <c r="A63" s="54"/>
      <c r="B63" s="23"/>
      <c r="C63" s="10">
        <f t="shared" si="2"/>
        <v>0.51500000000000024</v>
      </c>
      <c r="D63" s="11">
        <f t="shared" si="0"/>
        <v>3.7608287661256491E-2</v>
      </c>
      <c r="E63" s="11">
        <f>D63*$D$8+$D$7</f>
        <v>1.0150433150645026</v>
      </c>
      <c r="F63" s="11">
        <f>EXP($D$7+$D$8*D63)</f>
        <v>2.7594829219684143</v>
      </c>
      <c r="G63" s="11">
        <f>_xlfn.LOGNORM.INV(C63,$D$7,$D$8)</f>
        <v>2.7594829219684143</v>
      </c>
      <c r="H63" s="11">
        <f t="shared" si="1"/>
        <v>1.0150433150645026</v>
      </c>
      <c r="I63" s="12">
        <f>(H63-$D$7)/$D$8</f>
        <v>3.7608287661256568E-2</v>
      </c>
      <c r="J63" s="27"/>
      <c r="K63" s="54"/>
    </row>
    <row r="64" spans="1:11" hidden="1" x14ac:dyDescent="0.25">
      <c r="A64" s="54"/>
      <c r="B64" s="23"/>
      <c r="C64" s="10">
        <f t="shared" si="2"/>
        <v>0.52500000000000024</v>
      </c>
      <c r="D64" s="11">
        <f t="shared" si="0"/>
        <v>6.2706777943214401E-2</v>
      </c>
      <c r="E64" s="11">
        <f>D64*$D$8+$D$7</f>
        <v>1.0250827111772858</v>
      </c>
      <c r="F64" s="11">
        <f>EXP($D$7+$D$8*D64)</f>
        <v>2.7873259940463182</v>
      </c>
      <c r="G64" s="11">
        <f>_xlfn.LOGNORM.INV(C64,$D$7,$D$8)</f>
        <v>2.7873259940463182</v>
      </c>
      <c r="H64" s="11">
        <f t="shared" si="1"/>
        <v>1.0250827111772858</v>
      </c>
      <c r="I64" s="12">
        <f>(H64-$D$7)/$D$8</f>
        <v>6.2706777943214442E-2</v>
      </c>
      <c r="J64" s="27"/>
      <c r="K64" s="54"/>
    </row>
    <row r="65" spans="1:11" hidden="1" x14ac:dyDescent="0.25">
      <c r="A65" s="54"/>
      <c r="B65" s="23"/>
      <c r="C65" s="10">
        <f t="shared" si="2"/>
        <v>0.53500000000000025</v>
      </c>
      <c r="D65" s="11">
        <f t="shared" si="0"/>
        <v>8.7844837895872385E-2</v>
      </c>
      <c r="E65" s="11">
        <f>D65*$D$8+$D$7</f>
        <v>1.035137935158349</v>
      </c>
      <c r="F65" s="11">
        <f>EXP($D$7+$D$8*D65)</f>
        <v>2.8154945645299327</v>
      </c>
      <c r="G65" s="11">
        <f>_xlfn.LOGNORM.INV(C65,$D$7,$D$8)</f>
        <v>2.8154945645299327</v>
      </c>
      <c r="H65" s="11">
        <f t="shared" si="1"/>
        <v>1.035137935158349</v>
      </c>
      <c r="I65" s="12">
        <f>(H65-$D$7)/$D$8</f>
        <v>8.7844837895872385E-2</v>
      </c>
      <c r="J65" s="27"/>
      <c r="K65" s="54"/>
    </row>
    <row r="66" spans="1:11" hidden="1" x14ac:dyDescent="0.25">
      <c r="A66" s="54"/>
      <c r="B66" s="23"/>
      <c r="C66" s="10">
        <f t="shared" si="2"/>
        <v>0.54500000000000026</v>
      </c>
      <c r="D66" s="11">
        <f t="shared" si="0"/>
        <v>0.1130385406445658</v>
      </c>
      <c r="E66" s="11">
        <f>D66*$D$8+$D$7</f>
        <v>1.0452154162578262</v>
      </c>
      <c r="F66" s="11">
        <f>EXP($D$7+$D$8*D66)</f>
        <v>2.8440111038987461</v>
      </c>
      <c r="G66" s="11">
        <f>_xlfn.LOGNORM.INV(C66,$D$7,$D$8)</f>
        <v>2.8440111038987461</v>
      </c>
      <c r="H66" s="11">
        <f t="shared" si="1"/>
        <v>1.0452154162578262</v>
      </c>
      <c r="I66" s="12">
        <f>(H66-$D$7)/$D$8</f>
        <v>0.11303854064456553</v>
      </c>
      <c r="J66" s="27"/>
      <c r="K66" s="54"/>
    </row>
    <row r="67" spans="1:11" hidden="1" x14ac:dyDescent="0.25">
      <c r="A67" s="54"/>
      <c r="B67" s="23"/>
      <c r="C67" s="10">
        <f t="shared" si="2"/>
        <v>0.55500000000000027</v>
      </c>
      <c r="D67" s="11">
        <f t="shared" si="0"/>
        <v>0.13830420796140522</v>
      </c>
      <c r="E67" s="11">
        <f>D67*$D$8+$D$7</f>
        <v>1.055321683184562</v>
      </c>
      <c r="F67" s="11">
        <f>EXP($D$7+$D$8*D67)</f>
        <v>2.8728991686268679</v>
      </c>
      <c r="G67" s="11">
        <f>_xlfn.LOGNORM.INV(C67,$D$7,$D$8)</f>
        <v>2.8728991686268679</v>
      </c>
      <c r="H67" s="11">
        <f t="shared" si="1"/>
        <v>1.055321683184562</v>
      </c>
      <c r="I67" s="12">
        <f>(H67-$D$7)/$D$8</f>
        <v>0.13830420796140497</v>
      </c>
      <c r="J67" s="27"/>
      <c r="K67" s="54"/>
    </row>
    <row r="68" spans="1:11" hidden="1" x14ac:dyDescent="0.25">
      <c r="A68" s="54"/>
      <c r="B68" s="23"/>
      <c r="C68" s="10">
        <f t="shared" si="2"/>
        <v>0.56500000000000028</v>
      </c>
      <c r="D68" s="11">
        <f t="shared" si="0"/>
        <v>0.163658486233142</v>
      </c>
      <c r="E68" s="11">
        <f>D68*$D$8+$D$7</f>
        <v>1.0654633944932568</v>
      </c>
      <c r="F68" s="11">
        <f>EXP($D$7+$D$8*D68)</f>
        <v>2.9021835283738273</v>
      </c>
      <c r="G68" s="11">
        <f>_xlfn.LOGNORM.INV(C68,$D$7,$D$8)</f>
        <v>2.9021835283738273</v>
      </c>
      <c r="H68" s="11">
        <f t="shared" si="1"/>
        <v>1.0654633944932568</v>
      </c>
      <c r="I68" s="12">
        <f>(H68-$D$7)/$D$8</f>
        <v>0.16365848623314194</v>
      </c>
      <c r="J68" s="27"/>
      <c r="K68" s="54"/>
    </row>
    <row r="69" spans="1:11" hidden="1" x14ac:dyDescent="0.25">
      <c r="A69" s="54"/>
      <c r="B69" s="23"/>
      <c r="C69" s="10">
        <f t="shared" si="2"/>
        <v>0.57500000000000029</v>
      </c>
      <c r="D69" s="11">
        <f t="shared" si="0"/>
        <v>0.18911842627279324</v>
      </c>
      <c r="E69" s="11">
        <f>D69*$D$8+$D$7</f>
        <v>1.0756473705091172</v>
      </c>
      <c r="F69" s="11">
        <f>EXP($D$7+$D$8*D69)</f>
        <v>2.931890305625215</v>
      </c>
      <c r="G69" s="11">
        <f>_xlfn.LOGNORM.INV(C69,$D$7,$D$8)</f>
        <v>2.931890305625215</v>
      </c>
      <c r="H69" s="11">
        <f t="shared" si="1"/>
        <v>1.0756473705091172</v>
      </c>
      <c r="I69" s="12">
        <f>(H69-$D$7)/$D$8</f>
        <v>0.18911842627279296</v>
      </c>
      <c r="J69" s="27"/>
      <c r="K69" s="54"/>
    </row>
    <row r="70" spans="1:11" hidden="1" x14ac:dyDescent="0.25">
      <c r="A70" s="54"/>
      <c r="B70" s="23"/>
      <c r="C70" s="10">
        <f t="shared" si="2"/>
        <v>0.5850000000000003</v>
      </c>
      <c r="D70" s="11">
        <f t="shared" si="0"/>
        <v>0.21470156800174531</v>
      </c>
      <c r="E70" s="11">
        <f>D70*$D$8+$D$7</f>
        <v>1.0858806272006982</v>
      </c>
      <c r="F70" s="11">
        <f>EXP($D$7+$D$8*D70)</f>
        <v>2.9620471298087288</v>
      </c>
      <c r="G70" s="11">
        <f>_xlfn.LOGNORM.INV(C70,$D$7,$D$8)</f>
        <v>2.9620471298087288</v>
      </c>
      <c r="H70" s="11">
        <f t="shared" si="1"/>
        <v>1.0858806272006982</v>
      </c>
      <c r="I70" s="12">
        <f>(H70-$D$7)/$D$8</f>
        <v>0.21470156800174556</v>
      </c>
      <c r="J70" s="27"/>
      <c r="K70" s="54"/>
    </row>
    <row r="71" spans="1:11" hidden="1" x14ac:dyDescent="0.25">
      <c r="A71" s="54"/>
      <c r="B71" s="23"/>
      <c r="C71" s="10">
        <f t="shared" si="2"/>
        <v>0.59500000000000031</v>
      </c>
      <c r="D71" s="11">
        <f t="shared" si="0"/>
        <v>0.24042603114230876</v>
      </c>
      <c r="E71" s="11">
        <f>D71*$D$8+$D$7</f>
        <v>1.0961704124569236</v>
      </c>
      <c r="F71" s="11">
        <f>EXP($D$7+$D$8*D71)</f>
        <v>2.9926833082298696</v>
      </c>
      <c r="G71" s="11">
        <f>_xlfn.LOGNORM.INV(C71,$D$7,$D$8)</f>
        <v>2.9926833082298696</v>
      </c>
      <c r="H71" s="11">
        <f t="shared" si="1"/>
        <v>1.0961704124569236</v>
      </c>
      <c r="I71" s="12">
        <f>(H71-$D$7)/$D$8</f>
        <v>0.24042603114230898</v>
      </c>
      <c r="J71" s="27"/>
      <c r="K71" s="54"/>
    </row>
    <row r="72" spans="1:11" hidden="1" x14ac:dyDescent="0.25">
      <c r="A72" s="54"/>
      <c r="B72" s="23"/>
      <c r="C72" s="10">
        <f t="shared" si="2"/>
        <v>0.60500000000000032</v>
      </c>
      <c r="D72" s="11">
        <f t="shared" si="0"/>
        <v>0.26631061320409583</v>
      </c>
      <c r="E72" s="11">
        <f>D72*$D$8+$D$7</f>
        <v>1.1065242452816384</v>
      </c>
      <c r="F72" s="11">
        <f>EXP($D$7+$D$8*D72)</f>
        <v>3.0238300165578873</v>
      </c>
      <c r="G72" s="11">
        <f>_xlfn.LOGNORM.INV(C72,$D$7,$D$8)</f>
        <v>3.0238300165578873</v>
      </c>
      <c r="H72" s="11">
        <f t="shared" si="1"/>
        <v>1.1065242452816384</v>
      </c>
      <c r="I72" s="12">
        <f>(H72-$D$7)/$D$8</f>
        <v>0.26631061320409599</v>
      </c>
      <c r="J72" s="27"/>
      <c r="K72" s="54"/>
    </row>
    <row r="73" spans="1:11" hidden="1" x14ac:dyDescent="0.25">
      <c r="A73" s="54"/>
      <c r="B73" s="23"/>
      <c r="C73" s="10">
        <f t="shared" si="2"/>
        <v>0.61500000000000032</v>
      </c>
      <c r="D73" s="11">
        <f t="shared" si="0"/>
        <v>0.29237489622680507</v>
      </c>
      <c r="E73" s="11">
        <f>D73*$D$8+$D$7</f>
        <v>1.1169499584907221</v>
      </c>
      <c r="F73" s="11">
        <f>EXP($D$7+$D$8*D73)</f>
        <v>3.05552051206167</v>
      </c>
      <c r="G73" s="11">
        <f>_xlfn.LOGNORM.INV(C73,$D$7,$D$8)</f>
        <v>3.05552051206167</v>
      </c>
      <c r="H73" s="11">
        <f t="shared" si="1"/>
        <v>1.1169499584907221</v>
      </c>
      <c r="I73" s="12">
        <f>(H73-$D$7)/$D$8</f>
        <v>0.29237489622680524</v>
      </c>
      <c r="J73" s="27"/>
      <c r="K73" s="54"/>
    </row>
    <row r="74" spans="1:11" hidden="1" x14ac:dyDescent="0.25">
      <c r="A74" s="54"/>
      <c r="B74" s="23"/>
      <c r="C74" s="10">
        <f t="shared" si="2"/>
        <v>0.62500000000000033</v>
      </c>
      <c r="D74" s="11">
        <f t="shared" si="0"/>
        <v>0.31863936396437614</v>
      </c>
      <c r="E74" s="11">
        <f>D74*$D$8+$D$7</f>
        <v>1.1274557455857503</v>
      </c>
      <c r="F74" s="11">
        <f>EXP($D$7+$D$8*D74)</f>
        <v>3.0877903733664032</v>
      </c>
      <c r="G74" s="11">
        <f>_xlfn.LOGNORM.INV(C74,$D$7,$D$8)</f>
        <v>3.0877903733664032</v>
      </c>
      <c r="H74" s="11">
        <f t="shared" si="1"/>
        <v>1.1274557455857503</v>
      </c>
      <c r="I74" s="12">
        <f>(H74-$D$7)/$D$8</f>
        <v>0.31863936396437587</v>
      </c>
      <c r="J74" s="27"/>
      <c r="K74" s="54"/>
    </row>
    <row r="75" spans="1:11" hidden="1" x14ac:dyDescent="0.25">
      <c r="A75" s="54"/>
      <c r="B75" s="23"/>
      <c r="C75" s="10">
        <f t="shared" si="2"/>
        <v>0.63500000000000034</v>
      </c>
      <c r="D75" s="11">
        <f t="shared" si="0"/>
        <v>0.34512553147047326</v>
      </c>
      <c r="E75" s="11">
        <f>D75*$D$8+$D$7</f>
        <v>1.1380502125881893</v>
      </c>
      <c r="F75" s="11">
        <f>EXP($D$7+$D$8*D75)</f>
        <v>3.1206777711993468</v>
      </c>
      <c r="G75" s="11">
        <f>_xlfn.LOGNORM.INV(C75,$D$7,$D$8)</f>
        <v>3.1206777711993468</v>
      </c>
      <c r="H75" s="11">
        <f t="shared" si="1"/>
        <v>1.1380502125881893</v>
      </c>
      <c r="I75" s="12">
        <f>(H75-$D$7)/$D$8</f>
        <v>0.3451255314704732</v>
      </c>
      <c r="J75" s="27"/>
      <c r="K75" s="54"/>
    </row>
    <row r="76" spans="1:11" hidden="1" x14ac:dyDescent="0.25">
      <c r="A76" s="54"/>
      <c r="B76" s="23"/>
      <c r="C76" s="10">
        <f t="shared" si="2"/>
        <v>0.64500000000000035</v>
      </c>
      <c r="D76" s="11">
        <f t="shared" si="0"/>
        <v>0.37185608938507569</v>
      </c>
      <c r="E76" s="11">
        <f>D76*$D$8+$D$7</f>
        <v>1.1487424357540303</v>
      </c>
      <c r="F76" s="11">
        <f>EXP($D$7+$D$8*D76)</f>
        <v>3.1542237754484099</v>
      </c>
      <c r="G76" s="11">
        <f>_xlfn.LOGNORM.INV(C76,$D$7,$D$8)</f>
        <v>3.1542237754484099</v>
      </c>
      <c r="H76" s="11">
        <f t="shared" si="1"/>
        <v>1.1487424357540303</v>
      </c>
      <c r="I76" s="12">
        <f>(H76-$D$7)/$D$8</f>
        <v>0.37185608938507586</v>
      </c>
      <c r="J76" s="27"/>
      <c r="K76" s="54"/>
    </row>
    <row r="77" spans="1:11" hidden="1" x14ac:dyDescent="0.25">
      <c r="A77" s="54"/>
      <c r="B77" s="23"/>
      <c r="C77" s="10">
        <f t="shared" si="2"/>
        <v>0.65500000000000036</v>
      </c>
      <c r="D77" s="11">
        <f t="shared" ref="D77:D111" si="3">_xlfn.NORM.INV(C77,0,1)</f>
        <v>0.39885506564233769</v>
      </c>
      <c r="E77" s="11">
        <f>D77*$D$8+$D$7</f>
        <v>1.1595420262569351</v>
      </c>
      <c r="F77" s="11">
        <f>EXP($D$7+$D$8*D77)</f>
        <v>3.1884727049107537</v>
      </c>
      <c r="G77" s="11">
        <f>_xlfn.LOGNORM.INV(C77,$D$7,$D$8)</f>
        <v>3.1884727049107537</v>
      </c>
      <c r="H77" s="11">
        <f t="shared" ref="H77:H110" si="4">LN(F77)</f>
        <v>1.1595420262569351</v>
      </c>
      <c r="I77" s="12">
        <f>(H77-$D$7)/$D$8</f>
        <v>0.39885506564233786</v>
      </c>
      <c r="J77" s="27"/>
      <c r="K77" s="54"/>
    </row>
    <row r="78" spans="1:11" hidden="1" x14ac:dyDescent="0.25">
      <c r="A78" s="54"/>
      <c r="B78" s="23"/>
      <c r="C78" s="10">
        <f t="shared" ref="C78:C111" si="5">C77+0.01</f>
        <v>0.66500000000000037</v>
      </c>
      <c r="D78" s="11">
        <f t="shared" si="3"/>
        <v>0.42614800784127926</v>
      </c>
      <c r="E78" s="11">
        <f>D78*$D$8+$D$7</f>
        <v>1.1704592031365117</v>
      </c>
      <c r="F78" s="11">
        <f>EXP($D$7+$D$8*D78)</f>
        <v>3.2234725274127336</v>
      </c>
      <c r="G78" s="11">
        <f>_xlfn.LOGNORM.INV(C78,$D$7,$D$8)</f>
        <v>3.2234725274127336</v>
      </c>
      <c r="H78" s="11">
        <f t="shared" si="4"/>
        <v>1.1704592031365117</v>
      </c>
      <c r="I78" s="12">
        <f>(H78-$D$7)/$D$8</f>
        <v>0.42614800784127937</v>
      </c>
      <c r="J78" s="27"/>
      <c r="K78" s="54"/>
    </row>
    <row r="79" spans="1:11" hidden="1" x14ac:dyDescent="0.25">
      <c r="A79" s="54"/>
      <c r="B79" s="23"/>
      <c r="C79" s="10">
        <f t="shared" si="5"/>
        <v>0.67500000000000038</v>
      </c>
      <c r="D79" s="11">
        <f t="shared" si="3"/>
        <v>0.45376219016988051</v>
      </c>
      <c r="E79" s="11">
        <f>D79*$D$8+$D$7</f>
        <v>1.1815048760679523</v>
      </c>
      <c r="F79" s="11">
        <f>EXP($D$7+$D$8*D79)</f>
        <v>3.2592753196054431</v>
      </c>
      <c r="G79" s="11">
        <f>_xlfn.LOGNORM.INV(C79,$D$7,$D$8)</f>
        <v>3.2592753196054431</v>
      </c>
      <c r="H79" s="11">
        <f t="shared" si="4"/>
        <v>1.1815048760679523</v>
      </c>
      <c r="I79" s="12">
        <f>(H79-$D$7)/$D$8</f>
        <v>0.45376219016988073</v>
      </c>
      <c r="J79" s="27"/>
      <c r="K79" s="54"/>
    </row>
    <row r="80" spans="1:11" hidden="1" x14ac:dyDescent="0.25">
      <c r="A80" s="54"/>
      <c r="B80" s="23"/>
      <c r="C80" s="10">
        <f t="shared" si="5"/>
        <v>0.68500000000000039</v>
      </c>
      <c r="D80" s="11">
        <f t="shared" si="3"/>
        <v>0.48172684958473139</v>
      </c>
      <c r="E80" s="11">
        <f>D80*$D$8+$D$7</f>
        <v>1.1926907398338926</v>
      </c>
      <c r="F80" s="11">
        <f>EXP($D$7+$D$8*D80)</f>
        <v>3.2959377977718045</v>
      </c>
      <c r="G80" s="11">
        <f>_xlfn.LOGNORM.INV(C80,$D$7,$D$8)</f>
        <v>3.2959377977718045</v>
      </c>
      <c r="H80" s="11">
        <f t="shared" si="4"/>
        <v>1.1926907398338926</v>
      </c>
      <c r="I80" s="12">
        <f>(H80-$D$7)/$D$8</f>
        <v>0.48172684958473155</v>
      </c>
      <c r="J80" s="27"/>
      <c r="K80" s="54"/>
    </row>
    <row r="81" spans="1:11" hidden="1" x14ac:dyDescent="0.25">
      <c r="A81" s="54"/>
      <c r="B81" s="23"/>
      <c r="C81" s="10">
        <f t="shared" si="5"/>
        <v>0.6950000000000004</v>
      </c>
      <c r="D81" s="11">
        <f t="shared" si="3"/>
        <v>0.51007345696859607</v>
      </c>
      <c r="E81" s="11">
        <f>D81*$D$8+$D$7</f>
        <v>1.2040293827874384</v>
      </c>
      <c r="F81" s="11">
        <f>EXP($D$7+$D$8*D81)</f>
        <v>3.3335219335403128</v>
      </c>
      <c r="G81" s="11">
        <f>_xlfn.LOGNORM.INV(C81,$D$7,$D$8)</f>
        <v>3.3335219335403128</v>
      </c>
      <c r="H81" s="11">
        <f t="shared" si="4"/>
        <v>1.2040293827874384</v>
      </c>
      <c r="I81" s="12">
        <f>(H81-$D$7)/$D$8</f>
        <v>0.51007345696859607</v>
      </c>
      <c r="J81" s="27"/>
      <c r="K81" s="54"/>
    </row>
    <row r="82" spans="1:11" hidden="1" x14ac:dyDescent="0.25">
      <c r="A82" s="54"/>
      <c r="B82" s="23"/>
      <c r="C82" s="10">
        <f t="shared" si="5"/>
        <v>0.7050000000000004</v>
      </c>
      <c r="D82" s="11">
        <f t="shared" si="3"/>
        <v>0.53883603027845151</v>
      </c>
      <c r="E82" s="11">
        <f>D82*$D$8+$D$7</f>
        <v>1.2155344121113807</v>
      </c>
      <c r="F82" s="11">
        <f>EXP($D$7+$D$8*D82)</f>
        <v>3.3720956716460044</v>
      </c>
      <c r="G82" s="11">
        <f>_xlfn.LOGNORM.INV(C82,$D$7,$D$8)</f>
        <v>3.3720956716460044</v>
      </c>
      <c r="H82" s="11">
        <f t="shared" si="4"/>
        <v>1.2155344121113807</v>
      </c>
      <c r="I82" s="12">
        <f>(H82-$D$7)/$D$8</f>
        <v>0.53883603027845173</v>
      </c>
      <c r="J82" s="27"/>
      <c r="K82" s="54"/>
    </row>
    <row r="83" spans="1:11" hidden="1" x14ac:dyDescent="0.25">
      <c r="A83" s="54"/>
      <c r="B83" s="23"/>
      <c r="C83" s="10">
        <f t="shared" si="5"/>
        <v>0.71500000000000041</v>
      </c>
      <c r="D83" s="11">
        <f t="shared" si="3"/>
        <v>0.56805149833898383</v>
      </c>
      <c r="E83" s="11">
        <f>D83*$D$8+$D$7</f>
        <v>1.2272205993355936</v>
      </c>
      <c r="F83" s="11">
        <f>EXP($D$7+$D$8*D83)</f>
        <v>3.4117337710245188</v>
      </c>
      <c r="G83" s="11">
        <f>_xlfn.LOGNORM.INV(C83,$D$7,$D$8)</f>
        <v>3.4117337710245188</v>
      </c>
      <c r="H83" s="11">
        <f t="shared" si="4"/>
        <v>1.2272205993355936</v>
      </c>
      <c r="I83" s="12">
        <f>(H83-$D$7)/$D$8</f>
        <v>0.56805149833898394</v>
      </c>
      <c r="J83" s="27"/>
      <c r="K83" s="54"/>
    </row>
    <row r="84" spans="1:11" hidden="1" x14ac:dyDescent="0.25">
      <c r="A84" s="54"/>
      <c r="B84" s="23"/>
      <c r="C84" s="10">
        <f t="shared" si="5"/>
        <v>0.72500000000000042</v>
      </c>
      <c r="D84" s="11">
        <f t="shared" si="3"/>
        <v>0.59776012604247986</v>
      </c>
      <c r="E84" s="11">
        <f>D84*$D$8+$D$7</f>
        <v>1.2391040504169919</v>
      </c>
      <c r="F84" s="11">
        <f>EXP($D$7+$D$8*D84)</f>
        <v>3.4525187958605548</v>
      </c>
      <c r="G84" s="11">
        <f>_xlfn.LOGNORM.INV(C84,$D$7,$D$8)</f>
        <v>3.4525187958605548</v>
      </c>
      <c r="H84" s="11">
        <f t="shared" si="4"/>
        <v>1.2391040504169919</v>
      </c>
      <c r="I84" s="12">
        <f>(H84-$D$7)/$D$8</f>
        <v>0.59776012604247974</v>
      </c>
      <c r="J84" s="27"/>
      <c r="K84" s="54"/>
    </row>
    <row r="85" spans="1:11" hidden="1" x14ac:dyDescent="0.25">
      <c r="A85" s="54"/>
      <c r="B85" s="23"/>
      <c r="C85" s="10">
        <f t="shared" si="5"/>
        <v>0.73500000000000043</v>
      </c>
      <c r="D85" s="11">
        <f t="shared" si="3"/>
        <v>0.62800601443757087</v>
      </c>
      <c r="E85" s="11">
        <f>D85*$D$8+$D$7</f>
        <v>1.2512024057750284</v>
      </c>
      <c r="F85" s="11">
        <f>EXP($D$7+$D$8*D85)</f>
        <v>3.4945422901357097</v>
      </c>
      <c r="G85" s="11">
        <f>_xlfn.LOGNORM.INV(C85,$D$7,$D$8)</f>
        <v>3.4945422901357097</v>
      </c>
      <c r="H85" s="11">
        <f t="shared" si="4"/>
        <v>1.2512024057750284</v>
      </c>
      <c r="I85" s="12">
        <f>(H85-$D$7)/$D$8</f>
        <v>0.62800601443757098</v>
      </c>
      <c r="J85" s="27"/>
      <c r="K85" s="54"/>
    </row>
    <row r="86" spans="1:11" hidden="1" x14ac:dyDescent="0.25">
      <c r="A86" s="54"/>
      <c r="B86" s="23"/>
      <c r="C86" s="10">
        <f t="shared" si="5"/>
        <v>0.74500000000000044</v>
      </c>
      <c r="D86" s="11">
        <f t="shared" si="3"/>
        <v>0.65883769273618908</v>
      </c>
      <c r="E86" s="11">
        <f>D86*$D$8+$D$7</f>
        <v>1.2635350770944758</v>
      </c>
      <c r="F86" s="11">
        <f>EXP($D$7+$D$8*D86)</f>
        <v>3.537906178284667</v>
      </c>
      <c r="G86" s="11">
        <f>_xlfn.LOGNORM.INV(C86,$D$7,$D$8)</f>
        <v>3.537906178284667</v>
      </c>
      <c r="H86" s="11">
        <f t="shared" si="4"/>
        <v>1.2635350770944758</v>
      </c>
      <c r="I86" s="12">
        <f>(H86-$D$7)/$D$8</f>
        <v>0.65883769273618942</v>
      </c>
      <c r="J86" s="27"/>
      <c r="K86" s="54"/>
    </row>
    <row r="87" spans="1:11" hidden="1" x14ac:dyDescent="0.25">
      <c r="A87" s="54"/>
      <c r="B87" s="23"/>
      <c r="C87" s="10">
        <f t="shared" si="5"/>
        <v>0.75500000000000045</v>
      </c>
      <c r="D87" s="11">
        <f t="shared" si="3"/>
        <v>0.69030882393303539</v>
      </c>
      <c r="E87" s="11">
        <f>D87*$D$8+$D$7</f>
        <v>1.2761235295732143</v>
      </c>
      <c r="F87" s="11">
        <f>EXP($D$7+$D$8*D87)</f>
        <v>3.5827244465465458</v>
      </c>
      <c r="G87" s="11">
        <f>_xlfn.LOGNORM.INV(C87,$D$7,$D$8)</f>
        <v>3.5827244465465458</v>
      </c>
      <c r="H87" s="11">
        <f t="shared" si="4"/>
        <v>1.2761235295732143</v>
      </c>
      <c r="I87" s="12">
        <f>(H87-$D$7)/$D$8</f>
        <v>0.69030882393303572</v>
      </c>
      <c r="J87" s="27"/>
      <c r="K87" s="54"/>
    </row>
    <row r="88" spans="1:11" hidden="1" x14ac:dyDescent="0.25">
      <c r="A88" s="54"/>
      <c r="B88" s="23"/>
      <c r="C88" s="10">
        <f t="shared" si="5"/>
        <v>0.76500000000000046</v>
      </c>
      <c r="D88" s="11">
        <f t="shared" si="3"/>
        <v>0.72247905192806416</v>
      </c>
      <c r="E88" s="11">
        <f>D88*$D$8+$D$7</f>
        <v>1.2889916207712258</v>
      </c>
      <c r="F88" s="11">
        <f>EXP($D$7+$D$8*D88)</f>
        <v>3.6291251755875211</v>
      </c>
      <c r="G88" s="11">
        <f>_xlfn.LOGNORM.INV(C88,$D$7,$D$8)</f>
        <v>3.6291251755875211</v>
      </c>
      <c r="H88" s="11">
        <f t="shared" si="4"/>
        <v>1.2889916207712258</v>
      </c>
      <c r="I88" s="12">
        <f>(H88-$D$7)/$D$8</f>
        <v>0.72247905192806439</v>
      </c>
      <c r="J88" s="27"/>
      <c r="K88" s="54"/>
    </row>
    <row r="89" spans="1:11" hidden="1" x14ac:dyDescent="0.25">
      <c r="A89" s="54"/>
      <c r="B89" s="23"/>
      <c r="C89" s="10">
        <f t="shared" si="5"/>
        <v>0.77500000000000047</v>
      </c>
      <c r="D89" s="11">
        <f t="shared" si="3"/>
        <v>0.75541502636047086</v>
      </c>
      <c r="E89" s="11">
        <f>D89*$D$8+$D$7</f>
        <v>1.3021660105441883</v>
      </c>
      <c r="F89" s="11">
        <f>EXP($D$7+$D$8*D89)</f>
        <v>3.6772530165482311</v>
      </c>
      <c r="G89" s="11">
        <f>_xlfn.LOGNORM.INV(C89,$D$7,$D$8)</f>
        <v>3.6772530165482311</v>
      </c>
      <c r="H89" s="11">
        <f t="shared" si="4"/>
        <v>1.3021660105441883</v>
      </c>
      <c r="I89" s="12">
        <f>(H89-$D$7)/$D$8</f>
        <v>0.75541502636047086</v>
      </c>
      <c r="J89" s="27"/>
      <c r="K89" s="54"/>
    </row>
    <row r="90" spans="1:11" hidden="1" x14ac:dyDescent="0.25">
      <c r="A90" s="54"/>
      <c r="B90" s="23"/>
      <c r="C90" s="10">
        <f t="shared" si="5"/>
        <v>0.78500000000000048</v>
      </c>
      <c r="D90" s="11">
        <f t="shared" si="3"/>
        <v>0.78919165265822344</v>
      </c>
      <c r="E90" s="11">
        <f>D90*$D$8+$D$7</f>
        <v>1.3156766610632893</v>
      </c>
      <c r="F90" s="11">
        <f>EXP($D$7+$D$8*D90)</f>
        <v>3.7272722321319813</v>
      </c>
      <c r="G90" s="11">
        <f>_xlfn.LOGNORM.INV(C90,$D$7,$D$8)</f>
        <v>3.7272722321319813</v>
      </c>
      <c r="H90" s="11">
        <f t="shared" si="4"/>
        <v>1.3156766610632893</v>
      </c>
      <c r="I90" s="12">
        <f>(H90-$D$7)/$D$8</f>
        <v>0.78919165265822322</v>
      </c>
      <c r="J90" s="27"/>
      <c r="K90" s="54"/>
    </row>
    <row r="91" spans="1:11" hidden="1" x14ac:dyDescent="0.25">
      <c r="A91" s="54"/>
      <c r="B91" s="23"/>
      <c r="C91" s="10">
        <f t="shared" si="5"/>
        <v>0.79500000000000048</v>
      </c>
      <c r="D91" s="11">
        <f t="shared" si="3"/>
        <v>0.82389363033855945</v>
      </c>
      <c r="E91" s="11">
        <f>D91*$D$8+$D$7</f>
        <v>1.3295574521354239</v>
      </c>
      <c r="F91" s="11">
        <f>EXP($D$7+$D$8*D91)</f>
        <v>3.7793704650931805</v>
      </c>
      <c r="G91" s="11">
        <f>_xlfn.LOGNORM.INV(C91,$D$7,$D$8)</f>
        <v>3.7793704650931805</v>
      </c>
      <c r="H91" s="11">
        <f t="shared" si="4"/>
        <v>1.3295574521354239</v>
      </c>
      <c r="I91" s="12">
        <f>(H91-$D$7)/$D$8</f>
        <v>0.82389363033855967</v>
      </c>
      <c r="J91" s="27"/>
      <c r="K91" s="54"/>
    </row>
    <row r="92" spans="1:11" hidden="1" x14ac:dyDescent="0.25">
      <c r="A92" s="54"/>
      <c r="B92" s="23"/>
      <c r="C92" s="10">
        <f t="shared" si="5"/>
        <v>0.80500000000000049</v>
      </c>
      <c r="D92" s="11">
        <f t="shared" si="3"/>
        <v>0.85961736424191315</v>
      </c>
      <c r="E92" s="11">
        <f>D92*$D$8+$D$7</f>
        <v>1.3438469456967652</v>
      </c>
      <c r="F92" s="11">
        <f>EXP($D$7+$D$8*D92)</f>
        <v>3.8337634536124843</v>
      </c>
      <c r="G92" s="11">
        <f>_xlfn.LOGNORM.INV(C92,$D$7,$D$8)</f>
        <v>3.8337634536124843</v>
      </c>
      <c r="H92" s="11">
        <f t="shared" si="4"/>
        <v>1.3438469456967652</v>
      </c>
      <c r="I92" s="12">
        <f>(H92-$D$7)/$D$8</f>
        <v>0.85961736424191304</v>
      </c>
      <c r="J92" s="27"/>
      <c r="K92" s="54"/>
    </row>
    <row r="93" spans="1:11" hidden="1" x14ac:dyDescent="0.25">
      <c r="A93" s="54"/>
      <c r="B93" s="23"/>
      <c r="C93" s="10">
        <f t="shared" si="5"/>
        <v>0.8150000000000005</v>
      </c>
      <c r="D93" s="11">
        <f t="shared" si="3"/>
        <v>0.89647336400191824</v>
      </c>
      <c r="E93" s="11">
        <f>D93*$D$8+$D$7</f>
        <v>1.3585893456007674</v>
      </c>
      <c r="F93" s="11">
        <f>EXP($D$7+$D$8*D93)</f>
        <v>3.890700994358383</v>
      </c>
      <c r="G93" s="11">
        <f>_xlfn.LOGNORM.INV(C93,$D$7,$D$8)</f>
        <v>3.890700994358383</v>
      </c>
      <c r="H93" s="11">
        <f t="shared" si="4"/>
        <v>1.3585893456007674</v>
      </c>
      <c r="I93" s="12">
        <f>(H93-$D$7)/$D$8</f>
        <v>0.89647336400191846</v>
      </c>
      <c r="J93" s="27"/>
      <c r="K93" s="54"/>
    </row>
    <row r="94" spans="1:11" hidden="1" x14ac:dyDescent="0.25">
      <c r="A94" s="54"/>
      <c r="B94" s="23"/>
      <c r="C94" s="10">
        <f t="shared" si="5"/>
        <v>0.82500000000000051</v>
      </c>
      <c r="D94" s="11">
        <f t="shared" si="3"/>
        <v>0.93458929107348276</v>
      </c>
      <c r="E94" s="11">
        <f>D94*$D$8+$D$7</f>
        <v>1.3738357164293931</v>
      </c>
      <c r="F94" s="11">
        <f>EXP($D$7+$D$8*D94)</f>
        <v>3.9504745716959939</v>
      </c>
      <c r="G94" s="11">
        <f>_xlfn.LOGNORM.INV(C94,$D$7,$D$8)</f>
        <v>3.9504745716959939</v>
      </c>
      <c r="H94" s="11">
        <f t="shared" si="4"/>
        <v>1.3738357164293931</v>
      </c>
      <c r="I94" s="12">
        <f>(H94-$D$7)/$D$8</f>
        <v>0.93458929107348265</v>
      </c>
      <c r="J94" s="27"/>
      <c r="K94" s="54"/>
    </row>
    <row r="95" spans="1:11" hidden="1" x14ac:dyDescent="0.25">
      <c r="A95" s="54"/>
      <c r="B95" s="23"/>
      <c r="C95" s="10">
        <f t="shared" si="5"/>
        <v>0.83500000000000052</v>
      </c>
      <c r="D95" s="11">
        <f t="shared" si="3"/>
        <v>0.97411387705931163</v>
      </c>
      <c r="E95" s="11">
        <f>D95*$D$8+$D$7</f>
        <v>1.3896455508237247</v>
      </c>
      <c r="F95" s="11">
        <f>EXP($D$7+$D$8*D95)</f>
        <v>4.0134272448715285</v>
      </c>
      <c r="G95" s="11">
        <f>_xlfn.LOGNORM.INV(C95,$D$7,$D$8)</f>
        <v>4.0134272448715285</v>
      </c>
      <c r="H95" s="11">
        <f t="shared" si="4"/>
        <v>1.3896455508237247</v>
      </c>
      <c r="I95" s="12">
        <f>(H95-$D$7)/$D$8</f>
        <v>0.97411387705931163</v>
      </c>
      <c r="J95" s="27"/>
      <c r="K95" s="54"/>
    </row>
    <row r="96" spans="1:11" hidden="1" x14ac:dyDescent="0.25">
      <c r="A96" s="54"/>
      <c r="B96" s="23"/>
      <c r="C96" s="10">
        <f t="shared" si="5"/>
        <v>0.84500000000000053</v>
      </c>
      <c r="D96" s="11">
        <f t="shared" si="3"/>
        <v>1.0152220332170294</v>
      </c>
      <c r="E96" s="11">
        <f>D96*$D$8+$D$7</f>
        <v>1.4060888132868117</v>
      </c>
      <c r="F96" s="11">
        <f>EXP($D$7+$D$8*D96)</f>
        <v>4.0799666456089634</v>
      </c>
      <c r="G96" s="11">
        <f>_xlfn.LOGNORM.INV(C96,$D$7,$D$8)</f>
        <v>4.0799666456089634</v>
      </c>
      <c r="H96" s="11">
        <f t="shared" si="4"/>
        <v>1.4060888132868117</v>
      </c>
      <c r="I96" s="12">
        <f>(H96-$D$7)/$D$8</f>
        <v>1.0152220332170292</v>
      </c>
      <c r="J96" s="27"/>
      <c r="K96" s="54"/>
    </row>
    <row r="97" spans="1:11" hidden="1" x14ac:dyDescent="0.25">
      <c r="A97" s="54"/>
      <c r="B97" s="23"/>
      <c r="C97" s="10">
        <f t="shared" si="5"/>
        <v>0.85500000000000054</v>
      </c>
      <c r="D97" s="11">
        <f t="shared" si="3"/>
        <v>1.0581216176847792</v>
      </c>
      <c r="E97" s="11">
        <f>D97*$D$8+$D$7</f>
        <v>1.4232486470739116</v>
      </c>
      <c r="F97" s="11">
        <f>EXP($D$7+$D$8*D97)</f>
        <v>4.1505823391037833</v>
      </c>
      <c r="G97" s="11">
        <f>_xlfn.LOGNORM.INV(C97,$D$7,$D$8)</f>
        <v>4.1505823391037833</v>
      </c>
      <c r="H97" s="11">
        <f t="shared" si="4"/>
        <v>1.4232486470739116</v>
      </c>
      <c r="I97" s="12">
        <f>(H97-$D$7)/$D$8</f>
        <v>1.058121617684779</v>
      </c>
      <c r="J97" s="27"/>
      <c r="K97" s="54"/>
    </row>
    <row r="98" spans="1:11" hidden="1" x14ac:dyDescent="0.25">
      <c r="A98" s="54"/>
      <c r="B98" s="23"/>
      <c r="C98" s="10">
        <f t="shared" si="5"/>
        <v>0.86500000000000055</v>
      </c>
      <c r="D98" s="11">
        <f t="shared" si="3"/>
        <v>1.1030625561995995</v>
      </c>
      <c r="E98" s="11">
        <f>D98*$D$8+$D$7</f>
        <v>1.4412250224798397</v>
      </c>
      <c r="F98" s="11">
        <f>EXP($D$7+$D$8*D98)</f>
        <v>4.2258694325035933</v>
      </c>
      <c r="G98" s="11">
        <f>_xlfn.LOGNORM.INV(C98,$D$7,$D$8)</f>
        <v>4.2258694325035933</v>
      </c>
      <c r="H98" s="11">
        <f t="shared" si="4"/>
        <v>1.4412250224798397</v>
      </c>
      <c r="I98" s="12">
        <f>(H98-$D$7)/$D$8</f>
        <v>1.1030625561995993</v>
      </c>
      <c r="J98" s="27"/>
      <c r="K98" s="54"/>
    </row>
    <row r="99" spans="1:11" hidden="1" x14ac:dyDescent="0.25">
      <c r="A99" s="54"/>
      <c r="B99" s="23"/>
      <c r="C99" s="10">
        <f t="shared" si="5"/>
        <v>0.87500000000000056</v>
      </c>
      <c r="D99" s="11">
        <f t="shared" si="3"/>
        <v>1.150349380376011</v>
      </c>
      <c r="E99" s="11">
        <f>D99*$D$8+$D$7</f>
        <v>1.4601397521504045</v>
      </c>
      <c r="F99" s="11">
        <f>EXP($D$7+$D$8*D99)</f>
        <v>4.3065613374999296</v>
      </c>
      <c r="G99" s="11">
        <f>_xlfn.LOGNORM.INV(C99,$D$7,$D$8)</f>
        <v>4.3065613374999296</v>
      </c>
      <c r="H99" s="11">
        <f t="shared" si="4"/>
        <v>1.4601397521504045</v>
      </c>
      <c r="I99" s="12">
        <f>(H99-$D$7)/$D$8</f>
        <v>1.1503493803760112</v>
      </c>
      <c r="J99" s="27"/>
      <c r="K99" s="54"/>
    </row>
    <row r="100" spans="1:11" hidden="1" x14ac:dyDescent="0.25">
      <c r="A100" s="54"/>
      <c r="B100" s="23"/>
      <c r="C100" s="10">
        <f t="shared" si="5"/>
        <v>0.88500000000000056</v>
      </c>
      <c r="D100" s="11">
        <f t="shared" si="3"/>
        <v>1.2003588580308622</v>
      </c>
      <c r="E100" s="11">
        <f>D100*$D$8+$D$7</f>
        <v>1.4801435432123449</v>
      </c>
      <c r="F100" s="11">
        <f>EXP($D$7+$D$8*D100)</f>
        <v>4.3935763037131803</v>
      </c>
      <c r="G100" s="11">
        <f>_xlfn.LOGNORM.INV(C100,$D$7,$D$8)</f>
        <v>4.3935763037131803</v>
      </c>
      <c r="H100" s="11">
        <f t="shared" si="4"/>
        <v>1.4801435432123449</v>
      </c>
      <c r="I100" s="12">
        <f>(H100-$D$7)/$D$8</f>
        <v>1.2003588580308622</v>
      </c>
      <c r="J100" s="27"/>
      <c r="K100" s="54"/>
    </row>
    <row r="101" spans="1:11" hidden="1" x14ac:dyDescent="0.25">
      <c r="A101" s="54"/>
      <c r="B101" s="23"/>
      <c r="C101" s="10">
        <f t="shared" si="5"/>
        <v>0.89500000000000057</v>
      </c>
      <c r="D101" s="11">
        <f t="shared" si="3"/>
        <v>1.253565438470454</v>
      </c>
      <c r="E101" s="11">
        <f>D101*$D$8+$D$7</f>
        <v>1.5014261753881817</v>
      </c>
      <c r="F101" s="11">
        <f>EXP($D$7+$D$8*D101)</f>
        <v>4.4880853049797258</v>
      </c>
      <c r="G101" s="11">
        <f>_xlfn.LOGNORM.INV(C101,$D$7,$D$8)</f>
        <v>4.4880853049797258</v>
      </c>
      <c r="H101" s="11">
        <f t="shared" si="4"/>
        <v>1.5014261753881817</v>
      </c>
      <c r="I101" s="12">
        <f>(H101-$D$7)/$D$8</f>
        <v>1.2535654384704542</v>
      </c>
      <c r="J101" s="27"/>
      <c r="K101" s="54"/>
    </row>
    <row r="102" spans="1:11" hidden="1" x14ac:dyDescent="0.25">
      <c r="A102" s="54"/>
      <c r="B102" s="23"/>
      <c r="C102" s="10">
        <f t="shared" si="5"/>
        <v>0.90500000000000058</v>
      </c>
      <c r="D102" s="11">
        <f t="shared" si="3"/>
        <v>1.3105791121681327</v>
      </c>
      <c r="E102" s="11">
        <f>D102*$D$8+$D$7</f>
        <v>1.5242316448672533</v>
      </c>
      <c r="F102" s="11">
        <f>EXP($D$7+$D$8*D102)</f>
        <v>4.5916142232287251</v>
      </c>
      <c r="G102" s="11">
        <f>_xlfn.LOGNORM.INV(C102,$D$7,$D$8)</f>
        <v>4.5916142232287251</v>
      </c>
      <c r="H102" s="11">
        <f t="shared" si="4"/>
        <v>1.5242316448672533</v>
      </c>
      <c r="I102" s="12">
        <f>(H102-$D$7)/$D$8</f>
        <v>1.3105791121681332</v>
      </c>
      <c r="J102" s="27"/>
      <c r="K102" s="54"/>
    </row>
    <row r="103" spans="1:11" hidden="1" x14ac:dyDescent="0.25">
      <c r="A103" s="54"/>
      <c r="B103" s="23"/>
      <c r="C103" s="10">
        <f t="shared" si="5"/>
        <v>0.91500000000000059</v>
      </c>
      <c r="D103" s="11">
        <f t="shared" si="3"/>
        <v>1.3722038089987303</v>
      </c>
      <c r="E103" s="11">
        <f>D103*$D$8+$D$7</f>
        <v>1.5488815235994922</v>
      </c>
      <c r="F103" s="11">
        <f>EXP($D$7+$D$8*D103)</f>
        <v>4.7062034602811744</v>
      </c>
      <c r="G103" s="11">
        <f>_xlfn.LOGNORM.INV(C103,$D$7,$D$8)</f>
        <v>4.7062034602811744</v>
      </c>
      <c r="H103" s="11">
        <f t="shared" si="4"/>
        <v>1.5488815235994922</v>
      </c>
      <c r="I103" s="12">
        <f>(H103-$D$7)/$D$8</f>
        <v>1.3722038089987303</v>
      </c>
      <c r="J103" s="27"/>
      <c r="K103" s="54"/>
    </row>
    <row r="104" spans="1:11" hidden="1" x14ac:dyDescent="0.25">
      <c r="A104" s="54"/>
      <c r="B104" s="23"/>
      <c r="C104" s="10">
        <f t="shared" si="5"/>
        <v>0.9250000000000006</v>
      </c>
      <c r="D104" s="11">
        <f t="shared" si="3"/>
        <v>1.4395314709384601</v>
      </c>
      <c r="E104" s="11">
        <f>D104*$D$8+$D$7</f>
        <v>1.575812588375384</v>
      </c>
      <c r="F104" s="11">
        <f>EXP($D$7+$D$8*D104)</f>
        <v>4.8346686178947431</v>
      </c>
      <c r="G104" s="11">
        <f>_xlfn.LOGNORM.INV(C104,$D$7,$D$8)</f>
        <v>4.8346686178947431</v>
      </c>
      <c r="H104" s="11">
        <f t="shared" si="4"/>
        <v>1.575812588375384</v>
      </c>
      <c r="I104" s="12">
        <f>(H104-$D$7)/$D$8</f>
        <v>1.4395314709384599</v>
      </c>
      <c r="J104" s="27"/>
      <c r="K104" s="54"/>
    </row>
    <row r="105" spans="1:11" hidden="1" x14ac:dyDescent="0.25">
      <c r="A105" s="54"/>
      <c r="B105" s="23"/>
      <c r="C105" s="10">
        <f t="shared" si="5"/>
        <v>0.93500000000000061</v>
      </c>
      <c r="D105" s="11">
        <f t="shared" si="3"/>
        <v>1.5141018876192889</v>
      </c>
      <c r="E105" s="11">
        <f>D105*$D$8+$D$7</f>
        <v>1.6056407550477156</v>
      </c>
      <c r="F105" s="11">
        <f>EXP($D$7+$D$8*D105)</f>
        <v>4.9810502134977712</v>
      </c>
      <c r="G105" s="11">
        <f>_xlfn.LOGNORM.INV(C105,$D$7,$D$8)</f>
        <v>4.9810502134977712</v>
      </c>
      <c r="H105" s="11">
        <f t="shared" si="4"/>
        <v>1.6056407550477156</v>
      </c>
      <c r="I105" s="12">
        <f>(H105-$D$7)/$D$8</f>
        <v>1.5141018876192891</v>
      </c>
      <c r="J105" s="27"/>
      <c r="K105" s="54"/>
    </row>
    <row r="106" spans="1:11" hidden="1" x14ac:dyDescent="0.25">
      <c r="A106" s="54"/>
      <c r="B106" s="23"/>
      <c r="C106" s="10">
        <f t="shared" si="5"/>
        <v>0.94500000000000062</v>
      </c>
      <c r="D106" s="11">
        <f t="shared" si="3"/>
        <v>1.5981931399228229</v>
      </c>
      <c r="E106" s="11">
        <f>D106*$D$8+$D$7</f>
        <v>1.6392772559691293</v>
      </c>
      <c r="F106" s="11">
        <f>EXP($D$7+$D$8*D106)</f>
        <v>5.1514449903416981</v>
      </c>
      <c r="G106" s="11">
        <f>_xlfn.LOGNORM.INV(C106,$D$7,$D$8)</f>
        <v>5.1514449903416981</v>
      </c>
      <c r="H106" s="11">
        <f t="shared" si="4"/>
        <v>1.6392772559691293</v>
      </c>
      <c r="I106" s="12">
        <f>(H106-$D$7)/$D$8</f>
        <v>1.5981931399228233</v>
      </c>
      <c r="J106" s="27"/>
      <c r="K106" s="54"/>
    </row>
    <row r="107" spans="1:11" hidden="1" x14ac:dyDescent="0.25">
      <c r="A107" s="54"/>
      <c r="B107" s="23"/>
      <c r="C107" s="10">
        <f t="shared" si="5"/>
        <v>0.95500000000000063</v>
      </c>
      <c r="D107" s="11">
        <f t="shared" si="3"/>
        <v>1.6953977102721429</v>
      </c>
      <c r="E107" s="11">
        <f>D107*$D$8+$D$7</f>
        <v>1.6781590841088572</v>
      </c>
      <c r="F107" s="11">
        <f>EXP($D$7+$D$8*D107)</f>
        <v>5.3556875201510179</v>
      </c>
      <c r="G107" s="11">
        <f>_xlfn.LOGNORM.INV(C107,$D$7,$D$8)</f>
        <v>5.3556875201510179</v>
      </c>
      <c r="H107" s="11">
        <f t="shared" si="4"/>
        <v>1.6781590841088572</v>
      </c>
      <c r="I107" s="12">
        <f>(H107-$D$7)/$D$8</f>
        <v>1.6953977102721429</v>
      </c>
      <c r="J107" s="27"/>
      <c r="K107" s="54"/>
    </row>
    <row r="108" spans="1:11" hidden="1" x14ac:dyDescent="0.25">
      <c r="A108" s="54"/>
      <c r="B108" s="23"/>
      <c r="C108" s="10">
        <f t="shared" si="5"/>
        <v>0.96500000000000064</v>
      </c>
      <c r="D108" s="11">
        <f t="shared" si="3"/>
        <v>1.8119106729526053</v>
      </c>
      <c r="E108" s="11">
        <f>D108*$D$8+$D$7</f>
        <v>1.7247642691810423</v>
      </c>
      <c r="F108" s="11">
        <f>EXP($D$7+$D$8*D108)</f>
        <v>5.6111981414433014</v>
      </c>
      <c r="G108" s="11">
        <f>_xlfn.LOGNORM.INV(C108,$D$7,$D$8)</f>
        <v>5.6111981414433014</v>
      </c>
      <c r="H108" s="11">
        <f t="shared" si="4"/>
        <v>1.7247642691810423</v>
      </c>
      <c r="I108" s="12">
        <f>(H108-$D$7)/$D$8</f>
        <v>1.8119106729526058</v>
      </c>
      <c r="J108" s="27"/>
      <c r="K108" s="54"/>
    </row>
    <row r="109" spans="1:11" hidden="1" x14ac:dyDescent="0.25">
      <c r="A109" s="54"/>
      <c r="B109" s="23"/>
      <c r="C109" s="10">
        <f t="shared" si="5"/>
        <v>0.97500000000000064</v>
      </c>
      <c r="D109" s="11">
        <f t="shared" si="3"/>
        <v>1.9599639845400652</v>
      </c>
      <c r="E109" s="11">
        <f>D109*$D$8+$D$7</f>
        <v>1.7839855938160261</v>
      </c>
      <c r="F109" s="11">
        <f>EXP($D$7+$D$8*D109)</f>
        <v>5.9535375780565225</v>
      </c>
      <c r="G109" s="11">
        <f>_xlfn.LOGNORM.INV(C109,$D$7,$D$8)</f>
        <v>5.9535375780565225</v>
      </c>
      <c r="H109" s="11">
        <f t="shared" si="4"/>
        <v>1.7839855938160261</v>
      </c>
      <c r="I109" s="12">
        <f>(H109-$D$7)/$D$8</f>
        <v>1.9599639845400652</v>
      </c>
      <c r="J109" s="27"/>
      <c r="K109" s="54"/>
    </row>
    <row r="110" spans="1:11" x14ac:dyDescent="0.25">
      <c r="A110" s="54"/>
      <c r="B110" s="23"/>
      <c r="C110" s="10">
        <f t="shared" si="5"/>
        <v>0.98500000000000065</v>
      </c>
      <c r="D110" s="11">
        <f t="shared" si="3"/>
        <v>2.170090377584577</v>
      </c>
      <c r="E110" s="11">
        <f>D110*$D$8+$D$7</f>
        <v>1.8680361510338308</v>
      </c>
      <c r="F110" s="11">
        <f>EXP($D$7+$D$8*D110)</f>
        <v>6.4755668686397412</v>
      </c>
      <c r="G110" s="11">
        <f>_xlfn.LOGNORM.INV(C110,$D$7,$D$8)</f>
        <v>6.4755668686397412</v>
      </c>
      <c r="H110" s="11">
        <f t="shared" si="4"/>
        <v>1.8680361510338308</v>
      </c>
      <c r="I110" s="12">
        <f>(H110-$D$7)/$D$8</f>
        <v>2.170090377584577</v>
      </c>
      <c r="J110" s="27"/>
      <c r="K110" s="54"/>
    </row>
    <row r="111" spans="1:11" ht="15.75" thickBot="1" x14ac:dyDescent="0.3">
      <c r="A111" s="54"/>
      <c r="B111" s="23"/>
      <c r="C111" s="13">
        <f t="shared" si="5"/>
        <v>0.99500000000000066</v>
      </c>
      <c r="D111" s="14">
        <f t="shared" si="3"/>
        <v>2.5758293035489466</v>
      </c>
      <c r="E111" s="14">
        <f>D111*$D$8+$D$7</f>
        <v>2.0303317214195786</v>
      </c>
      <c r="F111" s="14">
        <f>EXP($D$7+$D$8*D111)</f>
        <v>7.6166125332856351</v>
      </c>
      <c r="G111" s="14">
        <f>_xlfn.LOGNORM.INV(C111,$D$7,$D$8)</f>
        <v>7.6166125332856351</v>
      </c>
      <c r="H111" s="14">
        <f t="shared" ref="H111" si="6">LN(F111)</f>
        <v>2.0303317214195786</v>
      </c>
      <c r="I111" s="15">
        <f>(H111-$D$7)/$D$8</f>
        <v>2.5758293035489466</v>
      </c>
      <c r="J111" s="27"/>
      <c r="K111" s="54"/>
    </row>
    <row r="112" spans="1:11" ht="15.75" thickBot="1" x14ac:dyDescent="0.3">
      <c r="A112" s="54"/>
      <c r="B112" s="23"/>
      <c r="C112" s="25"/>
      <c r="D112" s="25"/>
      <c r="E112" s="25"/>
      <c r="F112" s="26"/>
      <c r="G112" s="26"/>
      <c r="H112" s="25"/>
      <c r="I112" s="25"/>
      <c r="J112" s="27"/>
      <c r="K112" s="54"/>
    </row>
    <row r="113" spans="1:11" x14ac:dyDescent="0.25">
      <c r="A113" s="54"/>
      <c r="B113" s="23"/>
      <c r="C113" s="4" t="s">
        <v>3</v>
      </c>
      <c r="D113" s="17">
        <f>AVERAGE(D12:D111)</f>
        <v>1.829647544582258E-15</v>
      </c>
      <c r="E113" s="45">
        <f>AVERAGE(E12:E111)</f>
        <v>1.0000000000000007</v>
      </c>
      <c r="F113" s="50">
        <f>AVERAGE(F12:F111)</f>
        <v>2.9411767924547956</v>
      </c>
      <c r="G113" s="50">
        <f>AVERAGE(G12:G111)</f>
        <v>2.9411767924547956</v>
      </c>
      <c r="H113" s="47">
        <f>AVERAGE(H12:H111)</f>
        <v>1.0000000000000007</v>
      </c>
      <c r="I113" s="18">
        <f>AVERAGE(I12:I111)</f>
        <v>1.6875389974302379E-15</v>
      </c>
      <c r="J113" s="27"/>
      <c r="K113" s="54"/>
    </row>
    <row r="114" spans="1:11" ht="15.75" thickBot="1" x14ac:dyDescent="0.3">
      <c r="A114" s="54"/>
      <c r="B114" s="23"/>
      <c r="C114" s="5" t="s">
        <v>4</v>
      </c>
      <c r="D114" s="20">
        <f>_xlfn.STDEV.S(D12:D111)</f>
        <v>0.99864030421138883</v>
      </c>
      <c r="E114" s="46">
        <f>_xlfn.STDEV.S(E12:E111)</f>
        <v>0.39945612168455624</v>
      </c>
      <c r="F114" s="51">
        <f>_xlfn.STDEV.S(F12:F111)</f>
        <v>1.2120882791304748</v>
      </c>
      <c r="G114" s="51">
        <f>_xlfn.STDEV.S(G12:G111)</f>
        <v>1.2120882791304748</v>
      </c>
      <c r="H114" s="48">
        <f>_xlfn.STDEV.S(H12:H111)</f>
        <v>0.39945612168455624</v>
      </c>
      <c r="I114" s="15">
        <f>_xlfn.STDEV.S(I12:I111)</f>
        <v>0.99864030421138894</v>
      </c>
      <c r="J114" s="27"/>
      <c r="K114" s="54"/>
    </row>
    <row r="115" spans="1:11" x14ac:dyDescent="0.25">
      <c r="A115" s="54"/>
      <c r="B115" s="23"/>
      <c r="C115" s="25"/>
      <c r="D115" s="25"/>
      <c r="E115" s="25"/>
      <c r="F115" s="26"/>
      <c r="G115" s="26"/>
      <c r="H115" s="25"/>
      <c r="I115" s="25"/>
      <c r="J115" s="27"/>
      <c r="K115" s="54"/>
    </row>
    <row r="116" spans="1:11" ht="18.75" x14ac:dyDescent="0.3">
      <c r="A116" s="54"/>
      <c r="B116" s="23"/>
      <c r="C116" s="24" t="s">
        <v>21</v>
      </c>
      <c r="D116" s="25"/>
      <c r="E116" s="25"/>
      <c r="F116" s="26"/>
      <c r="G116" s="26"/>
      <c r="H116" s="25"/>
      <c r="I116" s="25"/>
      <c r="J116" s="27"/>
      <c r="K116" s="54"/>
    </row>
    <row r="117" spans="1:11" x14ac:dyDescent="0.25">
      <c r="A117" s="54"/>
      <c r="B117" s="23"/>
      <c r="C117" s="25" t="s">
        <v>6</v>
      </c>
      <c r="D117" s="25"/>
      <c r="E117" s="25"/>
      <c r="F117" s="26"/>
      <c r="G117" s="26"/>
      <c r="H117" s="25"/>
      <c r="I117" s="25"/>
      <c r="J117" s="27"/>
      <c r="K117" s="54"/>
    </row>
    <row r="118" spans="1:11" x14ac:dyDescent="0.25">
      <c r="A118" s="54"/>
      <c r="B118" s="23"/>
      <c r="C118" s="32" t="s">
        <v>23</v>
      </c>
      <c r="D118" s="25"/>
      <c r="E118" s="25"/>
      <c r="F118" s="26"/>
      <c r="G118" s="26"/>
      <c r="H118" s="25"/>
      <c r="I118" s="25"/>
      <c r="J118" s="27"/>
      <c r="K118" s="54"/>
    </row>
    <row r="119" spans="1:11" x14ac:dyDescent="0.25">
      <c r="A119" s="54"/>
      <c r="B119" s="23"/>
      <c r="C119" s="25" t="s">
        <v>24</v>
      </c>
      <c r="D119" s="25"/>
      <c r="E119" s="25"/>
      <c r="F119" s="26"/>
      <c r="G119" s="26"/>
      <c r="H119" s="25"/>
      <c r="I119" s="25"/>
      <c r="J119" s="27"/>
      <c r="K119" s="54"/>
    </row>
    <row r="120" spans="1:11" x14ac:dyDescent="0.25">
      <c r="A120" s="54"/>
      <c r="B120" s="23"/>
      <c r="C120" s="25" t="s">
        <v>25</v>
      </c>
      <c r="D120" s="25"/>
      <c r="E120" s="25"/>
      <c r="F120" s="26"/>
      <c r="G120" s="26"/>
      <c r="H120" s="25"/>
      <c r="I120" s="25"/>
      <c r="J120" s="27"/>
      <c r="K120" s="54"/>
    </row>
    <row r="121" spans="1:11" x14ac:dyDescent="0.25">
      <c r="A121" s="54"/>
      <c r="B121" s="23"/>
      <c r="C121" s="25" t="s">
        <v>26</v>
      </c>
      <c r="D121" s="25"/>
      <c r="E121" s="25"/>
      <c r="F121" s="26"/>
      <c r="G121" s="26"/>
      <c r="H121" s="25"/>
      <c r="I121" s="25"/>
      <c r="J121" s="27"/>
      <c r="K121" s="54"/>
    </row>
    <row r="122" spans="1:11" ht="15.75" thickBot="1" x14ac:dyDescent="0.3">
      <c r="A122" s="54"/>
      <c r="B122" s="23"/>
      <c r="C122" s="25"/>
      <c r="D122" s="25"/>
      <c r="E122" s="25"/>
      <c r="F122" s="26"/>
      <c r="G122" s="26"/>
      <c r="H122" s="25"/>
      <c r="I122" s="25"/>
      <c r="J122" s="27"/>
      <c r="K122" s="54"/>
    </row>
    <row r="123" spans="1:11" x14ac:dyDescent="0.25">
      <c r="A123" s="54"/>
      <c r="B123" s="23"/>
      <c r="C123" s="49" t="s">
        <v>31</v>
      </c>
      <c r="D123" s="52">
        <f>EXP(D7+0.5*D8^2)</f>
        <v>2.9446795510655241</v>
      </c>
      <c r="E123" s="25" t="s">
        <v>15</v>
      </c>
      <c r="F123" s="26"/>
      <c r="G123" s="26"/>
      <c r="H123" s="49" t="s">
        <v>29</v>
      </c>
      <c r="I123" s="50">
        <f>F113</f>
        <v>2.9411767924547956</v>
      </c>
      <c r="J123" s="27"/>
      <c r="K123" s="54"/>
    </row>
    <row r="124" spans="1:11" ht="15.75" thickBot="1" x14ac:dyDescent="0.3">
      <c r="A124" s="54"/>
      <c r="B124" s="23"/>
      <c r="C124" s="49" t="s">
        <v>32</v>
      </c>
      <c r="D124" s="53">
        <f>D123*SQRT(EXP(D8^2)-1)</f>
        <v>1.22659555176508</v>
      </c>
      <c r="E124" s="25" t="s">
        <v>14</v>
      </c>
      <c r="F124" s="26"/>
      <c r="G124" s="26"/>
      <c r="H124" s="49" t="s">
        <v>30</v>
      </c>
      <c r="I124" s="51">
        <f>F114</f>
        <v>1.2120882791304748</v>
      </c>
      <c r="J124" s="27"/>
      <c r="K124" s="54"/>
    </row>
    <row r="125" spans="1:11" x14ac:dyDescent="0.25">
      <c r="A125" s="54"/>
      <c r="B125" s="23"/>
      <c r="C125" s="25"/>
      <c r="D125" s="25"/>
      <c r="E125" s="25"/>
      <c r="F125" s="26"/>
      <c r="G125" s="26"/>
      <c r="H125" s="25"/>
      <c r="I125" s="25"/>
      <c r="J125" s="27"/>
      <c r="K125" s="54"/>
    </row>
    <row r="126" spans="1:11" x14ac:dyDescent="0.25">
      <c r="A126" s="54"/>
      <c r="B126" s="23"/>
      <c r="C126" s="25" t="s">
        <v>28</v>
      </c>
      <c r="D126" s="25"/>
      <c r="E126" s="25"/>
      <c r="F126" s="26"/>
      <c r="G126" s="26"/>
      <c r="H126" s="25"/>
      <c r="I126" s="25"/>
      <c r="J126" s="27"/>
      <c r="K126" s="54"/>
    </row>
    <row r="127" spans="1:11" x14ac:dyDescent="0.25">
      <c r="A127" s="54"/>
      <c r="B127" s="23"/>
      <c r="C127" s="25" t="s">
        <v>22</v>
      </c>
      <c r="D127" s="25"/>
      <c r="E127" s="25"/>
      <c r="F127" s="26"/>
      <c r="G127" s="26"/>
      <c r="H127" s="25"/>
      <c r="I127" s="25"/>
      <c r="J127" s="27"/>
      <c r="K127" s="54"/>
    </row>
    <row r="128" spans="1:11" x14ac:dyDescent="0.25">
      <c r="A128" s="54"/>
      <c r="B128" s="23"/>
      <c r="C128" s="25" t="s">
        <v>18</v>
      </c>
      <c r="D128" s="25"/>
      <c r="E128" s="25"/>
      <c r="F128" s="26"/>
      <c r="G128" s="26"/>
      <c r="H128" s="25"/>
      <c r="I128" s="25"/>
      <c r="J128" s="27"/>
      <c r="K128" s="54"/>
    </row>
    <row r="129" spans="1:11" x14ac:dyDescent="0.25">
      <c r="A129" s="54"/>
      <c r="B129" s="23"/>
      <c r="C129" s="25" t="s">
        <v>19</v>
      </c>
      <c r="D129" s="25"/>
      <c r="E129" s="25"/>
      <c r="F129" s="26"/>
      <c r="G129" s="26"/>
      <c r="H129" s="25"/>
      <c r="I129" s="25"/>
      <c r="J129" s="27"/>
      <c r="K129" s="54"/>
    </row>
    <row r="130" spans="1:11" x14ac:dyDescent="0.25">
      <c r="A130" s="54"/>
      <c r="B130" s="23"/>
      <c r="C130" s="25"/>
      <c r="D130" s="25"/>
      <c r="E130" s="25"/>
      <c r="F130" s="26"/>
      <c r="G130" s="26"/>
      <c r="H130" s="25"/>
      <c r="I130" s="25"/>
      <c r="J130" s="27"/>
      <c r="K130" s="54"/>
    </row>
    <row r="131" spans="1:11" ht="18.75" x14ac:dyDescent="0.3">
      <c r="A131" s="54"/>
      <c r="B131" s="23"/>
      <c r="C131" s="24" t="s">
        <v>20</v>
      </c>
      <c r="D131" s="25"/>
      <c r="E131" s="25"/>
      <c r="F131" s="26"/>
      <c r="G131" s="26"/>
      <c r="H131" s="25"/>
      <c r="I131" s="25"/>
      <c r="J131" s="27"/>
      <c r="K131" s="54"/>
    </row>
    <row r="132" spans="1:11" x14ac:dyDescent="0.25">
      <c r="A132" s="54"/>
      <c r="B132" s="23"/>
      <c r="C132" s="56" t="s">
        <v>33</v>
      </c>
      <c r="D132" s="25"/>
      <c r="E132" s="25"/>
      <c r="F132" s="26"/>
      <c r="G132" s="26"/>
      <c r="H132" s="25"/>
      <c r="I132" s="25"/>
      <c r="J132" s="27"/>
      <c r="K132" s="54"/>
    </row>
    <row r="133" spans="1:11" x14ac:dyDescent="0.25">
      <c r="A133" s="54"/>
      <c r="B133" s="23"/>
      <c r="C133" s="56" t="s">
        <v>34</v>
      </c>
      <c r="D133" s="25"/>
      <c r="E133" s="25"/>
      <c r="F133" s="26"/>
      <c r="G133" s="26"/>
      <c r="H133" s="25"/>
      <c r="I133" s="25"/>
      <c r="J133" s="27"/>
      <c r="K133" s="54"/>
    </row>
    <row r="134" spans="1:11" x14ac:dyDescent="0.25">
      <c r="A134" s="54"/>
      <c r="B134" s="23"/>
      <c r="C134" s="56" t="s">
        <v>36</v>
      </c>
      <c r="D134" s="25"/>
      <c r="E134" s="25"/>
      <c r="F134" s="26"/>
      <c r="G134" s="26"/>
      <c r="H134" s="25"/>
      <c r="I134" s="25"/>
      <c r="J134" s="27"/>
      <c r="K134" s="54"/>
    </row>
    <row r="135" spans="1:11" x14ac:dyDescent="0.25">
      <c r="A135" s="54"/>
      <c r="B135" s="23"/>
      <c r="C135" s="56" t="s">
        <v>35</v>
      </c>
      <c r="D135" s="25"/>
      <c r="E135" s="25"/>
      <c r="F135" s="26"/>
      <c r="G135" s="26"/>
      <c r="H135" s="25"/>
      <c r="I135" s="25"/>
      <c r="J135" s="27"/>
      <c r="K135" s="54"/>
    </row>
    <row r="136" spans="1:11" x14ac:dyDescent="0.25">
      <c r="A136" s="54"/>
      <c r="B136" s="23"/>
      <c r="C136" s="56" t="s">
        <v>37</v>
      </c>
      <c r="D136" s="25"/>
      <c r="E136" s="25"/>
      <c r="F136" s="26"/>
      <c r="G136" s="26"/>
      <c r="H136" s="25"/>
      <c r="I136" s="25"/>
      <c r="J136" s="27"/>
      <c r="K136" s="54"/>
    </row>
    <row r="137" spans="1:11" ht="15.75" thickBot="1" x14ac:dyDescent="0.3">
      <c r="A137" s="54"/>
      <c r="B137" s="19"/>
      <c r="C137" s="33"/>
      <c r="D137" s="33"/>
      <c r="E137" s="33"/>
      <c r="F137" s="34"/>
      <c r="G137" s="34"/>
      <c r="H137" s="33"/>
      <c r="I137" s="33"/>
      <c r="J137" s="35"/>
      <c r="K137" s="54"/>
    </row>
    <row r="138" spans="1:11" x14ac:dyDescent="0.25">
      <c r="A138" s="54"/>
      <c r="B138" s="54"/>
      <c r="C138" s="54"/>
      <c r="D138" s="54"/>
      <c r="E138" s="54"/>
      <c r="F138" s="55"/>
      <c r="G138" s="55"/>
      <c r="H138" s="54"/>
      <c r="I138" s="54"/>
      <c r="J138" s="54"/>
      <c r="K138" s="54"/>
    </row>
    <row r="139" spans="1:11" x14ac:dyDescent="0.25">
      <c r="A139" s="54"/>
      <c r="B139" s="54"/>
      <c r="C139" s="54"/>
      <c r="D139" s="54"/>
      <c r="E139" s="54"/>
      <c r="F139" s="55"/>
      <c r="G139" s="55"/>
      <c r="H139" s="54"/>
      <c r="I139" s="54"/>
      <c r="J139" s="54"/>
      <c r="K139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</cp:lastModifiedBy>
  <dcterms:created xsi:type="dcterms:W3CDTF">2017-08-31T18:52:35Z</dcterms:created>
  <dcterms:modified xsi:type="dcterms:W3CDTF">2017-09-17T21:23:17Z</dcterms:modified>
</cp:coreProperties>
</file>