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ichael\OneDrive - The University of Texas at Austin\Outreach\"/>
    </mc:Choice>
  </mc:AlternateContent>
  <xr:revisionPtr revIDLastSave="14" documentId="C1D6C8F79501B101F3C36C85982E21EF33B5B0A2" xr6:coauthVersionLast="25" xr6:coauthVersionMax="25" xr10:uidLastSave="{0D9F0830-4781-4929-82F3-2E4574730F8E}"/>
  <bookViews>
    <workbookView xWindow="0" yWindow="0" windowWidth="27270" windowHeight="9180" xr2:uid="{00000000-000D-0000-FFFF-FFFF00000000}"/>
  </bookViews>
  <sheets>
    <sheet name="Por-Perm-Lo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1" i="1" l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J36" i="1"/>
  <c r="J50" i="1"/>
  <c r="J40" i="1"/>
  <c r="J53" i="1"/>
  <c r="J102" i="1"/>
  <c r="J44" i="1"/>
  <c r="J120" i="1"/>
  <c r="J61" i="1"/>
  <c r="J28" i="1"/>
  <c r="J95" i="1"/>
  <c r="J56" i="1"/>
  <c r="J85" i="1"/>
  <c r="J25" i="1"/>
  <c r="J58" i="1"/>
  <c r="J51" i="1"/>
  <c r="J48" i="1"/>
  <c r="J117" i="1"/>
  <c r="J110" i="1"/>
  <c r="J103" i="1"/>
  <c r="J104" i="1"/>
  <c r="J89" i="1"/>
  <c r="J66" i="1"/>
  <c r="J59" i="1"/>
  <c r="J60" i="1"/>
  <c r="J101" i="1"/>
  <c r="J22" i="1"/>
  <c r="J118" i="1"/>
  <c r="J111" i="1"/>
  <c r="J112" i="1"/>
  <c r="J49" i="1"/>
  <c r="J68" i="1"/>
  <c r="J75" i="1"/>
  <c r="J26" i="1"/>
  <c r="J71" i="1"/>
  <c r="J105" i="1"/>
  <c r="J42" i="1"/>
  <c r="J35" i="1"/>
  <c r="J32" i="1"/>
  <c r="J46" i="1"/>
  <c r="J39" i="1"/>
  <c r="J65" i="1"/>
  <c r="J34" i="1"/>
  <c r="J37" i="1"/>
  <c r="J109" i="1"/>
  <c r="J70" i="1"/>
  <c r="J63" i="1"/>
  <c r="J64" i="1"/>
  <c r="J57" i="1"/>
  <c r="J74" i="1"/>
  <c r="J23" i="1"/>
  <c r="J80" i="1"/>
  <c r="J79" i="1"/>
  <c r="J38" i="1"/>
  <c r="J73" i="1"/>
  <c r="J90" i="1"/>
  <c r="J83" i="1"/>
  <c r="J84" i="1"/>
  <c r="J93" i="1"/>
  <c r="J94" i="1"/>
  <c r="J87" i="1"/>
  <c r="J88" i="1"/>
  <c r="J33" i="1"/>
  <c r="J43" i="1"/>
  <c r="J92" i="1"/>
  <c r="J54" i="1"/>
  <c r="J47" i="1"/>
  <c r="J96" i="1"/>
  <c r="J113" i="1"/>
  <c r="J76" i="1"/>
  <c r="J86" i="1"/>
  <c r="J91" i="1"/>
  <c r="J27" i="1"/>
  <c r="J98" i="1"/>
  <c r="J99" i="1"/>
  <c r="J116" i="1"/>
  <c r="J55" i="1"/>
  <c r="J18" i="1"/>
  <c r="J108" i="1"/>
  <c r="J78" i="1"/>
  <c r="J29" i="1"/>
  <c r="J17" i="1"/>
  <c r="J100" i="1"/>
  <c r="J19" i="1"/>
  <c r="J77" i="1"/>
  <c r="J82" i="1"/>
  <c r="J52" i="1"/>
  <c r="J114" i="1"/>
  <c r="J31" i="1"/>
  <c r="J97" i="1"/>
  <c r="J45" i="1"/>
  <c r="J67" i="1"/>
  <c r="J69" i="1"/>
  <c r="J24" i="1"/>
  <c r="J106" i="1"/>
  <c r="J62" i="1"/>
  <c r="J115" i="1"/>
  <c r="J41" i="1"/>
  <c r="J119" i="1"/>
  <c r="J72" i="1"/>
  <c r="J107" i="1"/>
  <c r="J30" i="1"/>
  <c r="J20" i="1"/>
  <c r="J16" i="1"/>
  <c r="K16" i="1" s="1"/>
  <c r="J81" i="1"/>
  <c r="L114" i="1" l="1"/>
  <c r="O114" i="1" s="1"/>
  <c r="K114" i="1"/>
  <c r="L90" i="1"/>
  <c r="O90" i="1" s="1"/>
  <c r="K90" i="1"/>
  <c r="K20" i="1"/>
  <c r="M20" i="1" s="1"/>
  <c r="N20" i="1" s="1"/>
  <c r="K52" i="1"/>
  <c r="M52" i="1" s="1"/>
  <c r="N52" i="1" s="1"/>
  <c r="L108" i="1"/>
  <c r="O108" i="1" s="1"/>
  <c r="K108" i="1"/>
  <c r="M108" i="1" s="1"/>
  <c r="N108" i="1" s="1"/>
  <c r="L86" i="1"/>
  <c r="O86" i="1" s="1"/>
  <c r="K86" i="1"/>
  <c r="L33" i="1"/>
  <c r="O33" i="1" s="1"/>
  <c r="K33" i="1"/>
  <c r="K73" i="1"/>
  <c r="M73" i="1" s="1"/>
  <c r="N73" i="1" s="1"/>
  <c r="L63" i="1"/>
  <c r="O63" i="1" s="1"/>
  <c r="K63" i="1"/>
  <c r="L32" i="1"/>
  <c r="O32" i="1" s="1"/>
  <c r="K32" i="1"/>
  <c r="L49" i="1"/>
  <c r="O49" i="1" s="1"/>
  <c r="K49" i="1"/>
  <c r="L66" i="1"/>
  <c r="O66" i="1" s="1"/>
  <c r="K66" i="1"/>
  <c r="M66" i="1" s="1"/>
  <c r="N66" i="1" s="1"/>
  <c r="L58" i="1"/>
  <c r="O58" i="1" s="1"/>
  <c r="K58" i="1"/>
  <c r="K44" i="1"/>
  <c r="M44" i="1" s="1"/>
  <c r="N44" i="1" s="1"/>
  <c r="K43" i="1"/>
  <c r="M43" i="1" s="1"/>
  <c r="N43" i="1" s="1"/>
  <c r="L68" i="1"/>
  <c r="O68" i="1" s="1"/>
  <c r="K68" i="1"/>
  <c r="M68" i="1" s="1"/>
  <c r="N68" i="1" s="1"/>
  <c r="L18" i="1"/>
  <c r="O18" i="1" s="1"/>
  <c r="K18" i="1"/>
  <c r="K76" i="1"/>
  <c r="M76" i="1" s="1"/>
  <c r="N76" i="1" s="1"/>
  <c r="L88" i="1"/>
  <c r="O88" i="1" s="1"/>
  <c r="K88" i="1"/>
  <c r="M88" i="1" s="1"/>
  <c r="N88" i="1" s="1"/>
  <c r="L38" i="1"/>
  <c r="O38" i="1" s="1"/>
  <c r="K38" i="1"/>
  <c r="M38" i="1" s="1"/>
  <c r="N38" i="1" s="1"/>
  <c r="K70" i="1"/>
  <c r="M70" i="1" s="1"/>
  <c r="N70" i="1" s="1"/>
  <c r="K35" i="1"/>
  <c r="M35" i="1" s="1"/>
  <c r="N35" i="1" s="1"/>
  <c r="K112" i="1"/>
  <c r="M112" i="1" s="1"/>
  <c r="N112" i="1" s="1"/>
  <c r="K89" i="1"/>
  <c r="M89" i="1" s="1"/>
  <c r="N89" i="1" s="1"/>
  <c r="K25" i="1"/>
  <c r="M25" i="1" s="1"/>
  <c r="N25" i="1" s="1"/>
  <c r="K102" i="1"/>
  <c r="M102" i="1" s="1"/>
  <c r="N102" i="1" s="1"/>
  <c r="K120" i="1"/>
  <c r="M120" i="1" s="1"/>
  <c r="N120" i="1" s="1"/>
  <c r="L30" i="1"/>
  <c r="O30" i="1" s="1"/>
  <c r="K30" i="1"/>
  <c r="M30" i="1" s="1"/>
  <c r="N30" i="1" s="1"/>
  <c r="L107" i="1"/>
  <c r="O107" i="1" s="1"/>
  <c r="K107" i="1"/>
  <c r="L69" i="1"/>
  <c r="O69" i="1" s="1"/>
  <c r="K69" i="1"/>
  <c r="L77" i="1"/>
  <c r="O77" i="1" s="1"/>
  <c r="K77" i="1"/>
  <c r="L55" i="1"/>
  <c r="O55" i="1" s="1"/>
  <c r="K55" i="1"/>
  <c r="L113" i="1"/>
  <c r="O113" i="1" s="1"/>
  <c r="K113" i="1"/>
  <c r="K87" i="1"/>
  <c r="M87" i="1" s="1"/>
  <c r="N87" i="1" s="1"/>
  <c r="L79" i="1"/>
  <c r="O79" i="1" s="1"/>
  <c r="K79" i="1"/>
  <c r="M79" i="1" s="1"/>
  <c r="N79" i="1" s="1"/>
  <c r="L109" i="1"/>
  <c r="O109" i="1" s="1"/>
  <c r="K109" i="1"/>
  <c r="M109" i="1" s="1"/>
  <c r="N109" i="1" s="1"/>
  <c r="K42" i="1"/>
  <c r="M42" i="1" s="1"/>
  <c r="N42" i="1" s="1"/>
  <c r="K111" i="1"/>
  <c r="M111" i="1" s="1"/>
  <c r="N111" i="1" s="1"/>
  <c r="K104" i="1"/>
  <c r="M104" i="1" s="1"/>
  <c r="N104" i="1" s="1"/>
  <c r="L85" i="1"/>
  <c r="O85" i="1" s="1"/>
  <c r="K85" i="1"/>
  <c r="M85" i="1" s="1"/>
  <c r="N85" i="1" s="1"/>
  <c r="K53" i="1"/>
  <c r="M53" i="1" s="1"/>
  <c r="N53" i="1" s="1"/>
  <c r="L62" i="1"/>
  <c r="O62" i="1" s="1"/>
  <c r="K62" i="1"/>
  <c r="M62" i="1" s="1"/>
  <c r="N62" i="1" s="1"/>
  <c r="L59" i="1"/>
  <c r="O59" i="1" s="1"/>
  <c r="K59" i="1"/>
  <c r="K24" i="1"/>
  <c r="M24" i="1" s="1"/>
  <c r="N24" i="1" s="1"/>
  <c r="L72" i="1"/>
  <c r="O72" i="1" s="1"/>
  <c r="K72" i="1"/>
  <c r="M72" i="1" s="1"/>
  <c r="N72" i="1" s="1"/>
  <c r="K67" i="1"/>
  <c r="M67" i="1" s="1"/>
  <c r="N67" i="1" s="1"/>
  <c r="K19" i="1"/>
  <c r="M19" i="1" s="1"/>
  <c r="N19" i="1" s="1"/>
  <c r="K116" i="1"/>
  <c r="M116" i="1" s="1"/>
  <c r="N116" i="1" s="1"/>
  <c r="K96" i="1"/>
  <c r="M96" i="1" s="1"/>
  <c r="N96" i="1" s="1"/>
  <c r="L94" i="1"/>
  <c r="O94" i="1" s="1"/>
  <c r="K94" i="1"/>
  <c r="M94" i="1" s="1"/>
  <c r="N94" i="1" s="1"/>
  <c r="K80" i="1"/>
  <c r="M80" i="1" s="1"/>
  <c r="N80" i="1" s="1"/>
  <c r="K37" i="1"/>
  <c r="M37" i="1" s="1"/>
  <c r="N37" i="1" s="1"/>
  <c r="K105" i="1"/>
  <c r="M105" i="1" s="1"/>
  <c r="N105" i="1" s="1"/>
  <c r="K118" i="1"/>
  <c r="M118" i="1" s="1"/>
  <c r="N118" i="1" s="1"/>
  <c r="K103" i="1"/>
  <c r="M103" i="1" s="1"/>
  <c r="N103" i="1" s="1"/>
  <c r="L56" i="1"/>
  <c r="O56" i="1" s="1"/>
  <c r="K56" i="1"/>
  <c r="L40" i="1"/>
  <c r="O40" i="1" s="1"/>
  <c r="K40" i="1"/>
  <c r="M40" i="1" s="1"/>
  <c r="N40" i="1" s="1"/>
  <c r="K51" i="1"/>
  <c r="M51" i="1" s="1"/>
  <c r="N51" i="1" s="1"/>
  <c r="L106" i="1"/>
  <c r="O106" i="1" s="1"/>
  <c r="K106" i="1"/>
  <c r="L119" i="1"/>
  <c r="O119" i="1" s="1"/>
  <c r="K119" i="1"/>
  <c r="M119" i="1" s="1"/>
  <c r="N119" i="1" s="1"/>
  <c r="K45" i="1"/>
  <c r="M45" i="1" s="1"/>
  <c r="N45" i="1" s="1"/>
  <c r="K100" i="1"/>
  <c r="M100" i="1" s="1"/>
  <c r="N100" i="1" s="1"/>
  <c r="L99" i="1"/>
  <c r="O99" i="1" s="1"/>
  <c r="K99" i="1"/>
  <c r="K47" i="1"/>
  <c r="M47" i="1" s="1"/>
  <c r="N47" i="1" s="1"/>
  <c r="L93" i="1"/>
  <c r="O93" i="1" s="1"/>
  <c r="K93" i="1"/>
  <c r="L23" i="1"/>
  <c r="O23" i="1" s="1"/>
  <c r="K23" i="1"/>
  <c r="L34" i="1"/>
  <c r="O34" i="1" s="1"/>
  <c r="K34" i="1"/>
  <c r="M34" i="1" s="1"/>
  <c r="N34" i="1" s="1"/>
  <c r="K71" i="1"/>
  <c r="M71" i="1" s="1"/>
  <c r="N71" i="1" s="1"/>
  <c r="L22" i="1"/>
  <c r="O22" i="1" s="1"/>
  <c r="K22" i="1"/>
  <c r="M22" i="1" s="1"/>
  <c r="N22" i="1" s="1"/>
  <c r="L110" i="1"/>
  <c r="O110" i="1" s="1"/>
  <c r="K110" i="1"/>
  <c r="L95" i="1"/>
  <c r="O95" i="1" s="1"/>
  <c r="K95" i="1"/>
  <c r="M95" i="1" s="1"/>
  <c r="N95" i="1" s="1"/>
  <c r="L50" i="1"/>
  <c r="O50" i="1" s="1"/>
  <c r="K50" i="1"/>
  <c r="L91" i="1"/>
  <c r="O91" i="1" s="1"/>
  <c r="K91" i="1"/>
  <c r="M91" i="1" s="1"/>
  <c r="N91" i="1" s="1"/>
  <c r="L46" i="1"/>
  <c r="O46" i="1" s="1"/>
  <c r="K46" i="1"/>
  <c r="M46" i="1" s="1"/>
  <c r="N46" i="1" s="1"/>
  <c r="L82" i="1"/>
  <c r="O82" i="1" s="1"/>
  <c r="K82" i="1"/>
  <c r="K41" i="1"/>
  <c r="M41" i="1" s="1"/>
  <c r="N41" i="1" s="1"/>
  <c r="L97" i="1"/>
  <c r="O97" i="1" s="1"/>
  <c r="K97" i="1"/>
  <c r="M97" i="1" s="1"/>
  <c r="N97" i="1" s="1"/>
  <c r="L17" i="1"/>
  <c r="O17" i="1" s="1"/>
  <c r="K17" i="1"/>
  <c r="L98" i="1"/>
  <c r="O98" i="1" s="1"/>
  <c r="K98" i="1"/>
  <c r="L54" i="1"/>
  <c r="O54" i="1" s="1"/>
  <c r="K54" i="1"/>
  <c r="M54" i="1" s="1"/>
  <c r="N54" i="1" s="1"/>
  <c r="K84" i="1"/>
  <c r="M84" i="1" s="1"/>
  <c r="N84" i="1" s="1"/>
  <c r="L74" i="1"/>
  <c r="O74" i="1" s="1"/>
  <c r="K74" i="1"/>
  <c r="M74" i="1" s="1"/>
  <c r="N74" i="1" s="1"/>
  <c r="K65" i="1"/>
  <c r="M65" i="1" s="1"/>
  <c r="N65" i="1" s="1"/>
  <c r="K26" i="1"/>
  <c r="M26" i="1" s="1"/>
  <c r="N26" i="1" s="1"/>
  <c r="K101" i="1"/>
  <c r="M101" i="1" s="1"/>
  <c r="N101" i="1" s="1"/>
  <c r="K117" i="1"/>
  <c r="M117" i="1" s="1"/>
  <c r="N117" i="1" s="1"/>
  <c r="K28" i="1"/>
  <c r="M28" i="1" s="1"/>
  <c r="N28" i="1" s="1"/>
  <c r="K36" i="1"/>
  <c r="M36" i="1" s="1"/>
  <c r="N36" i="1" s="1"/>
  <c r="L78" i="1"/>
  <c r="O78" i="1" s="1"/>
  <c r="K78" i="1"/>
  <c r="M78" i="1" s="1"/>
  <c r="N78" i="1" s="1"/>
  <c r="L64" i="1"/>
  <c r="O64" i="1" s="1"/>
  <c r="K64" i="1"/>
  <c r="M64" i="1" s="1"/>
  <c r="N64" i="1" s="1"/>
  <c r="L81" i="1"/>
  <c r="O81" i="1" s="1"/>
  <c r="K81" i="1"/>
  <c r="M81" i="1" s="1"/>
  <c r="N81" i="1" s="1"/>
  <c r="L115" i="1"/>
  <c r="O115" i="1" s="1"/>
  <c r="K115" i="1"/>
  <c r="M115" i="1" s="1"/>
  <c r="N115" i="1" s="1"/>
  <c r="K31" i="1"/>
  <c r="M31" i="1" s="1"/>
  <c r="N31" i="1" s="1"/>
  <c r="K29" i="1"/>
  <c r="M29" i="1" s="1"/>
  <c r="N29" i="1" s="1"/>
  <c r="K27" i="1"/>
  <c r="M27" i="1" s="1"/>
  <c r="N27" i="1" s="1"/>
  <c r="L92" i="1"/>
  <c r="O92" i="1" s="1"/>
  <c r="K92" i="1"/>
  <c r="M92" i="1" s="1"/>
  <c r="N92" i="1" s="1"/>
  <c r="L83" i="1"/>
  <c r="O83" i="1" s="1"/>
  <c r="K83" i="1"/>
  <c r="M83" i="1" s="1"/>
  <c r="N83" i="1" s="1"/>
  <c r="K57" i="1"/>
  <c r="M57" i="1" s="1"/>
  <c r="N57" i="1" s="1"/>
  <c r="K39" i="1"/>
  <c r="M39" i="1" s="1"/>
  <c r="N39" i="1" s="1"/>
  <c r="L75" i="1"/>
  <c r="O75" i="1" s="1"/>
  <c r="K75" i="1"/>
  <c r="M75" i="1" s="1"/>
  <c r="N75" i="1" s="1"/>
  <c r="L60" i="1"/>
  <c r="O60" i="1" s="1"/>
  <c r="K60" i="1"/>
  <c r="K48" i="1"/>
  <c r="M48" i="1" s="1"/>
  <c r="N48" i="1" s="1"/>
  <c r="K61" i="1"/>
  <c r="M61" i="1" s="1"/>
  <c r="N61" i="1" s="1"/>
  <c r="K21" i="1"/>
  <c r="M21" i="1" s="1"/>
  <c r="N21" i="1" s="1"/>
  <c r="M16" i="1"/>
  <c r="N16" i="1" s="1"/>
  <c r="M106" i="1"/>
  <c r="N106" i="1" s="1"/>
  <c r="L29" i="1"/>
  <c r="O29" i="1" s="1"/>
  <c r="M90" i="1"/>
  <c r="N90" i="1" s="1"/>
  <c r="M55" i="1"/>
  <c r="N55" i="1" s="1"/>
  <c r="L35" i="1"/>
  <c r="O35" i="1" s="1"/>
  <c r="L19" i="1"/>
  <c r="O19" i="1" s="1"/>
  <c r="L89" i="1"/>
  <c r="O89" i="1" s="1"/>
  <c r="M69" i="1"/>
  <c r="N69" i="1" s="1"/>
  <c r="L65" i="1"/>
  <c r="O65" i="1" s="1"/>
  <c r="M98" i="1"/>
  <c r="N98" i="1" s="1"/>
  <c r="L101" i="1"/>
  <c r="O101" i="1" s="1"/>
  <c r="M107" i="1"/>
  <c r="N107" i="1" s="1"/>
  <c r="L25" i="1"/>
  <c r="O25" i="1" s="1"/>
  <c r="M17" i="1"/>
  <c r="N17" i="1" s="1"/>
  <c r="L45" i="1"/>
  <c r="O45" i="1" s="1"/>
  <c r="L112" i="1"/>
  <c r="O112" i="1" s="1"/>
  <c r="L28" i="1"/>
  <c r="O28" i="1" s="1"/>
  <c r="M114" i="1"/>
  <c r="N114" i="1" s="1"/>
  <c r="M63" i="1"/>
  <c r="N63" i="1" s="1"/>
  <c r="M18" i="1"/>
  <c r="N18" i="1" s="1"/>
  <c r="M86" i="1"/>
  <c r="N86" i="1" s="1"/>
  <c r="L26" i="1"/>
  <c r="O26" i="1" s="1"/>
  <c r="L96" i="1"/>
  <c r="O96" i="1" s="1"/>
  <c r="M93" i="1"/>
  <c r="N93" i="1" s="1"/>
  <c r="L36" i="1"/>
  <c r="O36" i="1" s="1"/>
  <c r="L41" i="1"/>
  <c r="O41" i="1" s="1"/>
  <c r="M82" i="1"/>
  <c r="N82" i="1" s="1"/>
  <c r="L117" i="1"/>
  <c r="O117" i="1" s="1"/>
  <c r="M59" i="1"/>
  <c r="N59" i="1" s="1"/>
  <c r="L16" i="1"/>
  <c r="O16" i="1" s="1"/>
  <c r="M58" i="1"/>
  <c r="N58" i="1" s="1"/>
  <c r="L102" i="1"/>
  <c r="O102" i="1" s="1"/>
  <c r="M60" i="1"/>
  <c r="N60" i="1" s="1"/>
  <c r="M50" i="1"/>
  <c r="N50" i="1" s="1"/>
  <c r="L52" i="1"/>
  <c r="O52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M99" i="1"/>
  <c r="N99" i="1" s="1"/>
  <c r="M113" i="1"/>
  <c r="N113" i="1" s="1"/>
  <c r="M33" i="1"/>
  <c r="N33" i="1" s="1"/>
  <c r="M23" i="1"/>
  <c r="N23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M56" i="1"/>
  <c r="N56" i="1" s="1"/>
  <c r="M49" i="1"/>
  <c r="N49" i="1" s="1"/>
  <c r="L116" i="1"/>
  <c r="O116" i="1" s="1"/>
  <c r="L20" i="1"/>
  <c r="O20" i="1" s="1"/>
  <c r="L31" i="1"/>
  <c r="O31" i="1" s="1"/>
  <c r="L67" i="1"/>
  <c r="O67" i="1" s="1"/>
  <c r="L24" i="1"/>
  <c r="O24" i="1" s="1"/>
  <c r="M77" i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M110" i="1"/>
  <c r="N110" i="1" s="1"/>
  <c r="M32" i="1"/>
  <c r="N3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K12" authorId="0" shapeId="0" xr:uid="{4F5D43D9-C9BD-4879-BE18-A6EEC6A7FA5D}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<sst xmlns="http://schemas.openxmlformats.org/spreadsheetml/2006/main" count="74" uniqueCount="45">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</sst>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7" borderId="3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-0.41008285431688046</c:v>
                </c:pt>
                <c:pt idx="1">
                  <c:v>0.19574406667801425</c:v>
                </c:pt>
                <c:pt idx="2">
                  <c:v>-0.56739415590136388</c:v>
                </c:pt>
                <c:pt idx="3">
                  <c:v>-0.22206810223306103</c:v>
                </c:pt>
                <c:pt idx="4">
                  <c:v>8.0922279749278E-2</c:v>
                </c:pt>
                <c:pt idx="5">
                  <c:v>-0.72541244833703533</c:v>
                </c:pt>
                <c:pt idx="6">
                  <c:v>0.25355159138807803</c:v>
                </c:pt>
                <c:pt idx="7">
                  <c:v>0.49797728629639815</c:v>
                </c:pt>
                <c:pt idx="8">
                  <c:v>-7.8905630913145855E-2</c:v>
                </c:pt>
                <c:pt idx="9">
                  <c:v>-8.0956184175504403E-2</c:v>
                </c:pt>
                <c:pt idx="10">
                  <c:v>-1.3322126576214119</c:v>
                </c:pt>
                <c:pt idx="11">
                  <c:v>-0.42032594372433801</c:v>
                </c:pt>
                <c:pt idx="12">
                  <c:v>-0.8540388251993648</c:v>
                </c:pt>
                <c:pt idx="13">
                  <c:v>-0.64496804523509954</c:v>
                </c:pt>
                <c:pt idx="14">
                  <c:v>0.8720227346387861</c:v>
                </c:pt>
                <c:pt idx="15">
                  <c:v>0.64089748532811019</c:v>
                </c:pt>
                <c:pt idx="16">
                  <c:v>-0.16740043929772269</c:v>
                </c:pt>
                <c:pt idx="17">
                  <c:v>1.5788240034353986</c:v>
                </c:pt>
                <c:pt idx="18">
                  <c:v>-0.26359536397678041</c:v>
                </c:pt>
                <c:pt idx="19">
                  <c:v>1.7052585124574597</c:v>
                </c:pt>
                <c:pt idx="20">
                  <c:v>0.75869803322457186</c:v>
                </c:pt>
                <c:pt idx="21">
                  <c:v>-0.1590609211351437</c:v>
                </c:pt>
                <c:pt idx="22">
                  <c:v>-0.14802427236343846</c:v>
                </c:pt>
                <c:pt idx="23">
                  <c:v>0.58331746125836825</c:v>
                </c:pt>
                <c:pt idx="24">
                  <c:v>-2.2504972458493713</c:v>
                </c:pt>
                <c:pt idx="25">
                  <c:v>-0.11781524843028625</c:v>
                </c:pt>
                <c:pt idx="26">
                  <c:v>-1.5390573448084535</c:v>
                </c:pt>
                <c:pt idx="27">
                  <c:v>0.46539577504876245</c:v>
                </c:pt>
                <c:pt idx="28">
                  <c:v>0.77111366702050377</c:v>
                </c:pt>
                <c:pt idx="29">
                  <c:v>-6.7521048700346115E-2</c:v>
                </c:pt>
                <c:pt idx="30">
                  <c:v>1.2558861710033475</c:v>
                </c:pt>
                <c:pt idx="31">
                  <c:v>0.81459888801482139</c:v>
                </c:pt>
                <c:pt idx="32">
                  <c:v>1.4299093035645059</c:v>
                </c:pt>
                <c:pt idx="33">
                  <c:v>-0.12950467271052349</c:v>
                </c:pt>
                <c:pt idx="34">
                  <c:v>0.6330131218386098</c:v>
                </c:pt>
                <c:pt idx="35">
                  <c:v>0.18462863536054361</c:v>
                </c:pt>
                <c:pt idx="36">
                  <c:v>-0.61563893839179373</c:v>
                </c:pt>
                <c:pt idx="37">
                  <c:v>0.31758180060333702</c:v>
                </c:pt>
                <c:pt idx="38">
                  <c:v>-2.0215563415914319</c:v>
                </c:pt>
                <c:pt idx="39">
                  <c:v>0.63783087388190474</c:v>
                </c:pt>
                <c:pt idx="40">
                  <c:v>0.2529462673582194</c:v>
                </c:pt>
                <c:pt idx="41">
                  <c:v>0.85072248389099159</c:v>
                </c:pt>
                <c:pt idx="42">
                  <c:v>0.10592096563867109</c:v>
                </c:pt>
                <c:pt idx="43">
                  <c:v>-0.60441251185341693</c:v>
                </c:pt>
                <c:pt idx="44">
                  <c:v>1.2542192197933457</c:v>
                </c:pt>
                <c:pt idx="45">
                  <c:v>1.2702886350353171</c:v>
                </c:pt>
                <c:pt idx="46">
                  <c:v>0.67189060603573003</c:v>
                </c:pt>
                <c:pt idx="47">
                  <c:v>-1.5593310907837801</c:v>
                </c:pt>
                <c:pt idx="48">
                  <c:v>0.7780718312960706</c:v>
                </c:pt>
                <c:pt idx="49">
                  <c:v>2.4232468784457524</c:v>
                </c:pt>
                <c:pt idx="50">
                  <c:v>1.8747316545481785E-2</c:v>
                </c:pt>
                <c:pt idx="51">
                  <c:v>-0.44348556092049934</c:v>
                </c:pt>
                <c:pt idx="52">
                  <c:v>-0.70799579334826734</c:v>
                </c:pt>
                <c:pt idx="53">
                  <c:v>1.1063529874936553</c:v>
                </c:pt>
                <c:pt idx="54">
                  <c:v>0.86648796413897389</c:v>
                </c:pt>
                <c:pt idx="55">
                  <c:v>1.5199137935137841</c:v>
                </c:pt>
                <c:pt idx="56">
                  <c:v>2.3755562101683458</c:v>
                </c:pt>
                <c:pt idx="57">
                  <c:v>0.27260688386402959</c:v>
                </c:pt>
                <c:pt idx="58">
                  <c:v>-0.5736499057880784</c:v>
                </c:pt>
                <c:pt idx="59">
                  <c:v>0.86785233907662473</c:v>
                </c:pt>
                <c:pt idx="60">
                  <c:v>-0.18474510001894637</c:v>
                </c:pt>
                <c:pt idx="61">
                  <c:v>-0.10178616643630228</c:v>
                </c:pt>
                <c:pt idx="62">
                  <c:v>-1.2326140495343074</c:v>
                </c:pt>
                <c:pt idx="63">
                  <c:v>-1.0201895630715199</c:v>
                </c:pt>
                <c:pt idx="64">
                  <c:v>-0.22371722290513471</c:v>
                </c:pt>
                <c:pt idx="65">
                  <c:v>-0.56478185073735676</c:v>
                </c:pt>
                <c:pt idx="66">
                  <c:v>1.4602035620672691</c:v>
                </c:pt>
                <c:pt idx="67">
                  <c:v>-0.98119548101744292</c:v>
                </c:pt>
                <c:pt idx="68">
                  <c:v>1.5621286746417642</c:v>
                </c:pt>
                <c:pt idx="69">
                  <c:v>1.0456114562061085</c:v>
                </c:pt>
                <c:pt idx="70">
                  <c:v>0.24875896809192902</c:v>
                </c:pt>
                <c:pt idx="71">
                  <c:v>-0.25278253488855423</c:v>
                </c:pt>
                <c:pt idx="72">
                  <c:v>1.2109322837745996E-2</c:v>
                </c:pt>
                <c:pt idx="73">
                  <c:v>-1.512990698059679</c:v>
                </c:pt>
                <c:pt idx="74">
                  <c:v>1.9247848601636228</c:v>
                </c:pt>
                <c:pt idx="75">
                  <c:v>0.13545059801365938</c:v>
                </c:pt>
                <c:pt idx="76">
                  <c:v>2.0847181706818292</c:v>
                </c:pt>
                <c:pt idx="77">
                  <c:v>1.4828496496415329</c:v>
                </c:pt>
                <c:pt idx="78">
                  <c:v>1.2459551642648994</c:v>
                </c:pt>
                <c:pt idx="79">
                  <c:v>-6.676779054954414E-2</c:v>
                </c:pt>
                <c:pt idx="80">
                  <c:v>-0.32570044243326762</c:v>
                </c:pt>
                <c:pt idx="81">
                  <c:v>1.1128149693379386</c:v>
                </c:pt>
                <c:pt idx="82">
                  <c:v>-0.2261982191691537</c:v>
                </c:pt>
                <c:pt idx="83">
                  <c:v>0.93954983967601491</c:v>
                </c:pt>
                <c:pt idx="84">
                  <c:v>-2.2850169522731889</c:v>
                </c:pt>
                <c:pt idx="85">
                  <c:v>2.1744944242150743</c:v>
                </c:pt>
                <c:pt idx="86">
                  <c:v>-0.71637794728196824</c:v>
                </c:pt>
                <c:pt idx="87">
                  <c:v>-1.3524875563310992</c:v>
                </c:pt>
                <c:pt idx="88">
                  <c:v>1.2200462715950102</c:v>
                </c:pt>
                <c:pt idx="89">
                  <c:v>-0.63915992958459888</c:v>
                </c:pt>
                <c:pt idx="90">
                  <c:v>-2.0881982348200707</c:v>
                </c:pt>
                <c:pt idx="91">
                  <c:v>-0.27797026471889857</c:v>
                </c:pt>
                <c:pt idx="92">
                  <c:v>-1.2199457194901391</c:v>
                </c:pt>
                <c:pt idx="93">
                  <c:v>-0.98813018627920401</c:v>
                </c:pt>
                <c:pt idx="94">
                  <c:v>1.4812840571809172</c:v>
                </c:pt>
                <c:pt idx="95">
                  <c:v>-0.98341917598308892</c:v>
                </c:pt>
                <c:pt idx="96">
                  <c:v>0.375196533242799</c:v>
                </c:pt>
                <c:pt idx="97">
                  <c:v>-0.92410363662449635</c:v>
                </c:pt>
                <c:pt idx="98">
                  <c:v>0.41383448495630293</c:v>
                </c:pt>
                <c:pt idx="99">
                  <c:v>1.089043712013444</c:v>
                </c:pt>
                <c:pt idx="100">
                  <c:v>0.22803359911501445</c:v>
                </c:pt>
                <c:pt idx="101">
                  <c:v>-0.59831298090560969</c:v>
                </c:pt>
                <c:pt idx="102">
                  <c:v>-2.5937513569659387</c:v>
                </c:pt>
                <c:pt idx="103">
                  <c:v>-1.3087274664480401E-2</c:v>
                </c:pt>
                <c:pt idx="104">
                  <c:v>-0.24376590091945469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-0.47010829540517757</c:v>
                </c:pt>
                <c:pt idx="1">
                  <c:v>0.18649636129527494</c:v>
                </c:pt>
                <c:pt idx="2">
                  <c:v>-0.5803176188253456</c:v>
                </c:pt>
                <c:pt idx="3">
                  <c:v>-0.15285971273055227</c:v>
                </c:pt>
                <c:pt idx="4">
                  <c:v>4.6953251668937213E-2</c:v>
                </c:pt>
                <c:pt idx="5">
                  <c:v>-0.67574073207315055</c:v>
                </c:pt>
                <c:pt idx="6">
                  <c:v>0.21604074214823737</c:v>
                </c:pt>
                <c:pt idx="7">
                  <c:v>0.53070855161634922</c:v>
                </c:pt>
                <c:pt idx="8">
                  <c:v>-7.9654608538555646E-2</c:v>
                </c:pt>
                <c:pt idx="9">
                  <c:v>-0.10552377959073694</c:v>
                </c:pt>
                <c:pt idx="10">
                  <c:v>-1.3552105736693962</c:v>
                </c:pt>
                <c:pt idx="11">
                  <c:v>-0.40889122529939487</c:v>
                </c:pt>
                <c:pt idx="12">
                  <c:v>-0.82778714294600775</c:v>
                </c:pt>
                <c:pt idx="13">
                  <c:v>-0.68698584434029097</c:v>
                </c:pt>
                <c:pt idx="14">
                  <c:v>0.84072458253699212</c:v>
                </c:pt>
                <c:pt idx="15">
                  <c:v>0.65850391553927912</c:v>
                </c:pt>
                <c:pt idx="16">
                  <c:v>-0.1685925864413465</c:v>
                </c:pt>
                <c:pt idx="17">
                  <c:v>1.5765756128925685</c:v>
                </c:pt>
                <c:pt idx="18">
                  <c:v>-0.18154967809194661</c:v>
                </c:pt>
                <c:pt idx="19">
                  <c:v>1.7823083812924254</c:v>
                </c:pt>
                <c:pt idx="20">
                  <c:v>0.72467799688937473</c:v>
                </c:pt>
                <c:pt idx="21">
                  <c:v>-0.14767525658457323</c:v>
                </c:pt>
                <c:pt idx="22">
                  <c:v>-9.8661984249947432E-2</c:v>
                </c:pt>
                <c:pt idx="23">
                  <c:v>0.53839989442825009</c:v>
                </c:pt>
                <c:pt idx="24">
                  <c:v>-2.2194173841809044</c:v>
                </c:pt>
                <c:pt idx="25">
                  <c:v>-0.16039778184089731</c:v>
                </c:pt>
                <c:pt idx="26">
                  <c:v>-1.538234058672648</c:v>
                </c:pt>
                <c:pt idx="27">
                  <c:v>0.55760722433990995</c:v>
                </c:pt>
                <c:pt idx="28">
                  <c:v>0.78391043092895873</c:v>
                </c:pt>
                <c:pt idx="29">
                  <c:v>-0.16844378294577661</c:v>
                </c:pt>
                <c:pt idx="30">
                  <c:v>1.3141170970779028</c:v>
                </c:pt>
                <c:pt idx="31">
                  <c:v>0.81970197577969894</c:v>
                </c:pt>
                <c:pt idx="32">
                  <c:v>1.4775940406654964</c:v>
                </c:pt>
                <c:pt idx="33">
                  <c:v>-0.10015121465007529</c:v>
                </c:pt>
                <c:pt idx="34">
                  <c:v>0.6611585311467636</c:v>
                </c:pt>
                <c:pt idx="35">
                  <c:v>0.20133346321566559</c:v>
                </c:pt>
                <c:pt idx="36">
                  <c:v>-0.62290949500134829</c:v>
                </c:pt>
                <c:pt idx="37">
                  <c:v>0.33422563376084047</c:v>
                </c:pt>
                <c:pt idx="38">
                  <c:v>-2.0665842589351469</c:v>
                </c:pt>
                <c:pt idx="39">
                  <c:v>0.59463830166469311</c:v>
                </c:pt>
                <c:pt idx="40">
                  <c:v>0.25785830597974579</c:v>
                </c:pt>
                <c:pt idx="41">
                  <c:v>0.82398123217596486</c:v>
                </c:pt>
                <c:pt idx="42">
                  <c:v>0.12810867978146179</c:v>
                </c:pt>
                <c:pt idx="43">
                  <c:v>-0.58005759396441692</c:v>
                </c:pt>
                <c:pt idx="44">
                  <c:v>1.2577783518484582</c:v>
                </c:pt>
                <c:pt idx="45">
                  <c:v>1.2758572154214538</c:v>
                </c:pt>
                <c:pt idx="46">
                  <c:v>0.7092217629015316</c:v>
                </c:pt>
                <c:pt idx="47">
                  <c:v>-1.5139537898530455</c:v>
                </c:pt>
                <c:pt idx="48">
                  <c:v>0.78720667251054566</c:v>
                </c:pt>
                <c:pt idx="49">
                  <c:v>2.3863973117734272</c:v>
                </c:pt>
                <c:pt idx="50">
                  <c:v>-7.2772040729199988E-2</c:v>
                </c:pt>
                <c:pt idx="51">
                  <c:v>-0.50706051728402712</c:v>
                </c:pt>
                <c:pt idx="52">
                  <c:v>-0.79820687577018012</c:v>
                </c:pt>
                <c:pt idx="53">
                  <c:v>1.1365377119789248</c:v>
                </c:pt>
                <c:pt idx="54">
                  <c:v>0.83129843271783965</c:v>
                </c:pt>
                <c:pt idx="55">
                  <c:v>1.500368815577537</c:v>
                </c:pt>
                <c:pt idx="56">
                  <c:v>2.3183632627063711</c:v>
                </c:pt>
                <c:pt idx="57">
                  <c:v>0.23046734644903333</c:v>
                </c:pt>
                <c:pt idx="58">
                  <c:v>-0.49536806715933873</c:v>
                </c:pt>
                <c:pt idx="59">
                  <c:v>0.88267607107791979</c:v>
                </c:pt>
                <c:pt idx="60">
                  <c:v>-0.19286320140572555</c:v>
                </c:pt>
                <c:pt idx="61">
                  <c:v>-0.13229441256385396</c:v>
                </c:pt>
                <c:pt idx="62">
                  <c:v>-1.1459996656070872</c:v>
                </c:pt>
                <c:pt idx="63">
                  <c:v>-1.0471065758906073</c:v>
                </c:pt>
                <c:pt idx="64">
                  <c:v>-0.17216832040004063</c:v>
                </c:pt>
                <c:pt idx="65">
                  <c:v>-0.62279233034483195</c:v>
                </c:pt>
                <c:pt idx="66">
                  <c:v>1.3845670018046667</c:v>
                </c:pt>
                <c:pt idx="67">
                  <c:v>-0.93944416167911471</c:v>
                </c:pt>
                <c:pt idx="68">
                  <c:v>1.5514282139824616</c:v>
                </c:pt>
                <c:pt idx="69">
                  <c:v>1.0995054600378054</c:v>
                </c:pt>
                <c:pt idx="70">
                  <c:v>0.21265775465121098</c:v>
                </c:pt>
                <c:pt idx="71">
                  <c:v>-0.24874819836539178</c:v>
                </c:pt>
                <c:pt idx="72">
                  <c:v>4.7489890225732384E-2</c:v>
                </c:pt>
                <c:pt idx="73">
                  <c:v>-1.4887032586906039</c:v>
                </c:pt>
                <c:pt idx="74">
                  <c:v>1.8763323658354385</c:v>
                </c:pt>
                <c:pt idx="75">
                  <c:v>8.3019916285129766E-2</c:v>
                </c:pt>
                <c:pt idx="76">
                  <c:v>2.0850024373148126</c:v>
                </c:pt>
                <c:pt idx="77">
                  <c:v>1.4976119282649765</c:v>
                </c:pt>
                <c:pt idx="78">
                  <c:v>1.2962529192186141</c:v>
                </c:pt>
                <c:pt idx="79">
                  <c:v>-0.10342277656218138</c:v>
                </c:pt>
                <c:pt idx="80">
                  <c:v>-0.37110155374219683</c:v>
                </c:pt>
                <c:pt idx="81">
                  <c:v>1.0135397947803186</c:v>
                </c:pt>
                <c:pt idx="82">
                  <c:v>-0.20771993635663122</c:v>
                </c:pt>
                <c:pt idx="83">
                  <c:v>1.0096969030235619</c:v>
                </c:pt>
                <c:pt idx="84">
                  <c:v>-2.3068400919205123</c:v>
                </c:pt>
                <c:pt idx="85">
                  <c:v>2.2249495039560307</c:v>
                </c:pt>
                <c:pt idx="86">
                  <c:v>-0.74242795698731989</c:v>
                </c:pt>
                <c:pt idx="87">
                  <c:v>-1.3340377864131554</c:v>
                </c:pt>
                <c:pt idx="88">
                  <c:v>1.2051504516560783</c:v>
                </c:pt>
                <c:pt idx="89">
                  <c:v>-0.67489950502398</c:v>
                </c:pt>
                <c:pt idx="90">
                  <c:v>-2.1260016119126535</c:v>
                </c:pt>
                <c:pt idx="91">
                  <c:v>-0.28416512002996103</c:v>
                </c:pt>
                <c:pt idx="92">
                  <c:v>-1.2770105992757694</c:v>
                </c:pt>
                <c:pt idx="93">
                  <c:v>-1.0131779659800382</c:v>
                </c:pt>
                <c:pt idx="94">
                  <c:v>1.491304999388172</c:v>
                </c:pt>
                <c:pt idx="95">
                  <c:v>-1.0151577171951973</c:v>
                </c:pt>
                <c:pt idx="96">
                  <c:v>0.43391569729721452</c:v>
                </c:pt>
                <c:pt idx="97">
                  <c:v>-0.89016695409596813</c:v>
                </c:pt>
                <c:pt idx="98">
                  <c:v>0.34681268866997039</c:v>
                </c:pt>
                <c:pt idx="99">
                  <c:v>1.0264612306041578</c:v>
                </c:pt>
                <c:pt idx="100">
                  <c:v>0.25636950346231058</c:v>
                </c:pt>
                <c:pt idx="101">
                  <c:v>-0.59703166130765617</c:v>
                </c:pt>
                <c:pt idx="102">
                  <c:v>-2.5378736157684809</c:v>
                </c:pt>
                <c:pt idx="103">
                  <c:v>5.466180287354773E-3</c:v>
                </c:pt>
                <c:pt idx="104">
                  <c:v>-0.25345738166288889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10.354620966081878</c:v>
                </c:pt>
                <c:pt idx="1">
                  <c:v>12.652737264533462</c:v>
                </c:pt>
                <c:pt idx="2">
                  <c:v>9.9688883341112913</c:v>
                </c:pt>
                <c:pt idx="3">
                  <c:v>11.464991005443068</c:v>
                </c:pt>
                <c:pt idx="4">
                  <c:v>12.164336380841281</c:v>
                </c:pt>
                <c:pt idx="5">
                  <c:v>9.6349074377439727</c:v>
                </c:pt>
                <c:pt idx="6">
                  <c:v>12.756142597518831</c:v>
                </c:pt>
                <c:pt idx="7">
                  <c:v>13.857479930657222</c:v>
                </c:pt>
                <c:pt idx="8">
                  <c:v>11.721208870115055</c:v>
                </c:pt>
                <c:pt idx="9">
                  <c:v>11.63066677143242</c:v>
                </c:pt>
                <c:pt idx="10">
                  <c:v>7.2567629921571131</c:v>
                </c:pt>
                <c:pt idx="11">
                  <c:v>10.568880711452119</c:v>
                </c:pt>
                <c:pt idx="12">
                  <c:v>9.1027449996889729</c:v>
                </c:pt>
                <c:pt idx="13">
                  <c:v>9.595549544808982</c:v>
                </c:pt>
                <c:pt idx="14">
                  <c:v>14.942536038879473</c:v>
                </c:pt>
                <c:pt idx="15">
                  <c:v>14.304763704387476</c:v>
                </c:pt>
                <c:pt idx="16">
                  <c:v>11.409925947455287</c:v>
                </c:pt>
                <c:pt idx="17">
                  <c:v>17.518014645123991</c:v>
                </c:pt>
                <c:pt idx="18">
                  <c:v>11.364576126678188</c:v>
                </c:pt>
                <c:pt idx="19">
                  <c:v>18.238079334523491</c:v>
                </c:pt>
                <c:pt idx="20">
                  <c:v>14.536372989112811</c:v>
                </c:pt>
                <c:pt idx="21">
                  <c:v>11.483136601953994</c:v>
                </c:pt>
                <c:pt idx="22">
                  <c:v>11.654683055125185</c:v>
                </c:pt>
                <c:pt idx="23">
                  <c:v>13.884399630498875</c:v>
                </c:pt>
                <c:pt idx="24">
                  <c:v>4.2320391553668344</c:v>
                </c:pt>
                <c:pt idx="25">
                  <c:v>11.43860776355686</c:v>
                </c:pt>
                <c:pt idx="26">
                  <c:v>6.6161807946457323</c:v>
                </c:pt>
                <c:pt idx="27">
                  <c:v>13.951625285189685</c:v>
                </c:pt>
                <c:pt idx="28">
                  <c:v>14.743686508251356</c:v>
                </c:pt>
                <c:pt idx="29">
                  <c:v>11.410446759689782</c:v>
                </c:pt>
                <c:pt idx="30">
                  <c:v>16.599409839772662</c:v>
                </c:pt>
                <c:pt idx="31">
                  <c:v>14.868956915228946</c:v>
                </c:pt>
                <c:pt idx="32">
                  <c:v>17.171579142329236</c:v>
                </c:pt>
                <c:pt idx="33">
                  <c:v>11.649470748724736</c:v>
                </c:pt>
                <c:pt idx="34">
                  <c:v>14.314054859013673</c:v>
                </c:pt>
                <c:pt idx="35">
                  <c:v>12.704667121254829</c:v>
                </c:pt>
                <c:pt idx="36">
                  <c:v>9.819816767495281</c:v>
                </c:pt>
                <c:pt idx="37">
                  <c:v>13.169789718162942</c:v>
                </c:pt>
                <c:pt idx="38">
                  <c:v>4.7669550937269864</c:v>
                </c:pt>
                <c:pt idx="39">
                  <c:v>14.081234055826426</c:v>
                </c:pt>
                <c:pt idx="40">
                  <c:v>12.90250407092911</c:v>
                </c:pt>
                <c:pt idx="41">
                  <c:v>14.883934312615878</c:v>
                </c:pt>
                <c:pt idx="42">
                  <c:v>12.448380379235116</c:v>
                </c:pt>
                <c:pt idx="43">
                  <c:v>9.9697984211245405</c:v>
                </c:pt>
                <c:pt idx="44">
                  <c:v>16.402224231469603</c:v>
                </c:pt>
                <c:pt idx="45">
                  <c:v>16.465500253975087</c:v>
                </c:pt>
                <c:pt idx="46">
                  <c:v>14.482276170155361</c:v>
                </c:pt>
                <c:pt idx="47">
                  <c:v>6.7011617355143409</c:v>
                </c:pt>
                <c:pt idx="48">
                  <c:v>14.75522335378691</c:v>
                </c:pt>
                <c:pt idx="49">
                  <c:v>20.352390591206994</c:v>
                </c:pt>
                <c:pt idx="50">
                  <c:v>11.745297857447801</c:v>
                </c:pt>
                <c:pt idx="51">
                  <c:v>10.225288189505905</c:v>
                </c:pt>
                <c:pt idx="52">
                  <c:v>9.2062759348043706</c:v>
                </c:pt>
                <c:pt idx="53">
                  <c:v>15.977881991926237</c:v>
                </c:pt>
                <c:pt idx="54">
                  <c:v>14.909544514512438</c:v>
                </c:pt>
                <c:pt idx="55">
                  <c:v>17.251290854521379</c:v>
                </c:pt>
                <c:pt idx="56">
                  <c:v>20.114271419472299</c:v>
                </c:pt>
                <c:pt idx="57">
                  <c:v>12.806635712571616</c:v>
                </c:pt>
                <c:pt idx="58">
                  <c:v>10.266211764942314</c:v>
                </c:pt>
                <c:pt idx="59">
                  <c:v>15.08936624877272</c:v>
                </c:pt>
                <c:pt idx="60">
                  <c:v>11.324978795079961</c:v>
                </c:pt>
                <c:pt idx="61">
                  <c:v>11.536969556026511</c:v>
                </c:pt>
                <c:pt idx="62">
                  <c:v>7.9890011703751949</c:v>
                </c:pt>
                <c:pt idx="63">
                  <c:v>8.3351269843828746</c:v>
                </c:pt>
                <c:pt idx="64">
                  <c:v>11.397410878599858</c:v>
                </c:pt>
                <c:pt idx="65">
                  <c:v>9.8202268437930886</c:v>
                </c:pt>
                <c:pt idx="66">
                  <c:v>16.845984506316334</c:v>
                </c:pt>
                <c:pt idx="67">
                  <c:v>8.7119454341230984</c:v>
                </c:pt>
                <c:pt idx="68">
                  <c:v>17.429998748938615</c:v>
                </c:pt>
                <c:pt idx="69">
                  <c:v>15.848269110132318</c:v>
                </c:pt>
                <c:pt idx="70">
                  <c:v>12.744302141279238</c:v>
                </c:pt>
                <c:pt idx="71">
                  <c:v>11.129381305721129</c:v>
                </c:pt>
                <c:pt idx="72">
                  <c:v>12.166214615790063</c:v>
                </c:pt>
                <c:pt idx="73">
                  <c:v>6.7895385945828863</c:v>
                </c:pt>
                <c:pt idx="74">
                  <c:v>18.567163280424033</c:v>
                </c:pt>
                <c:pt idx="75">
                  <c:v>12.290569706997955</c:v>
                </c:pt>
                <c:pt idx="76">
                  <c:v>19.297508530601846</c:v>
                </c:pt>
                <c:pt idx="77">
                  <c:v>17.241641748927417</c:v>
                </c:pt>
                <c:pt idx="78">
                  <c:v>16.536885217265151</c:v>
                </c:pt>
                <c:pt idx="79">
                  <c:v>11.638020282032365</c:v>
                </c:pt>
                <c:pt idx="80">
                  <c:v>10.701144561902311</c:v>
                </c:pt>
                <c:pt idx="81">
                  <c:v>15.547389281731116</c:v>
                </c:pt>
                <c:pt idx="82">
                  <c:v>11.272980222751791</c:v>
                </c:pt>
                <c:pt idx="83">
                  <c:v>15.533939160582467</c:v>
                </c:pt>
                <c:pt idx="84">
                  <c:v>3.9260596782782073</c:v>
                </c:pt>
                <c:pt idx="85">
                  <c:v>19.787323263846108</c:v>
                </c:pt>
                <c:pt idx="86">
                  <c:v>9.4015021505443812</c:v>
                </c:pt>
                <c:pt idx="87">
                  <c:v>7.3308677475539561</c:v>
                </c:pt>
                <c:pt idx="88">
                  <c:v>16.218026580796273</c:v>
                </c:pt>
                <c:pt idx="89">
                  <c:v>9.6378517324160704</c:v>
                </c:pt>
                <c:pt idx="90">
                  <c:v>4.5589943583057124</c:v>
                </c:pt>
                <c:pt idx="91">
                  <c:v>11.005422079895137</c:v>
                </c:pt>
                <c:pt idx="92">
                  <c:v>7.5304629025348069</c:v>
                </c:pt>
                <c:pt idx="93">
                  <c:v>8.4538771190698654</c:v>
                </c:pt>
                <c:pt idx="94">
                  <c:v>17.219567497858602</c:v>
                </c:pt>
                <c:pt idx="95">
                  <c:v>8.4469479898168096</c:v>
                </c:pt>
                <c:pt idx="96">
                  <c:v>13.518704940540252</c:v>
                </c:pt>
                <c:pt idx="97">
                  <c:v>8.8844156606641107</c:v>
                </c:pt>
                <c:pt idx="98">
                  <c:v>13.213844410344896</c:v>
                </c:pt>
                <c:pt idx="99">
                  <c:v>15.592614307114552</c:v>
                </c:pt>
                <c:pt idx="100">
                  <c:v>12.897293262118087</c:v>
                </c:pt>
                <c:pt idx="101">
                  <c:v>9.9103891854232025</c:v>
                </c:pt>
                <c:pt idx="102">
                  <c:v>3.1174423448103177</c:v>
                </c:pt>
                <c:pt idx="103">
                  <c:v>12.019131631005742</c:v>
                </c:pt>
                <c:pt idx="104">
                  <c:v>11.11289916417989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120.89937316182123</c:v>
                </c:pt>
                <c:pt idx="1">
                  <c:v>163.67324525167118</c:v>
                </c:pt>
                <c:pt idx="2">
                  <c:v>111.75432352972781</c:v>
                </c:pt>
                <c:pt idx="3">
                  <c:v>132.81616431617724</c:v>
                </c:pt>
                <c:pt idx="4">
                  <c:v>154.54126373580331</c:v>
                </c:pt>
                <c:pt idx="5">
                  <c:v>103.26451218677906</c:v>
                </c:pt>
                <c:pt idx="6">
                  <c:v>168.47304988987113</c:v>
                </c:pt>
                <c:pt idx="7">
                  <c:v>190.37363538411162</c:v>
                </c:pt>
                <c:pt idx="8">
                  <c:v>142.67184236905675</c:v>
                </c:pt>
                <c:pt idx="9">
                  <c:v>142.52563922528918</c:v>
                </c:pt>
                <c:pt idx="10">
                  <c:v>76.240565081030951</c:v>
                </c:pt>
                <c:pt idx="11">
                  <c:v>120.28176452264799</c:v>
                </c:pt>
                <c:pt idx="12">
                  <c:v>96.832297200564156</c:v>
                </c:pt>
                <c:pt idx="13">
                  <c:v>107.50270148902759</c:v>
                </c:pt>
                <c:pt idx="14">
                  <c:v>229.52486487629201</c:v>
                </c:pt>
                <c:pt idx="15">
                  <c:v>204.47561834213099</c:v>
                </c:pt>
                <c:pt idx="16">
                  <c:v>136.49661016370823</c:v>
                </c:pt>
                <c:pt idx="17">
                  <c:v>326.82079779933485</c:v>
                </c:pt>
                <c:pt idx="18">
                  <c:v>130.08685178179888</c:v>
                </c:pt>
                <c:pt idx="19">
                  <c:v>348.14854990262666</c:v>
                </c:pt>
                <c:pt idx="20">
                  <c:v>216.88104350368684</c:v>
                </c:pt>
                <c:pt idx="21">
                  <c:v>137.06695642036638</c:v>
                </c:pt>
                <c:pt idx="22">
                  <c:v>137.82542716754668</c:v>
                </c:pt>
                <c:pt idx="23">
                  <c:v>198.67269673492538</c:v>
                </c:pt>
                <c:pt idx="24">
                  <c:v>48.170720456774234</c:v>
                </c:pt>
                <c:pt idx="25">
                  <c:v>139.92301461930046</c:v>
                </c:pt>
                <c:pt idx="26">
                  <c:v>68.749628135630815</c:v>
                </c:pt>
                <c:pt idx="27">
                  <c:v>187.29742990095693</c:v>
                </c:pt>
                <c:pt idx="28">
                  <c:v>218.23158894263594</c:v>
                </c:pt>
                <c:pt idx="29">
                  <c:v>143.4862878597701</c:v>
                </c:pt>
                <c:pt idx="30">
                  <c:v>278.08952257456747</c:v>
                </c:pt>
                <c:pt idx="31">
                  <c:v>223.02847279560456</c:v>
                </c:pt>
                <c:pt idx="32">
                  <c:v>303.37044568843879</c:v>
                </c:pt>
                <c:pt idx="33">
                  <c:v>139.10759015897955</c:v>
                </c:pt>
                <c:pt idx="34">
                  <c:v>203.67112506348647</c:v>
                </c:pt>
                <c:pt idx="35">
                  <c:v>162.76611900345412</c:v>
                </c:pt>
                <c:pt idx="36">
                  <c:v>109.0907964902089</c:v>
                </c:pt>
                <c:pt idx="37">
                  <c:v>173.95400067051659</c:v>
                </c:pt>
                <c:pt idx="38">
                  <c:v>54.012841789277296</c:v>
                </c:pt>
                <c:pt idx="39">
                  <c:v>204.16233494728121</c:v>
                </c:pt>
                <c:pt idx="40">
                  <c:v>168.42206721277921</c:v>
                </c:pt>
                <c:pt idx="41">
                  <c:v>227.09336714946147</c:v>
                </c:pt>
                <c:pt idx="42">
                  <c:v>156.48505071336626</c:v>
                </c:pt>
                <c:pt idx="43">
                  <c:v>109.70486824211184</c:v>
                </c:pt>
                <c:pt idx="44">
                  <c:v>277.85783830650024</c:v>
                </c:pt>
                <c:pt idx="45">
                  <c:v>280.09933763475516</c:v>
                </c:pt>
                <c:pt idx="46">
                  <c:v>207.66896615132387</c:v>
                </c:pt>
                <c:pt idx="47">
                  <c:v>68.056242207279126</c:v>
                </c:pt>
                <c:pt idx="48">
                  <c:v>218.99215683755509</c:v>
                </c:pt>
                <c:pt idx="49">
                  <c:v>498.50989523396908</c:v>
                </c:pt>
                <c:pt idx="50">
                  <c:v>149.81087395565558</c:v>
                </c:pt>
                <c:pt idx="51">
                  <c:v>118.89695808264695</c:v>
                </c:pt>
                <c:pt idx="52">
                  <c:v>104.16770029861991</c:v>
                </c:pt>
                <c:pt idx="53">
                  <c:v>258.05596854672075</c:v>
                </c:pt>
                <c:pt idx="54">
                  <c:v>228.89055923959305</c:v>
                </c:pt>
                <c:pt idx="55">
                  <c:v>317.334650470474</c:v>
                </c:pt>
                <c:pt idx="56">
                  <c:v>486.76336674343992</c:v>
                </c:pt>
                <c:pt idx="57">
                  <c:v>170.08587251109159</c:v>
                </c:pt>
                <c:pt idx="58">
                  <c:v>111.40531609170326</c:v>
                </c:pt>
                <c:pt idx="59">
                  <c:v>229.04675878346683</c:v>
                </c:pt>
                <c:pt idx="60">
                  <c:v>135.31798456948647</c:v>
                </c:pt>
                <c:pt idx="61">
                  <c:v>141.04893921402757</c:v>
                </c:pt>
                <c:pt idx="62">
                  <c:v>80.133418374069393</c:v>
                </c:pt>
                <c:pt idx="63">
                  <c:v>89.112999211449477</c:v>
                </c:pt>
                <c:pt idx="64">
                  <c:v>132.70669451352856</c:v>
                </c:pt>
                <c:pt idx="65">
                  <c:v>111.90038709784375</c:v>
                </c:pt>
                <c:pt idx="66">
                  <c:v>308.00061540311333</c:v>
                </c:pt>
                <c:pt idx="67">
                  <c:v>90.867487096140536</c:v>
                </c:pt>
                <c:pt idx="68">
                  <c:v>324.10396285111977</c:v>
                </c:pt>
                <c:pt idx="69">
                  <c:v>250.33642872589689</c:v>
                </c:pt>
                <c:pt idx="70">
                  <c:v>168.06981928408837</c:v>
                </c:pt>
                <c:pt idx="71">
                  <c:v>130.79205983507939</c:v>
                </c:pt>
                <c:pt idx="72">
                  <c:v>149.31447636302778</c:v>
                </c:pt>
                <c:pt idx="73">
                  <c:v>69.6515288861237</c:v>
                </c:pt>
                <c:pt idx="74">
                  <c:v>388.53856453042272</c:v>
                </c:pt>
                <c:pt idx="75">
                  <c:v>158.81266483577932</c:v>
                </c:pt>
                <c:pt idx="76">
                  <c:v>420.8847677212845</c:v>
                </c:pt>
                <c:pt idx="77">
                  <c:v>311.50793917497094</c:v>
                </c:pt>
                <c:pt idx="78">
                  <c:v>276.7120907646119</c:v>
                </c:pt>
                <c:pt idx="79">
                  <c:v>143.5403391457034</c:v>
                </c:pt>
                <c:pt idx="80">
                  <c:v>126.10939931624374</c:v>
                </c:pt>
                <c:pt idx="81">
                  <c:v>258.8910934524842</c:v>
                </c:pt>
                <c:pt idx="82">
                  <c:v>132.54217417156528</c:v>
                </c:pt>
                <c:pt idx="83">
                  <c:v>237.40675119705693</c:v>
                </c:pt>
                <c:pt idx="84">
                  <c:v>47.346434879573849</c:v>
                </c:pt>
                <c:pt idx="85">
                  <c:v>440.20794260693458</c:v>
                </c:pt>
                <c:pt idx="86">
                  <c:v>103.7320390318624</c:v>
                </c:pt>
                <c:pt idx="87">
                  <c:v>75.471584549862413</c:v>
                </c:pt>
                <c:pt idx="88">
                  <c:v>273.15055748763967</c:v>
                </c:pt>
                <c:pt idx="89">
                  <c:v>107.81534930446223</c:v>
                </c:pt>
                <c:pt idx="90">
                  <c:v>52.242737323476241</c:v>
                </c:pt>
                <c:pt idx="91">
                  <c:v>129.15521106207476</c:v>
                </c:pt>
                <c:pt idx="92">
                  <c:v>80.642607611705685</c:v>
                </c:pt>
                <c:pt idx="93">
                  <c:v>90.552963073659228</c:v>
                </c:pt>
                <c:pt idx="94">
                  <c:v>311.26418735092511</c:v>
                </c:pt>
                <c:pt idx="95">
                  <c:v>90.766512453945197</c:v>
                </c:pt>
                <c:pt idx="96">
                  <c:v>179.03803452001412</c:v>
                </c:pt>
                <c:pt idx="97">
                  <c:v>93.49876070246907</c:v>
                </c:pt>
                <c:pt idx="98">
                  <c:v>182.53049272277826</c:v>
                </c:pt>
                <c:pt idx="99">
                  <c:v>255.83222435285208</c:v>
                </c:pt>
                <c:pt idx="100">
                  <c:v>166.33715779215845</c:v>
                </c:pt>
                <c:pt idx="101">
                  <c:v>110.03995306694001</c:v>
                </c:pt>
                <c:pt idx="102">
                  <c:v>40.57387235999164</c:v>
                </c:pt>
                <c:pt idx="103">
                  <c:v>147.44516776026765</c:v>
                </c:pt>
                <c:pt idx="104">
                  <c:v>131.38304306877953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10.354620966081878</c:v>
                </c:pt>
                <c:pt idx="1">
                  <c:v>12.652737264533462</c:v>
                </c:pt>
                <c:pt idx="2">
                  <c:v>9.9688883341112913</c:v>
                </c:pt>
                <c:pt idx="3">
                  <c:v>11.464991005443068</c:v>
                </c:pt>
                <c:pt idx="4">
                  <c:v>12.164336380841281</c:v>
                </c:pt>
                <c:pt idx="5">
                  <c:v>9.6349074377439727</c:v>
                </c:pt>
                <c:pt idx="6">
                  <c:v>12.756142597518831</c:v>
                </c:pt>
                <c:pt idx="7">
                  <c:v>13.857479930657222</c:v>
                </c:pt>
                <c:pt idx="8">
                  <c:v>11.721208870115055</c:v>
                </c:pt>
                <c:pt idx="9">
                  <c:v>11.63066677143242</c:v>
                </c:pt>
                <c:pt idx="10">
                  <c:v>7.2567629921571131</c:v>
                </c:pt>
                <c:pt idx="11">
                  <c:v>10.568880711452119</c:v>
                </c:pt>
                <c:pt idx="12">
                  <c:v>9.1027449996889729</c:v>
                </c:pt>
                <c:pt idx="13">
                  <c:v>9.595549544808982</c:v>
                </c:pt>
                <c:pt idx="14">
                  <c:v>14.942536038879473</c:v>
                </c:pt>
                <c:pt idx="15">
                  <c:v>14.304763704387476</c:v>
                </c:pt>
                <c:pt idx="16">
                  <c:v>11.409925947455287</c:v>
                </c:pt>
                <c:pt idx="17">
                  <c:v>17.518014645123991</c:v>
                </c:pt>
                <c:pt idx="18">
                  <c:v>11.364576126678188</c:v>
                </c:pt>
                <c:pt idx="19">
                  <c:v>18.238079334523491</c:v>
                </c:pt>
                <c:pt idx="20">
                  <c:v>14.536372989112811</c:v>
                </c:pt>
                <c:pt idx="21">
                  <c:v>11.483136601953994</c:v>
                </c:pt>
                <c:pt idx="22">
                  <c:v>11.654683055125185</c:v>
                </c:pt>
                <c:pt idx="23">
                  <c:v>13.884399630498875</c:v>
                </c:pt>
                <c:pt idx="24">
                  <c:v>4.2320391553668344</c:v>
                </c:pt>
                <c:pt idx="25">
                  <c:v>11.43860776355686</c:v>
                </c:pt>
                <c:pt idx="26">
                  <c:v>6.6161807946457323</c:v>
                </c:pt>
                <c:pt idx="27">
                  <c:v>13.951625285189685</c:v>
                </c:pt>
                <c:pt idx="28">
                  <c:v>14.743686508251356</c:v>
                </c:pt>
                <c:pt idx="29">
                  <c:v>11.410446759689782</c:v>
                </c:pt>
                <c:pt idx="30">
                  <c:v>16.599409839772662</c:v>
                </c:pt>
                <c:pt idx="31">
                  <c:v>14.868956915228946</c:v>
                </c:pt>
                <c:pt idx="32">
                  <c:v>17.171579142329236</c:v>
                </c:pt>
                <c:pt idx="33">
                  <c:v>11.649470748724736</c:v>
                </c:pt>
                <c:pt idx="34">
                  <c:v>14.314054859013673</c:v>
                </c:pt>
                <c:pt idx="35">
                  <c:v>12.704667121254829</c:v>
                </c:pt>
                <c:pt idx="36">
                  <c:v>9.819816767495281</c:v>
                </c:pt>
                <c:pt idx="37">
                  <c:v>13.169789718162942</c:v>
                </c:pt>
                <c:pt idx="38">
                  <c:v>4.7669550937269864</c:v>
                </c:pt>
                <c:pt idx="39">
                  <c:v>14.081234055826426</c:v>
                </c:pt>
                <c:pt idx="40">
                  <c:v>12.90250407092911</c:v>
                </c:pt>
                <c:pt idx="41">
                  <c:v>14.883934312615878</c:v>
                </c:pt>
                <c:pt idx="42">
                  <c:v>12.448380379235116</c:v>
                </c:pt>
                <c:pt idx="43">
                  <c:v>9.9697984211245405</c:v>
                </c:pt>
                <c:pt idx="44">
                  <c:v>16.402224231469603</c:v>
                </c:pt>
                <c:pt idx="45">
                  <c:v>16.465500253975087</c:v>
                </c:pt>
                <c:pt idx="46">
                  <c:v>14.482276170155361</c:v>
                </c:pt>
                <c:pt idx="47">
                  <c:v>6.7011617355143409</c:v>
                </c:pt>
                <c:pt idx="48">
                  <c:v>14.75522335378691</c:v>
                </c:pt>
                <c:pt idx="49">
                  <c:v>20.352390591206994</c:v>
                </c:pt>
                <c:pt idx="50">
                  <c:v>11.745297857447801</c:v>
                </c:pt>
                <c:pt idx="51">
                  <c:v>10.225288189505905</c:v>
                </c:pt>
                <c:pt idx="52">
                  <c:v>9.2062759348043706</c:v>
                </c:pt>
                <c:pt idx="53">
                  <c:v>15.977881991926237</c:v>
                </c:pt>
                <c:pt idx="54">
                  <c:v>14.909544514512438</c:v>
                </c:pt>
                <c:pt idx="55">
                  <c:v>17.251290854521379</c:v>
                </c:pt>
                <c:pt idx="56">
                  <c:v>20.114271419472299</c:v>
                </c:pt>
                <c:pt idx="57">
                  <c:v>12.806635712571616</c:v>
                </c:pt>
                <c:pt idx="58">
                  <c:v>10.266211764942314</c:v>
                </c:pt>
                <c:pt idx="59">
                  <c:v>15.08936624877272</c:v>
                </c:pt>
                <c:pt idx="60">
                  <c:v>11.324978795079961</c:v>
                </c:pt>
                <c:pt idx="61">
                  <c:v>11.536969556026511</c:v>
                </c:pt>
                <c:pt idx="62">
                  <c:v>7.9890011703751949</c:v>
                </c:pt>
                <c:pt idx="63">
                  <c:v>8.3351269843828746</c:v>
                </c:pt>
                <c:pt idx="64">
                  <c:v>11.397410878599858</c:v>
                </c:pt>
                <c:pt idx="65">
                  <c:v>9.8202268437930886</c:v>
                </c:pt>
                <c:pt idx="66">
                  <c:v>16.845984506316334</c:v>
                </c:pt>
                <c:pt idx="67">
                  <c:v>8.7119454341230984</c:v>
                </c:pt>
                <c:pt idx="68">
                  <c:v>17.429998748938615</c:v>
                </c:pt>
                <c:pt idx="69">
                  <c:v>15.848269110132318</c:v>
                </c:pt>
                <c:pt idx="70">
                  <c:v>12.744302141279238</c:v>
                </c:pt>
                <c:pt idx="71">
                  <c:v>11.129381305721129</c:v>
                </c:pt>
                <c:pt idx="72">
                  <c:v>12.166214615790063</c:v>
                </c:pt>
                <c:pt idx="73">
                  <c:v>6.7895385945828863</c:v>
                </c:pt>
                <c:pt idx="74">
                  <c:v>18.567163280424033</c:v>
                </c:pt>
                <c:pt idx="75">
                  <c:v>12.290569706997955</c:v>
                </c:pt>
                <c:pt idx="76">
                  <c:v>19.297508530601846</c:v>
                </c:pt>
                <c:pt idx="77">
                  <c:v>17.241641748927417</c:v>
                </c:pt>
                <c:pt idx="78">
                  <c:v>16.536885217265151</c:v>
                </c:pt>
                <c:pt idx="79">
                  <c:v>11.638020282032365</c:v>
                </c:pt>
                <c:pt idx="80">
                  <c:v>10.701144561902311</c:v>
                </c:pt>
                <c:pt idx="81">
                  <c:v>15.547389281731116</c:v>
                </c:pt>
                <c:pt idx="82">
                  <c:v>11.272980222751791</c:v>
                </c:pt>
                <c:pt idx="83">
                  <c:v>15.533939160582467</c:v>
                </c:pt>
                <c:pt idx="84">
                  <c:v>3.9260596782782073</c:v>
                </c:pt>
                <c:pt idx="85">
                  <c:v>19.787323263846108</c:v>
                </c:pt>
                <c:pt idx="86">
                  <c:v>9.4015021505443812</c:v>
                </c:pt>
                <c:pt idx="87">
                  <c:v>7.3308677475539561</c:v>
                </c:pt>
                <c:pt idx="88">
                  <c:v>16.218026580796273</c:v>
                </c:pt>
                <c:pt idx="89">
                  <c:v>9.6378517324160704</c:v>
                </c:pt>
                <c:pt idx="90">
                  <c:v>4.5589943583057124</c:v>
                </c:pt>
                <c:pt idx="91">
                  <c:v>11.005422079895137</c:v>
                </c:pt>
                <c:pt idx="92">
                  <c:v>7.5304629025348069</c:v>
                </c:pt>
                <c:pt idx="93">
                  <c:v>8.4538771190698654</c:v>
                </c:pt>
                <c:pt idx="94">
                  <c:v>17.219567497858602</c:v>
                </c:pt>
                <c:pt idx="95">
                  <c:v>8.4469479898168096</c:v>
                </c:pt>
                <c:pt idx="96">
                  <c:v>13.518704940540252</c:v>
                </c:pt>
                <c:pt idx="97">
                  <c:v>8.8844156606641107</c:v>
                </c:pt>
                <c:pt idx="98">
                  <c:v>13.213844410344896</c:v>
                </c:pt>
                <c:pt idx="99">
                  <c:v>15.592614307114552</c:v>
                </c:pt>
                <c:pt idx="100">
                  <c:v>12.897293262118087</c:v>
                </c:pt>
                <c:pt idx="101">
                  <c:v>9.9103891854232025</c:v>
                </c:pt>
                <c:pt idx="102">
                  <c:v>3.1174423448103177</c:v>
                </c:pt>
                <c:pt idx="103">
                  <c:v>12.019131631005742</c:v>
                </c:pt>
                <c:pt idx="104">
                  <c:v>11.11289916417989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120.89937316182123</c:v>
                </c:pt>
                <c:pt idx="1">
                  <c:v>163.67324525167118</c:v>
                </c:pt>
                <c:pt idx="2">
                  <c:v>111.75432352972781</c:v>
                </c:pt>
                <c:pt idx="3">
                  <c:v>132.81616431617724</c:v>
                </c:pt>
                <c:pt idx="4">
                  <c:v>154.54126373580331</c:v>
                </c:pt>
                <c:pt idx="5">
                  <c:v>103.26451218677906</c:v>
                </c:pt>
                <c:pt idx="6">
                  <c:v>168.47304988987113</c:v>
                </c:pt>
                <c:pt idx="7">
                  <c:v>190.37363538411162</c:v>
                </c:pt>
                <c:pt idx="8">
                  <c:v>142.67184236905675</c:v>
                </c:pt>
                <c:pt idx="9">
                  <c:v>142.52563922528918</c:v>
                </c:pt>
                <c:pt idx="10">
                  <c:v>76.240565081030951</c:v>
                </c:pt>
                <c:pt idx="11">
                  <c:v>120.28176452264799</c:v>
                </c:pt>
                <c:pt idx="12">
                  <c:v>96.832297200564156</c:v>
                </c:pt>
                <c:pt idx="13">
                  <c:v>107.50270148902759</c:v>
                </c:pt>
                <c:pt idx="14">
                  <c:v>229.52486487629201</c:v>
                </c:pt>
                <c:pt idx="15">
                  <c:v>204.47561834213099</c:v>
                </c:pt>
                <c:pt idx="16">
                  <c:v>136.49661016370823</c:v>
                </c:pt>
                <c:pt idx="17">
                  <c:v>326.82079779933485</c:v>
                </c:pt>
                <c:pt idx="18">
                  <c:v>130.08685178179888</c:v>
                </c:pt>
                <c:pt idx="19">
                  <c:v>348.14854990262666</c:v>
                </c:pt>
                <c:pt idx="20">
                  <c:v>216.88104350368684</c:v>
                </c:pt>
                <c:pt idx="21">
                  <c:v>137.06695642036638</c:v>
                </c:pt>
                <c:pt idx="22">
                  <c:v>137.82542716754668</c:v>
                </c:pt>
                <c:pt idx="23">
                  <c:v>198.67269673492538</c:v>
                </c:pt>
                <c:pt idx="24">
                  <c:v>48.170720456774234</c:v>
                </c:pt>
                <c:pt idx="25">
                  <c:v>139.92301461930046</c:v>
                </c:pt>
                <c:pt idx="26">
                  <c:v>68.749628135630815</c:v>
                </c:pt>
                <c:pt idx="27">
                  <c:v>187.29742990095693</c:v>
                </c:pt>
                <c:pt idx="28">
                  <c:v>218.23158894263594</c:v>
                </c:pt>
                <c:pt idx="29">
                  <c:v>143.4862878597701</c:v>
                </c:pt>
                <c:pt idx="30">
                  <c:v>278.08952257456747</c:v>
                </c:pt>
                <c:pt idx="31">
                  <c:v>223.02847279560456</c:v>
                </c:pt>
                <c:pt idx="32">
                  <c:v>303.37044568843879</c:v>
                </c:pt>
                <c:pt idx="33">
                  <c:v>139.10759015897955</c:v>
                </c:pt>
                <c:pt idx="34">
                  <c:v>203.67112506348647</c:v>
                </c:pt>
                <c:pt idx="35">
                  <c:v>162.76611900345412</c:v>
                </c:pt>
                <c:pt idx="36">
                  <c:v>109.0907964902089</c:v>
                </c:pt>
                <c:pt idx="37">
                  <c:v>173.95400067051659</c:v>
                </c:pt>
                <c:pt idx="38">
                  <c:v>54.012841789277296</c:v>
                </c:pt>
                <c:pt idx="39">
                  <c:v>204.16233494728121</c:v>
                </c:pt>
                <c:pt idx="40">
                  <c:v>168.42206721277921</c:v>
                </c:pt>
                <c:pt idx="41">
                  <c:v>227.09336714946147</c:v>
                </c:pt>
                <c:pt idx="42">
                  <c:v>156.48505071336626</c:v>
                </c:pt>
                <c:pt idx="43">
                  <c:v>109.70486824211184</c:v>
                </c:pt>
                <c:pt idx="44">
                  <c:v>277.85783830650024</c:v>
                </c:pt>
                <c:pt idx="45">
                  <c:v>280.09933763475516</c:v>
                </c:pt>
                <c:pt idx="46">
                  <c:v>207.66896615132387</c:v>
                </c:pt>
                <c:pt idx="47">
                  <c:v>68.056242207279126</c:v>
                </c:pt>
                <c:pt idx="48">
                  <c:v>218.99215683755509</c:v>
                </c:pt>
                <c:pt idx="49">
                  <c:v>498.50989523396908</c:v>
                </c:pt>
                <c:pt idx="50">
                  <c:v>149.81087395565558</c:v>
                </c:pt>
                <c:pt idx="51">
                  <c:v>118.89695808264695</c:v>
                </c:pt>
                <c:pt idx="52">
                  <c:v>104.16770029861991</c:v>
                </c:pt>
                <c:pt idx="53">
                  <c:v>258.05596854672075</c:v>
                </c:pt>
                <c:pt idx="54">
                  <c:v>228.89055923959305</c:v>
                </c:pt>
                <c:pt idx="55">
                  <c:v>317.334650470474</c:v>
                </c:pt>
                <c:pt idx="56">
                  <c:v>486.76336674343992</c:v>
                </c:pt>
                <c:pt idx="57">
                  <c:v>170.08587251109159</c:v>
                </c:pt>
                <c:pt idx="58">
                  <c:v>111.40531609170326</c:v>
                </c:pt>
                <c:pt idx="59">
                  <c:v>229.04675878346683</c:v>
                </c:pt>
                <c:pt idx="60">
                  <c:v>135.31798456948647</c:v>
                </c:pt>
                <c:pt idx="61">
                  <c:v>141.04893921402757</c:v>
                </c:pt>
                <c:pt idx="62">
                  <c:v>80.133418374069393</c:v>
                </c:pt>
                <c:pt idx="63">
                  <c:v>89.112999211449477</c:v>
                </c:pt>
                <c:pt idx="64">
                  <c:v>132.70669451352856</c:v>
                </c:pt>
                <c:pt idx="65">
                  <c:v>111.90038709784375</c:v>
                </c:pt>
                <c:pt idx="66">
                  <c:v>308.00061540311333</c:v>
                </c:pt>
                <c:pt idx="67">
                  <c:v>90.867487096140536</c:v>
                </c:pt>
                <c:pt idx="68">
                  <c:v>324.10396285111977</c:v>
                </c:pt>
                <c:pt idx="69">
                  <c:v>250.33642872589689</c:v>
                </c:pt>
                <c:pt idx="70">
                  <c:v>168.06981928408837</c:v>
                </c:pt>
                <c:pt idx="71">
                  <c:v>130.79205983507939</c:v>
                </c:pt>
                <c:pt idx="72">
                  <c:v>149.31447636302778</c:v>
                </c:pt>
                <c:pt idx="73">
                  <c:v>69.6515288861237</c:v>
                </c:pt>
                <c:pt idx="74">
                  <c:v>388.53856453042272</c:v>
                </c:pt>
                <c:pt idx="75">
                  <c:v>158.81266483577932</c:v>
                </c:pt>
                <c:pt idx="76">
                  <c:v>420.8847677212845</c:v>
                </c:pt>
                <c:pt idx="77">
                  <c:v>311.50793917497094</c:v>
                </c:pt>
                <c:pt idx="78">
                  <c:v>276.7120907646119</c:v>
                </c:pt>
                <c:pt idx="79">
                  <c:v>143.5403391457034</c:v>
                </c:pt>
                <c:pt idx="80">
                  <c:v>126.10939931624374</c:v>
                </c:pt>
                <c:pt idx="81">
                  <c:v>258.8910934524842</c:v>
                </c:pt>
                <c:pt idx="82">
                  <c:v>132.54217417156528</c:v>
                </c:pt>
                <c:pt idx="83">
                  <c:v>237.40675119705693</c:v>
                </c:pt>
                <c:pt idx="84">
                  <c:v>47.346434879573849</c:v>
                </c:pt>
                <c:pt idx="85">
                  <c:v>440.20794260693458</c:v>
                </c:pt>
                <c:pt idx="86">
                  <c:v>103.7320390318624</c:v>
                </c:pt>
                <c:pt idx="87">
                  <c:v>75.471584549862413</c:v>
                </c:pt>
                <c:pt idx="88">
                  <c:v>273.15055748763967</c:v>
                </c:pt>
                <c:pt idx="89">
                  <c:v>107.81534930446223</c:v>
                </c:pt>
                <c:pt idx="90">
                  <c:v>52.242737323476241</c:v>
                </c:pt>
                <c:pt idx="91">
                  <c:v>129.15521106207476</c:v>
                </c:pt>
                <c:pt idx="92">
                  <c:v>80.642607611705685</c:v>
                </c:pt>
                <c:pt idx="93">
                  <c:v>90.552963073659228</c:v>
                </c:pt>
                <c:pt idx="94">
                  <c:v>311.26418735092511</c:v>
                </c:pt>
                <c:pt idx="95">
                  <c:v>90.766512453945197</c:v>
                </c:pt>
                <c:pt idx="96">
                  <c:v>179.03803452001412</c:v>
                </c:pt>
                <c:pt idx="97">
                  <c:v>93.49876070246907</c:v>
                </c:pt>
                <c:pt idx="98">
                  <c:v>182.53049272277826</c:v>
                </c:pt>
                <c:pt idx="99">
                  <c:v>255.83222435285208</c:v>
                </c:pt>
                <c:pt idx="100">
                  <c:v>166.33715779215845</c:v>
                </c:pt>
                <c:pt idx="101">
                  <c:v>110.03995306694001</c:v>
                </c:pt>
                <c:pt idx="102">
                  <c:v>40.57387235999164</c:v>
                </c:pt>
                <c:pt idx="103">
                  <c:v>147.44516776026765</c:v>
                </c:pt>
                <c:pt idx="104">
                  <c:v>131.38304306877953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120.89937316182123</c:v>
                </c:pt>
                <c:pt idx="1">
                  <c:v>163.67324525167118</c:v>
                </c:pt>
                <c:pt idx="2">
                  <c:v>111.75432352972781</c:v>
                </c:pt>
                <c:pt idx="3">
                  <c:v>132.81616431617724</c:v>
                </c:pt>
                <c:pt idx="4">
                  <c:v>154.54126373580331</c:v>
                </c:pt>
                <c:pt idx="5">
                  <c:v>103.26451218677906</c:v>
                </c:pt>
                <c:pt idx="6">
                  <c:v>168.47304988987113</c:v>
                </c:pt>
                <c:pt idx="7">
                  <c:v>190.37363538411162</c:v>
                </c:pt>
                <c:pt idx="8">
                  <c:v>142.67184236905675</c:v>
                </c:pt>
                <c:pt idx="9">
                  <c:v>142.52563922528918</c:v>
                </c:pt>
                <c:pt idx="10">
                  <c:v>76.240565081030951</c:v>
                </c:pt>
                <c:pt idx="11">
                  <c:v>120.28176452264799</c:v>
                </c:pt>
                <c:pt idx="12">
                  <c:v>96.832297200564156</c:v>
                </c:pt>
                <c:pt idx="13">
                  <c:v>107.50270148902759</c:v>
                </c:pt>
                <c:pt idx="14">
                  <c:v>229.52486487629201</c:v>
                </c:pt>
                <c:pt idx="15">
                  <c:v>204.47561834213099</c:v>
                </c:pt>
                <c:pt idx="16">
                  <c:v>136.49661016370823</c:v>
                </c:pt>
                <c:pt idx="17">
                  <c:v>326.82079779933485</c:v>
                </c:pt>
                <c:pt idx="18">
                  <c:v>130.08685178179888</c:v>
                </c:pt>
                <c:pt idx="19">
                  <c:v>348.14854990262666</c:v>
                </c:pt>
                <c:pt idx="20">
                  <c:v>216.88104350368684</c:v>
                </c:pt>
                <c:pt idx="21">
                  <c:v>137.06695642036638</c:v>
                </c:pt>
                <c:pt idx="22">
                  <c:v>137.82542716754668</c:v>
                </c:pt>
                <c:pt idx="23">
                  <c:v>198.67269673492538</c:v>
                </c:pt>
                <c:pt idx="24">
                  <c:v>48.170720456774234</c:v>
                </c:pt>
                <c:pt idx="25">
                  <c:v>139.92301461930046</c:v>
                </c:pt>
                <c:pt idx="26">
                  <c:v>68.749628135630815</c:v>
                </c:pt>
                <c:pt idx="27">
                  <c:v>187.29742990095693</c:v>
                </c:pt>
                <c:pt idx="28">
                  <c:v>218.23158894263594</c:v>
                </c:pt>
                <c:pt idx="29">
                  <c:v>143.4862878597701</c:v>
                </c:pt>
                <c:pt idx="30">
                  <c:v>278.08952257456747</c:v>
                </c:pt>
                <c:pt idx="31">
                  <c:v>223.02847279560456</c:v>
                </c:pt>
                <c:pt idx="32">
                  <c:v>303.37044568843879</c:v>
                </c:pt>
                <c:pt idx="33">
                  <c:v>139.10759015897955</c:v>
                </c:pt>
                <c:pt idx="34">
                  <c:v>203.67112506348647</c:v>
                </c:pt>
                <c:pt idx="35">
                  <c:v>162.76611900345412</c:v>
                </c:pt>
                <c:pt idx="36">
                  <c:v>109.0907964902089</c:v>
                </c:pt>
                <c:pt idx="37">
                  <c:v>173.95400067051659</c:v>
                </c:pt>
                <c:pt idx="38">
                  <c:v>54.012841789277296</c:v>
                </c:pt>
                <c:pt idx="39">
                  <c:v>204.16233494728121</c:v>
                </c:pt>
                <c:pt idx="40">
                  <c:v>168.42206721277921</c:v>
                </c:pt>
                <c:pt idx="41">
                  <c:v>227.09336714946147</c:v>
                </c:pt>
                <c:pt idx="42">
                  <c:v>156.48505071336626</c:v>
                </c:pt>
                <c:pt idx="43">
                  <c:v>109.70486824211184</c:v>
                </c:pt>
                <c:pt idx="44">
                  <c:v>277.85783830650024</c:v>
                </c:pt>
                <c:pt idx="45">
                  <c:v>280.09933763475516</c:v>
                </c:pt>
                <c:pt idx="46">
                  <c:v>207.66896615132387</c:v>
                </c:pt>
                <c:pt idx="47">
                  <c:v>68.056242207279126</c:v>
                </c:pt>
                <c:pt idx="48">
                  <c:v>218.99215683755509</c:v>
                </c:pt>
                <c:pt idx="49">
                  <c:v>498.50989523396908</c:v>
                </c:pt>
                <c:pt idx="50">
                  <c:v>149.81087395565558</c:v>
                </c:pt>
                <c:pt idx="51">
                  <c:v>118.89695808264695</c:v>
                </c:pt>
                <c:pt idx="52">
                  <c:v>104.16770029861991</c:v>
                </c:pt>
                <c:pt idx="53">
                  <c:v>258.05596854672075</c:v>
                </c:pt>
                <c:pt idx="54">
                  <c:v>228.89055923959305</c:v>
                </c:pt>
                <c:pt idx="55">
                  <c:v>317.334650470474</c:v>
                </c:pt>
                <c:pt idx="56">
                  <c:v>486.76336674343992</c:v>
                </c:pt>
                <c:pt idx="57">
                  <c:v>170.08587251109159</c:v>
                </c:pt>
                <c:pt idx="58">
                  <c:v>111.40531609170326</c:v>
                </c:pt>
                <c:pt idx="59">
                  <c:v>229.04675878346683</c:v>
                </c:pt>
                <c:pt idx="60">
                  <c:v>135.31798456948647</c:v>
                </c:pt>
                <c:pt idx="61">
                  <c:v>141.04893921402757</c:v>
                </c:pt>
                <c:pt idx="62">
                  <c:v>80.133418374069393</c:v>
                </c:pt>
                <c:pt idx="63">
                  <c:v>89.112999211449477</c:v>
                </c:pt>
                <c:pt idx="64">
                  <c:v>132.70669451352856</c:v>
                </c:pt>
                <c:pt idx="65">
                  <c:v>111.90038709784375</c:v>
                </c:pt>
                <c:pt idx="66">
                  <c:v>308.00061540311333</c:v>
                </c:pt>
                <c:pt idx="67">
                  <c:v>90.867487096140536</c:v>
                </c:pt>
                <c:pt idx="68">
                  <c:v>324.10396285111977</c:v>
                </c:pt>
                <c:pt idx="69">
                  <c:v>250.33642872589689</c:v>
                </c:pt>
                <c:pt idx="70">
                  <c:v>168.06981928408837</c:v>
                </c:pt>
                <c:pt idx="71">
                  <c:v>130.79205983507939</c:v>
                </c:pt>
                <c:pt idx="72">
                  <c:v>149.31447636302778</c:v>
                </c:pt>
                <c:pt idx="73">
                  <c:v>69.6515288861237</c:v>
                </c:pt>
                <c:pt idx="74">
                  <c:v>388.53856453042272</c:v>
                </c:pt>
                <c:pt idx="75">
                  <c:v>158.81266483577932</c:v>
                </c:pt>
                <c:pt idx="76">
                  <c:v>420.8847677212845</c:v>
                </c:pt>
                <c:pt idx="77">
                  <c:v>311.50793917497094</c:v>
                </c:pt>
                <c:pt idx="78">
                  <c:v>276.7120907646119</c:v>
                </c:pt>
                <c:pt idx="79">
                  <c:v>143.5403391457034</c:v>
                </c:pt>
                <c:pt idx="80">
                  <c:v>126.10939931624374</c:v>
                </c:pt>
                <c:pt idx="81">
                  <c:v>258.8910934524842</c:v>
                </c:pt>
                <c:pt idx="82">
                  <c:v>132.54217417156528</c:v>
                </c:pt>
                <c:pt idx="83">
                  <c:v>237.40675119705693</c:v>
                </c:pt>
                <c:pt idx="84">
                  <c:v>47.346434879573849</c:v>
                </c:pt>
                <c:pt idx="85">
                  <c:v>440.20794260693458</c:v>
                </c:pt>
                <c:pt idx="86">
                  <c:v>103.7320390318624</c:v>
                </c:pt>
                <c:pt idx="87">
                  <c:v>75.471584549862413</c:v>
                </c:pt>
                <c:pt idx="88">
                  <c:v>273.15055748763967</c:v>
                </c:pt>
                <c:pt idx="89">
                  <c:v>107.81534930446223</c:v>
                </c:pt>
                <c:pt idx="90">
                  <c:v>52.242737323476241</c:v>
                </c:pt>
                <c:pt idx="91">
                  <c:v>129.15521106207476</c:v>
                </c:pt>
                <c:pt idx="92">
                  <c:v>80.642607611705685</c:v>
                </c:pt>
                <c:pt idx="93">
                  <c:v>90.552963073659228</c:v>
                </c:pt>
                <c:pt idx="94">
                  <c:v>311.26418735092511</c:v>
                </c:pt>
                <c:pt idx="95">
                  <c:v>90.766512453945197</c:v>
                </c:pt>
                <c:pt idx="96">
                  <c:v>179.03803452001412</c:v>
                </c:pt>
                <c:pt idx="97">
                  <c:v>93.49876070246907</c:v>
                </c:pt>
                <c:pt idx="98">
                  <c:v>182.53049272277826</c:v>
                </c:pt>
                <c:pt idx="99">
                  <c:v>255.83222435285208</c:v>
                </c:pt>
                <c:pt idx="100">
                  <c:v>166.33715779215845</c:v>
                </c:pt>
                <c:pt idx="101">
                  <c:v>110.03995306694001</c:v>
                </c:pt>
                <c:pt idx="102">
                  <c:v>40.57387235999164</c:v>
                </c:pt>
                <c:pt idx="103">
                  <c:v>147.44516776026765</c:v>
                </c:pt>
                <c:pt idx="104">
                  <c:v>131.38304306877953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120.89937316182123</c:v>
                </c:pt>
                <c:pt idx="1">
                  <c:v>163.67324525167118</c:v>
                </c:pt>
                <c:pt idx="2">
                  <c:v>111.75432352972781</c:v>
                </c:pt>
                <c:pt idx="3">
                  <c:v>132.81616431617724</c:v>
                </c:pt>
                <c:pt idx="4">
                  <c:v>154.54126373580331</c:v>
                </c:pt>
                <c:pt idx="5">
                  <c:v>103.26451218677906</c:v>
                </c:pt>
                <c:pt idx="6">
                  <c:v>168.47304988987113</c:v>
                </c:pt>
                <c:pt idx="7">
                  <c:v>190.37363538411162</c:v>
                </c:pt>
                <c:pt idx="8">
                  <c:v>142.67184236905675</c:v>
                </c:pt>
                <c:pt idx="9">
                  <c:v>142.52563922528918</c:v>
                </c:pt>
                <c:pt idx="10">
                  <c:v>76.240565081030951</c:v>
                </c:pt>
                <c:pt idx="11">
                  <c:v>120.28176452264799</c:v>
                </c:pt>
                <c:pt idx="12">
                  <c:v>96.832297200564156</c:v>
                </c:pt>
                <c:pt idx="13">
                  <c:v>107.50270148902759</c:v>
                </c:pt>
                <c:pt idx="14">
                  <c:v>229.52486487629201</c:v>
                </c:pt>
                <c:pt idx="15">
                  <c:v>204.47561834213099</c:v>
                </c:pt>
                <c:pt idx="16">
                  <c:v>136.49661016370823</c:v>
                </c:pt>
                <c:pt idx="17">
                  <c:v>326.82079779933485</c:v>
                </c:pt>
                <c:pt idx="18">
                  <c:v>130.08685178179888</c:v>
                </c:pt>
                <c:pt idx="19">
                  <c:v>348.14854990262666</c:v>
                </c:pt>
                <c:pt idx="20">
                  <c:v>216.88104350368684</c:v>
                </c:pt>
                <c:pt idx="21">
                  <c:v>137.06695642036638</c:v>
                </c:pt>
                <c:pt idx="22">
                  <c:v>137.82542716754668</c:v>
                </c:pt>
                <c:pt idx="23">
                  <c:v>198.67269673492538</c:v>
                </c:pt>
                <c:pt idx="24">
                  <c:v>48.170720456774234</c:v>
                </c:pt>
                <c:pt idx="25">
                  <c:v>139.92301461930046</c:v>
                </c:pt>
                <c:pt idx="26">
                  <c:v>68.749628135630815</c:v>
                </c:pt>
                <c:pt idx="27">
                  <c:v>187.29742990095693</c:v>
                </c:pt>
                <c:pt idx="28">
                  <c:v>218.23158894263594</c:v>
                </c:pt>
                <c:pt idx="29">
                  <c:v>143.4862878597701</c:v>
                </c:pt>
                <c:pt idx="30">
                  <c:v>278.08952257456747</c:v>
                </c:pt>
                <c:pt idx="31">
                  <c:v>223.02847279560456</c:v>
                </c:pt>
                <c:pt idx="32">
                  <c:v>303.37044568843879</c:v>
                </c:pt>
                <c:pt idx="33">
                  <c:v>139.10759015897955</c:v>
                </c:pt>
                <c:pt idx="34">
                  <c:v>203.67112506348647</c:v>
                </c:pt>
                <c:pt idx="35">
                  <c:v>162.76611900345412</c:v>
                </c:pt>
                <c:pt idx="36">
                  <c:v>109.0907964902089</c:v>
                </c:pt>
                <c:pt idx="37">
                  <c:v>173.95400067051659</c:v>
                </c:pt>
                <c:pt idx="38">
                  <c:v>54.012841789277296</c:v>
                </c:pt>
                <c:pt idx="39">
                  <c:v>204.16233494728121</c:v>
                </c:pt>
                <c:pt idx="40">
                  <c:v>168.42206721277921</c:v>
                </c:pt>
                <c:pt idx="41">
                  <c:v>227.09336714946147</c:v>
                </c:pt>
                <c:pt idx="42">
                  <c:v>156.48505071336626</c:v>
                </c:pt>
                <c:pt idx="43">
                  <c:v>109.70486824211184</c:v>
                </c:pt>
                <c:pt idx="44">
                  <c:v>277.85783830650024</c:v>
                </c:pt>
                <c:pt idx="45">
                  <c:v>280.09933763475516</c:v>
                </c:pt>
                <c:pt idx="46">
                  <c:v>207.66896615132387</c:v>
                </c:pt>
                <c:pt idx="47">
                  <c:v>68.056242207279126</c:v>
                </c:pt>
                <c:pt idx="48">
                  <c:v>218.99215683755509</c:v>
                </c:pt>
                <c:pt idx="49">
                  <c:v>498.50989523396908</c:v>
                </c:pt>
                <c:pt idx="50">
                  <c:v>149.81087395565558</c:v>
                </c:pt>
                <c:pt idx="51">
                  <c:v>118.89695808264695</c:v>
                </c:pt>
                <c:pt idx="52">
                  <c:v>104.16770029861991</c:v>
                </c:pt>
                <c:pt idx="53">
                  <c:v>258.05596854672075</c:v>
                </c:pt>
                <c:pt idx="54">
                  <c:v>228.89055923959305</c:v>
                </c:pt>
                <c:pt idx="55">
                  <c:v>317.334650470474</c:v>
                </c:pt>
                <c:pt idx="56">
                  <c:v>486.76336674343992</c:v>
                </c:pt>
                <c:pt idx="57">
                  <c:v>170.08587251109159</c:v>
                </c:pt>
                <c:pt idx="58">
                  <c:v>111.40531609170326</c:v>
                </c:pt>
                <c:pt idx="59">
                  <c:v>229.04675878346683</c:v>
                </c:pt>
                <c:pt idx="60">
                  <c:v>135.31798456948647</c:v>
                </c:pt>
                <c:pt idx="61">
                  <c:v>141.04893921402757</c:v>
                </c:pt>
                <c:pt idx="62">
                  <c:v>80.133418374069393</c:v>
                </c:pt>
                <c:pt idx="63">
                  <c:v>89.112999211449477</c:v>
                </c:pt>
                <c:pt idx="64">
                  <c:v>132.70669451352856</c:v>
                </c:pt>
                <c:pt idx="65">
                  <c:v>111.90038709784375</c:v>
                </c:pt>
                <c:pt idx="66">
                  <c:v>308.00061540311333</c:v>
                </c:pt>
                <c:pt idx="67">
                  <c:v>90.867487096140536</c:v>
                </c:pt>
                <c:pt idx="68">
                  <c:v>324.10396285111977</c:v>
                </c:pt>
                <c:pt idx="69">
                  <c:v>250.33642872589689</c:v>
                </c:pt>
                <c:pt idx="70">
                  <c:v>168.06981928408837</c:v>
                </c:pt>
                <c:pt idx="71">
                  <c:v>130.79205983507939</c:v>
                </c:pt>
                <c:pt idx="72">
                  <c:v>149.31447636302778</c:v>
                </c:pt>
                <c:pt idx="73">
                  <c:v>69.6515288861237</c:v>
                </c:pt>
                <c:pt idx="74">
                  <c:v>388.53856453042272</c:v>
                </c:pt>
                <c:pt idx="75">
                  <c:v>158.81266483577932</c:v>
                </c:pt>
                <c:pt idx="76">
                  <c:v>420.8847677212845</c:v>
                </c:pt>
                <c:pt idx="77">
                  <c:v>311.50793917497094</c:v>
                </c:pt>
                <c:pt idx="78">
                  <c:v>276.7120907646119</c:v>
                </c:pt>
                <c:pt idx="79">
                  <c:v>143.5403391457034</c:v>
                </c:pt>
                <c:pt idx="80">
                  <c:v>126.10939931624374</c:v>
                </c:pt>
                <c:pt idx="81">
                  <c:v>258.8910934524842</c:v>
                </c:pt>
                <c:pt idx="82">
                  <c:v>132.54217417156528</c:v>
                </c:pt>
                <c:pt idx="83">
                  <c:v>237.40675119705693</c:v>
                </c:pt>
                <c:pt idx="84">
                  <c:v>47.346434879573849</c:v>
                </c:pt>
                <c:pt idx="85">
                  <c:v>440.20794260693458</c:v>
                </c:pt>
                <c:pt idx="86">
                  <c:v>103.7320390318624</c:v>
                </c:pt>
                <c:pt idx="87">
                  <c:v>75.471584549862413</c:v>
                </c:pt>
                <c:pt idx="88">
                  <c:v>273.15055748763967</c:v>
                </c:pt>
                <c:pt idx="89">
                  <c:v>107.81534930446223</c:v>
                </c:pt>
                <c:pt idx="90">
                  <c:v>52.242737323476241</c:v>
                </c:pt>
                <c:pt idx="91">
                  <c:v>129.15521106207476</c:v>
                </c:pt>
                <c:pt idx="92">
                  <c:v>80.642607611705685</c:v>
                </c:pt>
                <c:pt idx="93">
                  <c:v>90.552963073659228</c:v>
                </c:pt>
                <c:pt idx="94">
                  <c:v>311.26418735092511</c:v>
                </c:pt>
                <c:pt idx="95">
                  <c:v>90.766512453945197</c:v>
                </c:pt>
                <c:pt idx="96">
                  <c:v>179.03803452001412</c:v>
                </c:pt>
                <c:pt idx="97">
                  <c:v>93.49876070246907</c:v>
                </c:pt>
                <c:pt idx="98">
                  <c:v>182.53049272277826</c:v>
                </c:pt>
                <c:pt idx="99">
                  <c:v>255.83222435285208</c:v>
                </c:pt>
                <c:pt idx="100">
                  <c:v>166.33715779215845</c:v>
                </c:pt>
                <c:pt idx="101">
                  <c:v>110.03995306694001</c:v>
                </c:pt>
                <c:pt idx="102">
                  <c:v>40.57387235999164</c:v>
                </c:pt>
                <c:pt idx="103">
                  <c:v>147.44516776026765</c:v>
                </c:pt>
                <c:pt idx="104">
                  <c:v>131.38304306877953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3.1174423448103177</c:v>
                </c:pt>
                <c:pt idx="1">
                  <c:v>3.9791897571301513</c:v>
                </c:pt>
                <c:pt idx="2">
                  <c:v>5.7026845817698195</c:v>
                </c:pt>
                <c:pt idx="3">
                  <c:v>7.4261794064094868</c:v>
                </c:pt>
                <c:pt idx="4">
                  <c:v>9.1496742310491541</c:v>
                </c:pt>
                <c:pt idx="5">
                  <c:v>10.873169055688821</c:v>
                </c:pt>
                <c:pt idx="6">
                  <c:v>12.596663880328489</c:v>
                </c:pt>
                <c:pt idx="7">
                  <c:v>14.320158704968156</c:v>
                </c:pt>
                <c:pt idx="8">
                  <c:v>16.043653529607823</c:v>
                </c:pt>
                <c:pt idx="9">
                  <c:v>17.767148354247492</c:v>
                </c:pt>
                <c:pt idx="10">
                  <c:v>19.490643178887161</c:v>
                </c:pt>
                <c:pt idx="11" formatCode="0.0">
                  <c:v>20.352390591206994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4.7619047619047616E-2</c:v>
                </c:pt>
                <c:pt idx="2">
                  <c:v>4.7165532879818596E-2</c:v>
                </c:pt>
                <c:pt idx="3">
                  <c:v>1.9501133786848077E-2</c:v>
                </c:pt>
                <c:pt idx="4">
                  <c:v>0.15238095238095239</c:v>
                </c:pt>
                <c:pt idx="5">
                  <c:v>0.21904761904761905</c:v>
                </c:pt>
                <c:pt idx="6">
                  <c:v>0.14285714285714285</c:v>
                </c:pt>
                <c:pt idx="7">
                  <c:v>0.15238095238095239</c:v>
                </c:pt>
                <c:pt idx="8">
                  <c:v>0.10476190476190472</c:v>
                </c:pt>
                <c:pt idx="9">
                  <c:v>7.6190476190476253E-2</c:v>
                </c:pt>
                <c:pt idx="10">
                  <c:v>2.8571428571428581E-2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40.57387235999164</c:v>
                </c:pt>
                <c:pt idx="1">
                  <c:v>63.470673503690513</c:v>
                </c:pt>
                <c:pt idx="2">
                  <c:v>109.26427579108827</c:v>
                </c:pt>
                <c:pt idx="3">
                  <c:v>155.057878078486</c:v>
                </c:pt>
                <c:pt idx="4">
                  <c:v>200.85148036588376</c:v>
                </c:pt>
                <c:pt idx="5">
                  <c:v>246.64508265328149</c:v>
                </c:pt>
                <c:pt idx="6">
                  <c:v>292.4386849406792</c:v>
                </c:pt>
                <c:pt idx="7">
                  <c:v>338.23228722807698</c:v>
                </c:pt>
                <c:pt idx="8">
                  <c:v>384.02588951547466</c:v>
                </c:pt>
                <c:pt idx="9">
                  <c:v>429.81949180287245</c:v>
                </c:pt>
                <c:pt idx="10">
                  <c:v>475.61309409027012</c:v>
                </c:pt>
                <c:pt idx="11" formatCode="0.0">
                  <c:v>498.50989523396908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0.11428571428571428</c:v>
                </c:pt>
                <c:pt idx="2">
                  <c:v>0.35129251700680275</c:v>
                </c:pt>
                <c:pt idx="3">
                  <c:v>0.15346938775510205</c:v>
                </c:pt>
                <c:pt idx="4">
                  <c:v>0.12380952380952381</c:v>
                </c:pt>
                <c:pt idx="5">
                  <c:v>8.5714285714285743E-2</c:v>
                </c:pt>
                <c:pt idx="6">
                  <c:v>8.5714285714285632E-2</c:v>
                </c:pt>
                <c:pt idx="7">
                  <c:v>3.8095238095238071E-2</c:v>
                </c:pt>
                <c:pt idx="8">
                  <c:v>9.523809523809601E-3</c:v>
                </c:pt>
                <c:pt idx="9">
                  <c:v>1.904761904761898E-2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3.1174423448103177</c:v>
                </c:pt>
                <c:pt idx="1">
                  <c:v>3.9791897571301513</c:v>
                </c:pt>
                <c:pt idx="2">
                  <c:v>5.7026845817698195</c:v>
                </c:pt>
                <c:pt idx="3">
                  <c:v>7.4261794064094868</c:v>
                </c:pt>
                <c:pt idx="4">
                  <c:v>9.1496742310491541</c:v>
                </c:pt>
                <c:pt idx="5">
                  <c:v>10.873169055688821</c:v>
                </c:pt>
                <c:pt idx="6">
                  <c:v>12.596663880328489</c:v>
                </c:pt>
                <c:pt idx="7">
                  <c:v>14.320158704968156</c:v>
                </c:pt>
                <c:pt idx="8">
                  <c:v>16.043653529607823</c:v>
                </c:pt>
                <c:pt idx="9">
                  <c:v>17.767148354247492</c:v>
                </c:pt>
                <c:pt idx="10">
                  <c:v>19.490643178887161</c:v>
                </c:pt>
                <c:pt idx="11" formatCode="0.0">
                  <c:v>20.352390591206994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4.7619047619047616E-2</c:v>
                </c:pt>
                <c:pt idx="2">
                  <c:v>9.4784580498866206E-2</c:v>
                </c:pt>
                <c:pt idx="3">
                  <c:v>0.11428571428571428</c:v>
                </c:pt>
                <c:pt idx="4">
                  <c:v>0.26666666666666666</c:v>
                </c:pt>
                <c:pt idx="5">
                  <c:v>0.48571428571428571</c:v>
                </c:pt>
                <c:pt idx="6">
                  <c:v>0.62857142857142856</c:v>
                </c:pt>
                <c:pt idx="7">
                  <c:v>0.78095238095238095</c:v>
                </c:pt>
                <c:pt idx="8">
                  <c:v>0.88571428571428568</c:v>
                </c:pt>
                <c:pt idx="9">
                  <c:v>0.96190476190476193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40.57387235999164</c:v>
                </c:pt>
                <c:pt idx="1">
                  <c:v>63.470673503690513</c:v>
                </c:pt>
                <c:pt idx="2">
                  <c:v>109.26427579108827</c:v>
                </c:pt>
                <c:pt idx="3">
                  <c:v>155.057878078486</c:v>
                </c:pt>
                <c:pt idx="4">
                  <c:v>200.85148036588376</c:v>
                </c:pt>
                <c:pt idx="5">
                  <c:v>246.64508265328149</c:v>
                </c:pt>
                <c:pt idx="6">
                  <c:v>292.4386849406792</c:v>
                </c:pt>
                <c:pt idx="7">
                  <c:v>338.23228722807698</c:v>
                </c:pt>
                <c:pt idx="8">
                  <c:v>384.02588951547466</c:v>
                </c:pt>
                <c:pt idx="9">
                  <c:v>429.81949180287245</c:v>
                </c:pt>
                <c:pt idx="10">
                  <c:v>475.61309409027012</c:v>
                </c:pt>
                <c:pt idx="11" formatCode="0.0">
                  <c:v>498.50989523396908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0.11428571428571428</c:v>
                </c:pt>
                <c:pt idx="2">
                  <c:v>0.46557823129251702</c:v>
                </c:pt>
                <c:pt idx="3">
                  <c:v>0.61904761904761907</c:v>
                </c:pt>
                <c:pt idx="4">
                  <c:v>0.74285714285714288</c:v>
                </c:pt>
                <c:pt idx="5">
                  <c:v>0.82857142857142863</c:v>
                </c:pt>
                <c:pt idx="6">
                  <c:v>0.91428571428571426</c:v>
                </c:pt>
                <c:pt idx="7">
                  <c:v>0.95238095238095233</c:v>
                </c:pt>
                <c:pt idx="8">
                  <c:v>0.96190476190476193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6"/>
  <sheetViews>
    <sheetView tabSelected="1" zoomScale="60" zoomScaleNormal="60" workbookViewId="0">
      <selection activeCell="O14" sqref="O14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8"/>
    </row>
    <row r="3" spans="1:46" s="1" customFormat="1" ht="21" x14ac:dyDescent="0.35">
      <c r="B3" s="39"/>
      <c r="C3" s="59" t="s">
        <v>28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1"/>
    </row>
    <row r="4" spans="1:46" s="9" customFormat="1" x14ac:dyDescent="0.25">
      <c r="A4" s="1"/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1"/>
      <c r="AS4" s="1"/>
      <c r="AT4" s="1"/>
    </row>
    <row r="5" spans="1:46" s="9" customFormat="1" ht="15.75" x14ac:dyDescent="0.25">
      <c r="A5" s="1"/>
      <c r="B5" s="39"/>
      <c r="C5" s="40"/>
      <c r="D5" s="40"/>
      <c r="E5" s="40"/>
      <c r="F5" s="40"/>
      <c r="G5" s="40"/>
      <c r="H5" s="40"/>
      <c r="I5" s="40"/>
      <c r="J5" s="68" t="s">
        <v>7</v>
      </c>
      <c r="K5" s="69"/>
      <c r="L5" s="68" t="s">
        <v>8</v>
      </c>
      <c r="M5" s="69"/>
      <c r="N5" s="40"/>
      <c r="O5" s="40"/>
      <c r="P5" s="40"/>
      <c r="Q5" s="56" t="s">
        <v>42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1"/>
      <c r="AT5" s="1"/>
    </row>
    <row r="6" spans="1:46" s="9" customFormat="1" ht="15.75" thickBot="1" x14ac:dyDescent="0.3">
      <c r="A6" s="1"/>
      <c r="B6" s="39"/>
      <c r="C6" s="40"/>
      <c r="D6" s="40"/>
      <c r="E6" s="40"/>
      <c r="F6" s="66" t="s">
        <v>17</v>
      </c>
      <c r="G6" s="67"/>
      <c r="H6" s="66" t="s">
        <v>36</v>
      </c>
      <c r="I6" s="67"/>
      <c r="J6" s="66" t="s">
        <v>3</v>
      </c>
      <c r="K6" s="67"/>
      <c r="L6" s="66" t="s">
        <v>6</v>
      </c>
      <c r="M6" s="67"/>
      <c r="N6" s="66" t="s">
        <v>11</v>
      </c>
      <c r="O6" s="67"/>
      <c r="P6" s="42"/>
      <c r="Q6" s="42"/>
      <c r="R6" s="42"/>
      <c r="S6" s="42"/>
      <c r="T6" s="42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4"/>
      <c r="AS6" s="35"/>
      <c r="AT6" s="35"/>
    </row>
    <row r="7" spans="1:46" ht="15.75" x14ac:dyDescent="0.25">
      <c r="B7" s="39"/>
      <c r="C7" s="40"/>
      <c r="D7" s="40"/>
      <c r="E7" s="40"/>
      <c r="F7" s="45" t="s">
        <v>13</v>
      </c>
      <c r="G7" s="10">
        <f ca="1">MIN(F16:F120)</f>
        <v>0.20663398667407282</v>
      </c>
      <c r="H7" s="45" t="s">
        <v>13</v>
      </c>
      <c r="I7" s="10">
        <f ca="1">MIN(H16:H120)</f>
        <v>0</v>
      </c>
      <c r="J7" s="45" t="s">
        <v>1</v>
      </c>
      <c r="K7" s="2">
        <v>0</v>
      </c>
      <c r="L7" s="45" t="s">
        <v>1</v>
      </c>
      <c r="M7" s="5">
        <v>5</v>
      </c>
      <c r="N7" s="45" t="s">
        <v>1</v>
      </c>
      <c r="O7" s="7">
        <f ca="1">AVERAGE(N16:N120)</f>
        <v>12.333720124785954</v>
      </c>
      <c r="P7" s="12"/>
      <c r="Q7" s="56" t="s">
        <v>43</v>
      </c>
      <c r="R7" s="12"/>
      <c r="S7" s="12"/>
      <c r="T7" s="1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4"/>
      <c r="AS7" s="35"/>
      <c r="AT7" s="35"/>
    </row>
    <row r="8" spans="1:46" ht="16.5" thickBot="1" x14ac:dyDescent="0.3">
      <c r="B8" s="39"/>
      <c r="C8" s="40"/>
      <c r="D8" s="40"/>
      <c r="E8" s="40"/>
      <c r="F8" s="45" t="s">
        <v>14</v>
      </c>
      <c r="G8" s="11">
        <f ca="1">MAX(F16:F120)</f>
        <v>0.68765579066891158</v>
      </c>
      <c r="H8" s="45" t="s">
        <v>14</v>
      </c>
      <c r="I8" s="11">
        <f ca="1">MAX(H16:H120)</f>
        <v>1</v>
      </c>
      <c r="J8" s="45" t="s">
        <v>2</v>
      </c>
      <c r="K8" s="3">
        <v>1</v>
      </c>
      <c r="L8" s="45" t="s">
        <v>2</v>
      </c>
      <c r="M8" s="6">
        <v>0.5</v>
      </c>
      <c r="N8" s="45" t="s">
        <v>2</v>
      </c>
      <c r="O8" s="8">
        <f ca="1">STDEV(N16:N120)</f>
        <v>3.6735677502881194</v>
      </c>
      <c r="P8" s="12"/>
      <c r="Q8" s="57" t="s">
        <v>38</v>
      </c>
      <c r="R8" s="12"/>
      <c r="S8" s="12"/>
      <c r="T8" s="12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4"/>
      <c r="AS8" s="35"/>
      <c r="AT8" s="35"/>
    </row>
    <row r="9" spans="1:46" ht="16.5" thickBot="1" x14ac:dyDescent="0.3">
      <c r="B9" s="39"/>
      <c r="C9" s="40"/>
      <c r="D9" s="40"/>
      <c r="E9" s="40"/>
      <c r="F9" s="66" t="s">
        <v>18</v>
      </c>
      <c r="G9" s="67"/>
      <c r="H9" s="66" t="s">
        <v>37</v>
      </c>
      <c r="I9" s="67"/>
      <c r="J9" s="66" t="s">
        <v>4</v>
      </c>
      <c r="K9" s="67"/>
      <c r="L9" s="66" t="s">
        <v>5</v>
      </c>
      <c r="M9" s="67"/>
      <c r="N9" s="66" t="s">
        <v>12</v>
      </c>
      <c r="O9" s="67"/>
      <c r="P9" s="42"/>
      <c r="Q9" s="58" t="s">
        <v>39</v>
      </c>
      <c r="R9" s="42"/>
      <c r="S9" s="42"/>
      <c r="T9" s="42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4"/>
      <c r="AS9" s="35"/>
      <c r="AT9" s="35"/>
    </row>
    <row r="10" spans="1:46" ht="15.75" x14ac:dyDescent="0.25">
      <c r="B10" s="39"/>
      <c r="C10" s="40"/>
      <c r="D10" s="40"/>
      <c r="E10" s="40"/>
      <c r="F10" s="45" t="s">
        <v>13</v>
      </c>
      <c r="G10" s="10">
        <f ca="1">MIN(G16:G120)</f>
        <v>0.34700288313215161</v>
      </c>
      <c r="H10" s="45" t="s">
        <v>13</v>
      </c>
      <c r="I10" s="10">
        <f ca="1">MIN(I16:I120)</f>
        <v>0</v>
      </c>
      <c r="J10" s="45" t="s">
        <v>1</v>
      </c>
      <c r="K10" s="2">
        <v>0</v>
      </c>
      <c r="L10" s="45" t="s">
        <v>1</v>
      </c>
      <c r="M10" s="5">
        <v>12</v>
      </c>
      <c r="N10" s="45" t="s">
        <v>1</v>
      </c>
      <c r="O10" s="7">
        <f ca="1">AVERAGE(O16:O120)</f>
        <v>177.97751377488459</v>
      </c>
      <c r="P10" s="12"/>
      <c r="Q10" s="57" t="s">
        <v>40</v>
      </c>
      <c r="R10" s="12"/>
      <c r="S10" s="12"/>
      <c r="T10" s="12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4"/>
      <c r="AS10" s="35"/>
      <c r="AT10" s="35"/>
    </row>
    <row r="11" spans="1:46" ht="15.75" thickBot="1" x14ac:dyDescent="0.3">
      <c r="B11" s="39"/>
      <c r="C11" s="40"/>
      <c r="D11" s="40"/>
      <c r="E11" s="40"/>
      <c r="F11" s="45" t="s">
        <v>14</v>
      </c>
      <c r="G11" s="11">
        <f ca="1">MAX(G16:G120)</f>
        <v>0.65797465198133909</v>
      </c>
      <c r="H11" s="45" t="s">
        <v>14</v>
      </c>
      <c r="I11" s="11">
        <f ca="1">MAX(I16:I120)</f>
        <v>1</v>
      </c>
      <c r="J11" s="45" t="s">
        <v>2</v>
      </c>
      <c r="K11" s="3">
        <v>1</v>
      </c>
      <c r="L11" s="45" t="s">
        <v>2</v>
      </c>
      <c r="M11" s="6">
        <v>3.5</v>
      </c>
      <c r="N11" s="45" t="s">
        <v>2</v>
      </c>
      <c r="O11" s="8">
        <f ca="1">STDEV(O16:O120)</f>
        <v>94.800321743844549</v>
      </c>
      <c r="P11" s="12"/>
      <c r="Q11" s="12"/>
      <c r="R11" s="12"/>
      <c r="S11" s="12"/>
      <c r="T11" s="12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4"/>
      <c r="AS11" s="35"/>
      <c r="AT11" s="35"/>
    </row>
    <row r="12" spans="1:46" ht="15.75" thickBot="1" x14ac:dyDescent="0.3">
      <c r="B12" s="39"/>
      <c r="C12" s="40"/>
      <c r="D12" s="40"/>
      <c r="E12" s="40"/>
      <c r="F12" s="40"/>
      <c r="G12" s="40"/>
      <c r="H12" s="40"/>
      <c r="I12" s="40"/>
      <c r="J12" s="45" t="s">
        <v>10</v>
      </c>
      <c r="K12" s="4">
        <v>0.999</v>
      </c>
      <c r="L12" s="40"/>
      <c r="M12" s="46"/>
      <c r="N12" s="40"/>
      <c r="O12" s="46"/>
      <c r="P12" s="40"/>
      <c r="Q12" s="40" t="s">
        <v>44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4"/>
      <c r="AS12" s="35"/>
      <c r="AT12" s="35"/>
    </row>
    <row r="13" spans="1:46" s="9" customFormat="1" x14ac:dyDescent="0.25">
      <c r="A13" s="1"/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4"/>
      <c r="AS13" s="35"/>
      <c r="AT13" s="35"/>
    </row>
    <row r="14" spans="1:46" s="9" customFormat="1" ht="76.5" customHeight="1" thickBot="1" x14ac:dyDescent="0.3">
      <c r="A14" s="1"/>
      <c r="B14" s="39"/>
      <c r="C14" s="40"/>
      <c r="D14" s="63" t="s">
        <v>31</v>
      </c>
      <c r="E14" s="64"/>
      <c r="F14" s="63" t="s">
        <v>30</v>
      </c>
      <c r="G14" s="64"/>
      <c r="H14" s="63" t="s">
        <v>29</v>
      </c>
      <c r="I14" s="64"/>
      <c r="J14" s="63" t="s">
        <v>32</v>
      </c>
      <c r="K14" s="64"/>
      <c r="L14" s="63" t="s">
        <v>33</v>
      </c>
      <c r="M14" s="64"/>
      <c r="N14" s="47" t="s">
        <v>34</v>
      </c>
      <c r="O14" s="47" t="s">
        <v>35</v>
      </c>
      <c r="P14" s="48"/>
      <c r="Q14" s="48"/>
      <c r="R14" s="48"/>
      <c r="S14" s="48"/>
      <c r="T14" s="4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1"/>
      <c r="AS14" s="1"/>
      <c r="AT14" s="1"/>
    </row>
    <row r="15" spans="1:46" s="9" customFormat="1" x14ac:dyDescent="0.25">
      <c r="A15" s="1"/>
      <c r="B15" s="39"/>
      <c r="C15" s="60" t="s">
        <v>23</v>
      </c>
      <c r="D15" s="60" t="s">
        <v>15</v>
      </c>
      <c r="E15" s="60" t="s">
        <v>16</v>
      </c>
      <c r="F15" s="60" t="s">
        <v>21</v>
      </c>
      <c r="G15" s="60" t="s">
        <v>20</v>
      </c>
      <c r="H15" s="60" t="s">
        <v>19</v>
      </c>
      <c r="I15" s="60" t="s">
        <v>22</v>
      </c>
      <c r="J15" s="60" t="s">
        <v>3</v>
      </c>
      <c r="K15" s="60" t="s">
        <v>4</v>
      </c>
      <c r="L15" s="60" t="s">
        <v>6</v>
      </c>
      <c r="M15" s="60" t="s">
        <v>5</v>
      </c>
      <c r="N15" s="60" t="s">
        <v>0</v>
      </c>
      <c r="O15" s="60" t="s">
        <v>9</v>
      </c>
      <c r="P15" s="48"/>
      <c r="Q15" s="48"/>
      <c r="R15" s="48"/>
      <c r="S15" s="48"/>
      <c r="T15" s="48"/>
      <c r="U15" s="40"/>
      <c r="V15" s="40"/>
      <c r="W15" s="40"/>
      <c r="X15" s="40"/>
      <c r="Y15" s="40"/>
      <c r="Z15" s="40"/>
      <c r="AA15" s="40"/>
      <c r="AB15" s="49" t="s">
        <v>25</v>
      </c>
      <c r="AC15" s="40"/>
      <c r="AD15" s="40"/>
      <c r="AE15" s="61" t="s">
        <v>26</v>
      </c>
      <c r="AF15" s="15">
        <f ca="1">AC17</f>
        <v>3.1174423448103177</v>
      </c>
      <c r="AG15" s="16">
        <f t="shared" ref="AG15:AO15" ca="1" si="0">AF15+($AC$18-$AC$17)/10</f>
        <v>4.840937169449985</v>
      </c>
      <c r="AH15" s="16">
        <f t="shared" ca="1" si="0"/>
        <v>6.5644319940896523</v>
      </c>
      <c r="AI15" s="16">
        <f t="shared" ca="1" si="0"/>
        <v>8.2879268187293196</v>
      </c>
      <c r="AJ15" s="16">
        <f t="shared" ca="1" si="0"/>
        <v>10.011421643368987</v>
      </c>
      <c r="AK15" s="16">
        <f t="shared" ca="1" si="0"/>
        <v>11.734916468008654</v>
      </c>
      <c r="AL15" s="16">
        <f t="shared" ca="1" si="0"/>
        <v>13.458411292648321</v>
      </c>
      <c r="AM15" s="16">
        <f t="shared" ca="1" si="0"/>
        <v>15.181906117287989</v>
      </c>
      <c r="AN15" s="16">
        <f t="shared" ca="1" si="0"/>
        <v>16.905400941927656</v>
      </c>
      <c r="AO15" s="17">
        <f t="shared" ca="1" si="0"/>
        <v>18.628895766567325</v>
      </c>
      <c r="AP15" s="40"/>
      <c r="AQ15" s="40"/>
      <c r="AR15" s="41"/>
      <c r="AS15" s="1"/>
      <c r="AT15" s="1"/>
    </row>
    <row r="16" spans="1:46" s="9" customFormat="1" ht="15.75" thickBot="1" x14ac:dyDescent="0.3">
      <c r="A16" s="1"/>
      <c r="B16" s="39"/>
      <c r="C16" s="50">
        <v>0.25</v>
      </c>
      <c r="D16" s="50">
        <f ca="1">RAND()</f>
        <v>0.76774873917280217</v>
      </c>
      <c r="E16" s="50">
        <f ca="1">RAND()</f>
        <v>1.9460204318560992E-2</v>
      </c>
      <c r="F16" s="50">
        <f ca="1">AVERAGE(D16:D20)</f>
        <v>0.56616197352122222</v>
      </c>
      <c r="G16" s="50">
        <f ca="1">AVERAGE(E16:E20)</f>
        <v>0.45736097474465343</v>
      </c>
      <c r="H16" s="50">
        <f ca="1">(F16-$G$7)/($G$8-$G$7)</f>
        <v>0.74742555090290053</v>
      </c>
      <c r="I16" s="50">
        <f ca="1">(G16-$G$10)/($G$11-$G$10)</f>
        <v>0.35488138367319888</v>
      </c>
      <c r="J16" s="50">
        <f ca="1">_xlfn.NORM.INV(RAND(),$K$7,$K$8)</f>
        <v>-0.41008285431688046</v>
      </c>
      <c r="K16" s="50">
        <f ca="1">_xlfn.NORM.INV(RAND(),$K$10+$K$12*($K$11/$K$8)*(J16-$K$7),SQRT((1-$K$12^2)*$K$8))</f>
        <v>-0.47010829540517757</v>
      </c>
      <c r="L16" s="12">
        <f ca="1">J16*$M$8+$M$7</f>
        <v>4.7949585728415594</v>
      </c>
      <c r="M16" s="12">
        <f ca="1">K16*$M$11+$M$10</f>
        <v>10.354620966081878</v>
      </c>
      <c r="N16" s="12">
        <f ca="1">IF(M16&lt;0,0,M16)</f>
        <v>10.354620966081878</v>
      </c>
      <c r="O16" s="12">
        <f ca="1">EXP(L16)</f>
        <v>120.89937316182123</v>
      </c>
      <c r="P16" s="12"/>
      <c r="Q16" s="12"/>
      <c r="R16" s="12"/>
      <c r="S16" s="12"/>
      <c r="T16" s="12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65"/>
      <c r="AF16" s="18">
        <f t="shared" ref="AF16:AO16" ca="1" si="1">AF15+($AC$18-$AC$17)/10</f>
        <v>4.840937169449985</v>
      </c>
      <c r="AG16" s="19">
        <f t="shared" ca="1" si="1"/>
        <v>6.5644319940896523</v>
      </c>
      <c r="AH16" s="19">
        <f t="shared" ca="1" si="1"/>
        <v>8.2879268187293196</v>
      </c>
      <c r="AI16" s="19">
        <f t="shared" ca="1" si="1"/>
        <v>10.011421643368987</v>
      </c>
      <c r="AJ16" s="19">
        <f t="shared" ca="1" si="1"/>
        <v>11.734916468008654</v>
      </c>
      <c r="AK16" s="19">
        <f t="shared" ca="1" si="1"/>
        <v>13.458411292648321</v>
      </c>
      <c r="AL16" s="19">
        <f t="shared" ca="1" si="1"/>
        <v>15.181906117287989</v>
      </c>
      <c r="AM16" s="19">
        <f t="shared" ca="1" si="1"/>
        <v>16.905400941927656</v>
      </c>
      <c r="AN16" s="19">
        <f t="shared" ca="1" si="1"/>
        <v>18.628895766567325</v>
      </c>
      <c r="AO16" s="20">
        <f t="shared" ca="1" si="1"/>
        <v>20.352390591206994</v>
      </c>
      <c r="AP16" s="40"/>
      <c r="AQ16" s="40"/>
      <c r="AR16" s="41"/>
      <c r="AS16" s="1"/>
      <c r="AT16" s="1"/>
    </row>
    <row r="17" spans="1:46" s="9" customFormat="1" x14ac:dyDescent="0.25">
      <c r="A17" s="1"/>
      <c r="B17" s="39"/>
      <c r="C17" s="50">
        <f>C16+0.25</f>
        <v>0.5</v>
      </c>
      <c r="D17" s="50">
        <f t="shared" ref="D17:E48" ca="1" si="2">RAND()</f>
        <v>0.60034476156661531</v>
      </c>
      <c r="E17" s="50">
        <f t="shared" ca="1" si="2"/>
        <v>0.46143198959577247</v>
      </c>
      <c r="F17" s="50">
        <f ca="1">AVERAGE(D16:D21)</f>
        <v>0.61972155738317103</v>
      </c>
      <c r="G17" s="50">
        <f ca="1">AVERAGE(E16:E21)</f>
        <v>0.47180666631351986</v>
      </c>
      <c r="H17" s="50">
        <f t="shared" ref="H17:H80" ca="1" si="3">(F17-$G$7)/($G$8-$G$7)</f>
        <v>0.85877098975232846</v>
      </c>
      <c r="I17" s="50">
        <f t="shared" ref="I17:I80" ca="1" si="4">(G17-$G$10)/($G$11-$G$10)</f>
        <v>0.40133476952981723</v>
      </c>
      <c r="J17" s="50">
        <f t="shared" ref="J17:J80" ca="1" si="5">_xlfn.NORM.INV(RAND(),$K$7,$K$8)</f>
        <v>0.19574406667801425</v>
      </c>
      <c r="K17" s="50">
        <f t="shared" ref="K17:K80" ca="1" si="6">_xlfn.NORM.INV(RAND(),$K$10+$K$12*($K$11/$K$8)*(J17-$K$7),SQRT((1-$K$12^2)*$K$8))</f>
        <v>0.18649636129527494</v>
      </c>
      <c r="L17" s="12">
        <f t="shared" ref="L17:L80" ca="1" si="7">J17*$M$8+$M$7</f>
        <v>5.0978720333390068</v>
      </c>
      <c r="M17" s="12">
        <f t="shared" ref="M17:M80" ca="1" si="8">K17*$M$11+$M$10</f>
        <v>12.652737264533462</v>
      </c>
      <c r="N17" s="12">
        <f t="shared" ref="N17:N80" ca="1" si="9">IF(M17&lt;0,0,M17)</f>
        <v>12.652737264533462</v>
      </c>
      <c r="O17" s="12">
        <f t="shared" ref="O17:O47" ca="1" si="10">EXP(L17)</f>
        <v>163.67324525167118</v>
      </c>
      <c r="P17" s="12"/>
      <c r="Q17" s="12"/>
      <c r="R17" s="12"/>
      <c r="S17" s="12"/>
      <c r="T17" s="12"/>
      <c r="U17" s="40"/>
      <c r="V17" s="40"/>
      <c r="W17" s="40"/>
      <c r="X17" s="40"/>
      <c r="Y17" s="40"/>
      <c r="Z17" s="40"/>
      <c r="AA17" s="40"/>
      <c r="AB17" s="25" t="s">
        <v>13</v>
      </c>
      <c r="AC17" s="21">
        <f ca="1">MIN(N16:N120)</f>
        <v>3.1174423448103177</v>
      </c>
      <c r="AD17" s="45" t="s">
        <v>0</v>
      </c>
      <c r="AE17" s="33">
        <f ca="1">MIN(N16:N120)</f>
        <v>3.1174423448103177</v>
      </c>
      <c r="AF17" s="16">
        <f ca="1">$AC$17+($AC$18-$AC$17)/20</f>
        <v>3.9791897571301513</v>
      </c>
      <c r="AG17" s="16">
        <f t="shared" ref="AG17:AO17" ca="1" si="11">AF17+($AC$18-$AC$17)/10</f>
        <v>5.7026845817698195</v>
      </c>
      <c r="AH17" s="16">
        <f t="shared" ca="1" si="11"/>
        <v>7.4261794064094868</v>
      </c>
      <c r="AI17" s="16">
        <f t="shared" ca="1" si="11"/>
        <v>9.1496742310491541</v>
      </c>
      <c r="AJ17" s="16">
        <f t="shared" ca="1" si="11"/>
        <v>10.873169055688821</v>
      </c>
      <c r="AK17" s="16">
        <f t="shared" ca="1" si="11"/>
        <v>12.596663880328489</v>
      </c>
      <c r="AL17" s="16">
        <f t="shared" ca="1" si="11"/>
        <v>14.320158704968156</v>
      </c>
      <c r="AM17" s="16">
        <f t="shared" ca="1" si="11"/>
        <v>16.043653529607823</v>
      </c>
      <c r="AN17" s="16">
        <f t="shared" ca="1" si="11"/>
        <v>17.767148354247492</v>
      </c>
      <c r="AO17" s="16">
        <f t="shared" ca="1" si="11"/>
        <v>19.490643178887161</v>
      </c>
      <c r="AP17" s="23">
        <f ca="1">AC18</f>
        <v>20.352390591206994</v>
      </c>
      <c r="AQ17" s="40"/>
      <c r="AR17" s="41"/>
      <c r="AS17" s="1"/>
      <c r="AT17" s="1"/>
    </row>
    <row r="18" spans="1:46" s="9" customFormat="1" ht="15.75" thickBot="1" x14ac:dyDescent="0.3">
      <c r="A18" s="1"/>
      <c r="B18" s="39"/>
      <c r="C18" s="50">
        <f t="shared" ref="C18:C81" si="12">C17+0.25</f>
        <v>0.75</v>
      </c>
      <c r="D18" s="50">
        <f t="shared" ca="1" si="2"/>
        <v>0.74903237632053543</v>
      </c>
      <c r="E18" s="50">
        <f t="shared" ca="1" si="2"/>
        <v>0.83692734833919158</v>
      </c>
      <c r="F18" s="50">
        <f ca="1">AVERAGE(D16:D22)</f>
        <v>0.55865157455969339</v>
      </c>
      <c r="G18" s="50">
        <f ca="1">AVERAGE(E16:E22)</f>
        <v>0.50650278343382105</v>
      </c>
      <c r="H18" s="50">
        <f t="shared" ca="1" si="3"/>
        <v>0.73181212361300285</v>
      </c>
      <c r="I18" s="50">
        <f t="shared" ca="1" si="4"/>
        <v>0.51290797518993558</v>
      </c>
      <c r="J18" s="50">
        <f t="shared" ca="1" si="5"/>
        <v>-0.56739415590136388</v>
      </c>
      <c r="K18" s="50">
        <f t="shared" ca="1" si="6"/>
        <v>-0.5803176188253456</v>
      </c>
      <c r="L18" s="12">
        <f t="shared" ca="1" si="7"/>
        <v>4.7163029220493184</v>
      </c>
      <c r="M18" s="12">
        <f t="shared" ca="1" si="8"/>
        <v>9.9688883341112913</v>
      </c>
      <c r="N18" s="12">
        <f t="shared" ca="1" si="9"/>
        <v>9.9688883341112913</v>
      </c>
      <c r="O18" s="12">
        <f t="shared" ca="1" si="10"/>
        <v>111.75432352972781</v>
      </c>
      <c r="P18" s="12"/>
      <c r="Q18" s="12"/>
      <c r="R18" s="12"/>
      <c r="S18" s="12"/>
      <c r="T18" s="12"/>
      <c r="U18" s="40"/>
      <c r="V18" s="40"/>
      <c r="W18" s="40"/>
      <c r="X18" s="40"/>
      <c r="Y18" s="40"/>
      <c r="Z18" s="40"/>
      <c r="AA18" s="40"/>
      <c r="AB18" s="26" t="s">
        <v>14</v>
      </c>
      <c r="AC18" s="22">
        <f ca="1">MAX(N16:N120)</f>
        <v>20.352390591206994</v>
      </c>
      <c r="AD18" s="45" t="s">
        <v>24</v>
      </c>
      <c r="AE18" s="34">
        <v>0</v>
      </c>
      <c r="AF18" s="19">
        <f ca="1">COUNTIF($N$16:$N$120,"&lt;"&amp;AF16)/COUNT($N$16:$N$120)</f>
        <v>4.7619047619047616E-2</v>
      </c>
      <c r="AG18" s="19">
        <f ca="1">(COUNTIF($N$16:$N$120,"&lt;"&amp;AG16)-AF18)/COUNT(N16:N120)</f>
        <v>4.7165532879818596E-2</v>
      </c>
      <c r="AH18" s="19">
        <f ca="1">(COUNTIF($N$16:$N$120,"&lt;"&amp;AH16)/COUNT($N$16:$N$120))-SUM($AF$18:AG18)</f>
        <v>1.9501133786848077E-2</v>
      </c>
      <c r="AI18" s="19">
        <f ca="1">(COUNTIF($N$16:$N$120,"&lt;"&amp;AI16)/COUNT($N$16:$N$120))-SUM($AF$18:AH18)</f>
        <v>0.15238095238095239</v>
      </c>
      <c r="AJ18" s="19">
        <f ca="1">(COUNTIF($N$16:$N$120,"&lt;"&amp;AJ16)/COUNT($N$16:$N$120))-SUM($AF$18:AI18)</f>
        <v>0.21904761904761905</v>
      </c>
      <c r="AK18" s="19">
        <f ca="1">(COUNTIF($N$16:$N$120,"&lt;"&amp;AK16)/COUNT($N$16:$N$120))-SUM($AF$18:AJ18)</f>
        <v>0.14285714285714285</v>
      </c>
      <c r="AL18" s="19">
        <f ca="1">(COUNTIF($N$16:$N$120,"&lt;"&amp;AL16)/COUNT($N$16:$N$120))-SUM($AF$18:AK18)</f>
        <v>0.15238095238095239</v>
      </c>
      <c r="AM18" s="19">
        <f ca="1">(COUNTIF($N$16:$N$120,"&lt;"&amp;AM16)/COUNT($N$16:$N$120))-SUM($AF$18:AL18)</f>
        <v>0.10476190476190472</v>
      </c>
      <c r="AN18" s="19">
        <f ca="1">(COUNTIF($N$16:$N$120,"&lt;"&amp;AN16)/COUNT($N$16:$N$120))-SUM($AF$18:AM18)</f>
        <v>7.6190476190476253E-2</v>
      </c>
      <c r="AO18" s="19">
        <f ca="1">(COUNTIF($N$16:$N$120,"&lt;"&amp;AO16)/COUNT($N$16:$N$120))-SUM($AF$18:AN18)</f>
        <v>2.8571428571428581E-2</v>
      </c>
      <c r="AP18" s="24">
        <v>0</v>
      </c>
      <c r="AQ18" s="40"/>
      <c r="AR18" s="41"/>
      <c r="AS18" s="1"/>
      <c r="AT18" s="1"/>
    </row>
    <row r="19" spans="1:46" s="9" customFormat="1" ht="15.75" thickBot="1" x14ac:dyDescent="0.3">
      <c r="A19" s="1"/>
      <c r="B19" s="39"/>
      <c r="C19" s="50">
        <f t="shared" si="12"/>
        <v>1</v>
      </c>
      <c r="D19" s="50">
        <f t="shared" ca="1" si="2"/>
        <v>0.33968424749494164</v>
      </c>
      <c r="E19" s="50">
        <f t="shared" ca="1" si="2"/>
        <v>0.40047806077369608</v>
      </c>
      <c r="F19" s="50">
        <f ca="1">AVERAGE(D16:D23)</f>
        <v>0.54932543041102067</v>
      </c>
      <c r="G19" s="50">
        <f ca="1">AVERAGE(E16:E23)</f>
        <v>0.45545923247720788</v>
      </c>
      <c r="H19" s="50">
        <f t="shared" ca="1" si="3"/>
        <v>0.71242392941635724</v>
      </c>
      <c r="I19" s="50">
        <f t="shared" ca="1" si="4"/>
        <v>0.34876590163287308</v>
      </c>
      <c r="J19" s="50">
        <f t="shared" ca="1" si="5"/>
        <v>-0.22206810223306103</v>
      </c>
      <c r="K19" s="50">
        <f t="shared" ca="1" si="6"/>
        <v>-0.15285971273055227</v>
      </c>
      <c r="L19" s="12">
        <f t="shared" ca="1" si="7"/>
        <v>4.8889659488834694</v>
      </c>
      <c r="M19" s="12">
        <f t="shared" ca="1" si="8"/>
        <v>11.464991005443068</v>
      </c>
      <c r="N19" s="12">
        <f t="shared" ca="1" si="9"/>
        <v>11.464991005443068</v>
      </c>
      <c r="O19" s="12">
        <f t="shared" ca="1" si="10"/>
        <v>132.81616431617724</v>
      </c>
      <c r="P19" s="12"/>
      <c r="Q19" s="12"/>
      <c r="R19" s="12"/>
      <c r="S19" s="12"/>
      <c r="T19" s="12"/>
      <c r="U19" s="40"/>
      <c r="V19" s="40"/>
      <c r="W19" s="40"/>
      <c r="X19" s="40"/>
      <c r="Y19" s="40"/>
      <c r="Z19" s="40"/>
      <c r="AA19" s="40"/>
      <c r="AB19" s="40"/>
      <c r="AC19" s="40"/>
      <c r="AD19" s="45" t="s">
        <v>41</v>
      </c>
      <c r="AE19" s="27">
        <f>AE18</f>
        <v>0</v>
      </c>
      <c r="AF19" s="28">
        <f ca="1">AF18+AE19</f>
        <v>4.7619047619047616E-2</v>
      </c>
      <c r="AG19" s="28">
        <f t="shared" ref="AG19:AP19" ca="1" si="13">AG18+AF19</f>
        <v>9.4784580498866206E-2</v>
      </c>
      <c r="AH19" s="28">
        <f t="shared" ca="1" si="13"/>
        <v>0.11428571428571428</v>
      </c>
      <c r="AI19" s="28">
        <f t="shared" ca="1" si="13"/>
        <v>0.26666666666666666</v>
      </c>
      <c r="AJ19" s="28">
        <f t="shared" ca="1" si="13"/>
        <v>0.48571428571428571</v>
      </c>
      <c r="AK19" s="28">
        <f t="shared" ca="1" si="13"/>
        <v>0.62857142857142856</v>
      </c>
      <c r="AL19" s="28">
        <f t="shared" ca="1" si="13"/>
        <v>0.78095238095238095</v>
      </c>
      <c r="AM19" s="28">
        <f t="shared" ca="1" si="13"/>
        <v>0.88571428571428568</v>
      </c>
      <c r="AN19" s="28">
        <f t="shared" ca="1" si="13"/>
        <v>0.96190476190476193</v>
      </c>
      <c r="AO19" s="28">
        <f t="shared" ca="1" si="13"/>
        <v>0.99047619047619051</v>
      </c>
      <c r="AP19" s="29">
        <f t="shared" ca="1" si="13"/>
        <v>0.99047619047619051</v>
      </c>
      <c r="AQ19" s="40"/>
      <c r="AR19" s="41"/>
      <c r="AS19" s="1"/>
      <c r="AT19" s="1"/>
    </row>
    <row r="20" spans="1:46" s="9" customFormat="1" x14ac:dyDescent="0.25">
      <c r="A20" s="1"/>
      <c r="B20" s="39"/>
      <c r="C20" s="50">
        <f t="shared" si="12"/>
        <v>1.25</v>
      </c>
      <c r="D20" s="50">
        <f t="shared" ca="1" si="2"/>
        <v>0.37399974305121686</v>
      </c>
      <c r="E20" s="50">
        <f t="shared" ca="1" si="2"/>
        <v>0.56850727069604567</v>
      </c>
      <c r="F20" s="50">
        <f ca="1">AVERAGE(D16:D24)</f>
        <v>0.55811997319624251</v>
      </c>
      <c r="G20" s="50">
        <f ca="1">AVERAGE(E16:E24)</f>
        <v>0.43504686863101466</v>
      </c>
      <c r="H20" s="50">
        <f t="shared" ca="1" si="3"/>
        <v>0.73070697337025714</v>
      </c>
      <c r="I20" s="50">
        <f t="shared" ca="1" si="4"/>
        <v>0.28312533264574863</v>
      </c>
      <c r="J20" s="50">
        <f t="shared" ca="1" si="5"/>
        <v>8.0922279749278E-2</v>
      </c>
      <c r="K20" s="50">
        <f t="shared" ca="1" si="6"/>
        <v>4.6953251668937213E-2</v>
      </c>
      <c r="L20" s="12">
        <f t="shared" ca="1" si="7"/>
        <v>5.0404611398746386</v>
      </c>
      <c r="M20" s="12">
        <f t="shared" ca="1" si="8"/>
        <v>12.164336380841281</v>
      </c>
      <c r="N20" s="12">
        <f t="shared" ca="1" si="9"/>
        <v>12.164336380841281</v>
      </c>
      <c r="O20" s="12">
        <f t="shared" ca="1" si="10"/>
        <v>154.54126373580331</v>
      </c>
      <c r="P20" s="12"/>
      <c r="Q20" s="12"/>
      <c r="R20" s="12"/>
      <c r="S20" s="12"/>
      <c r="T20" s="12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51"/>
      <c r="AN20" s="40"/>
      <c r="AO20" s="40"/>
      <c r="AP20" s="40"/>
      <c r="AQ20" s="40"/>
      <c r="AR20" s="41"/>
      <c r="AS20" s="1"/>
      <c r="AT20" s="1"/>
    </row>
    <row r="21" spans="1:46" s="9" customFormat="1" x14ac:dyDescent="0.25">
      <c r="A21" s="1"/>
      <c r="B21" s="39"/>
      <c r="C21" s="50">
        <f t="shared" si="12"/>
        <v>1.5</v>
      </c>
      <c r="D21" s="50">
        <f t="shared" ca="1" si="2"/>
        <v>0.88751947669291453</v>
      </c>
      <c r="E21" s="50">
        <f t="shared" ca="1" si="2"/>
        <v>0.54403512415785193</v>
      </c>
      <c r="F21" s="50">
        <f t="shared" ref="F21:G21" ca="1" si="14">AVERAGE(D17:D25)</f>
        <v>0.54922684692428247</v>
      </c>
      <c r="G21" s="50">
        <f t="shared" ca="1" si="14"/>
        <v>0.49395523543177039</v>
      </c>
      <c r="H21" s="50">
        <f t="shared" ca="1" si="3"/>
        <v>0.71221898343278756</v>
      </c>
      <c r="I21" s="50">
        <f t="shared" ca="1" si="4"/>
        <v>0.47255849893848889</v>
      </c>
      <c r="J21" s="50">
        <f t="shared" ca="1" si="5"/>
        <v>-0.72541244833703533</v>
      </c>
      <c r="K21" s="50">
        <f t="shared" ca="1" si="6"/>
        <v>-0.67574073207315055</v>
      </c>
      <c r="L21" s="12">
        <f t="shared" ca="1" si="7"/>
        <v>4.6372937758314823</v>
      </c>
      <c r="M21" s="12">
        <f t="shared" ca="1" si="8"/>
        <v>9.6349074377439727</v>
      </c>
      <c r="N21" s="12">
        <f t="shared" ca="1" si="9"/>
        <v>9.6349074377439727</v>
      </c>
      <c r="O21" s="12">
        <f t="shared" ca="1" si="10"/>
        <v>103.26451218677906</v>
      </c>
      <c r="P21" s="12"/>
      <c r="Q21" s="12"/>
      <c r="R21" s="12"/>
      <c r="S21" s="12"/>
      <c r="T21" s="12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1"/>
      <c r="AS21" s="1"/>
      <c r="AT21" s="1"/>
    </row>
    <row r="22" spans="1:46" s="9" customFormat="1" x14ac:dyDescent="0.25">
      <c r="A22" s="1"/>
      <c r="B22" s="39"/>
      <c r="C22" s="50">
        <f t="shared" si="12"/>
        <v>1.75</v>
      </c>
      <c r="D22" s="50">
        <f t="shared" ca="1" si="2"/>
        <v>0.19223167761882776</v>
      </c>
      <c r="E22" s="50">
        <f t="shared" ca="1" si="2"/>
        <v>0.71467948615562837</v>
      </c>
      <c r="F22" s="50">
        <f t="shared" ref="F22:G22" ca="1" si="15">AVERAGE(D18:D26)</f>
        <v>0.52822450692894707</v>
      </c>
      <c r="G22" s="50">
        <f t="shared" ca="1" si="15"/>
        <v>0.5234788355015616</v>
      </c>
      <c r="H22" s="50">
        <f t="shared" ca="1" si="3"/>
        <v>0.66855705413787192</v>
      </c>
      <c r="I22" s="50">
        <f t="shared" ca="1" si="4"/>
        <v>0.56749830707299942</v>
      </c>
      <c r="J22" s="50">
        <f t="shared" ca="1" si="5"/>
        <v>0.25355159138807803</v>
      </c>
      <c r="K22" s="50">
        <f t="shared" ca="1" si="6"/>
        <v>0.21604074214823737</v>
      </c>
      <c r="L22" s="12">
        <f t="shared" ca="1" si="7"/>
        <v>5.126775795694039</v>
      </c>
      <c r="M22" s="12">
        <f t="shared" ca="1" si="8"/>
        <v>12.756142597518831</v>
      </c>
      <c r="N22" s="12">
        <f t="shared" ca="1" si="9"/>
        <v>12.756142597518831</v>
      </c>
      <c r="O22" s="12">
        <f t="shared" ca="1" si="10"/>
        <v>168.47304988987113</v>
      </c>
      <c r="P22" s="12"/>
      <c r="Q22" s="12"/>
      <c r="R22" s="12"/>
      <c r="S22" s="12"/>
      <c r="T22" s="12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1"/>
      <c r="AT22" s="1"/>
    </row>
    <row r="23" spans="1:46" s="9" customFormat="1" x14ac:dyDescent="0.25">
      <c r="A23" s="1"/>
      <c r="B23" s="39"/>
      <c r="C23" s="50">
        <f t="shared" si="12"/>
        <v>2</v>
      </c>
      <c r="D23" s="50">
        <f t="shared" ca="1" si="2"/>
        <v>0.48404242137031206</v>
      </c>
      <c r="E23" s="50">
        <f t="shared" ca="1" si="2"/>
        <v>9.8154375780915126E-2</v>
      </c>
      <c r="F23" s="50">
        <f t="shared" ref="F23:G23" ca="1" si="16">AVERAGE(D19:D27)</f>
        <v>0.50647920577253114</v>
      </c>
      <c r="G23" s="50">
        <f t="shared" ca="1" si="16"/>
        <v>0.46428664185199575</v>
      </c>
      <c r="H23" s="50">
        <f t="shared" ca="1" si="3"/>
        <v>0.62335057705965358</v>
      </c>
      <c r="I23" s="50">
        <f t="shared" ca="1" si="4"/>
        <v>0.37715243140519117</v>
      </c>
      <c r="J23" s="50">
        <f t="shared" ca="1" si="5"/>
        <v>0.49797728629639815</v>
      </c>
      <c r="K23" s="50">
        <f t="shared" ca="1" si="6"/>
        <v>0.53070855161634922</v>
      </c>
      <c r="L23" s="12">
        <f t="shared" ca="1" si="7"/>
        <v>5.2489886431481994</v>
      </c>
      <c r="M23" s="12">
        <f t="shared" ca="1" si="8"/>
        <v>13.857479930657222</v>
      </c>
      <c r="N23" s="12">
        <f t="shared" ca="1" si="9"/>
        <v>13.857479930657222</v>
      </c>
      <c r="O23" s="12">
        <f t="shared" ca="1" si="10"/>
        <v>190.37363538411162</v>
      </c>
      <c r="P23" s="12"/>
      <c r="Q23" s="12"/>
      <c r="R23" s="12"/>
      <c r="S23" s="12"/>
      <c r="T23" s="12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1"/>
      <c r="AT23" s="1"/>
    </row>
    <row r="24" spans="1:46" s="9" customFormat="1" x14ac:dyDescent="0.25">
      <c r="A24" s="1"/>
      <c r="B24" s="39"/>
      <c r="C24" s="50">
        <f t="shared" si="12"/>
        <v>2.25</v>
      </c>
      <c r="D24" s="50">
        <f t="shared" ca="1" si="2"/>
        <v>0.62847631547801697</v>
      </c>
      <c r="E24" s="50">
        <f t="shared" ca="1" si="2"/>
        <v>0.27174795786146866</v>
      </c>
      <c r="F24" s="50">
        <f t="shared" ref="F24:G24" ca="1" si="17">AVERAGE(D20:D28)</f>
        <v>0.55178629853964878</v>
      </c>
      <c r="G24" s="50">
        <f t="shared" ca="1" si="17"/>
        <v>0.44414567313561509</v>
      </c>
      <c r="H24" s="50">
        <f t="shared" ca="1" si="3"/>
        <v>0.71753984746454313</v>
      </c>
      <c r="I24" s="50">
        <f t="shared" ca="1" si="4"/>
        <v>0.3123845947912236</v>
      </c>
      <c r="J24" s="50">
        <f t="shared" ca="1" si="5"/>
        <v>-7.8905630913145855E-2</v>
      </c>
      <c r="K24" s="50">
        <f t="shared" ca="1" si="6"/>
        <v>-7.9654608538555646E-2</v>
      </c>
      <c r="L24" s="12">
        <f t="shared" ca="1" si="7"/>
        <v>4.9605471845434268</v>
      </c>
      <c r="M24" s="12">
        <f t="shared" ca="1" si="8"/>
        <v>11.721208870115055</v>
      </c>
      <c r="N24" s="12">
        <f t="shared" ca="1" si="9"/>
        <v>11.721208870115055</v>
      </c>
      <c r="O24" s="12">
        <f t="shared" ca="1" si="10"/>
        <v>142.67184236905675</v>
      </c>
      <c r="P24" s="12"/>
      <c r="Q24" s="12"/>
      <c r="R24" s="12"/>
      <c r="S24" s="12"/>
      <c r="T24" s="12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1"/>
      <c r="AS24" s="1"/>
      <c r="AT24" s="1"/>
    </row>
    <row r="25" spans="1:46" s="9" customFormat="1" x14ac:dyDescent="0.25">
      <c r="A25" s="1"/>
      <c r="B25" s="39"/>
      <c r="C25" s="50">
        <f t="shared" si="12"/>
        <v>2.5</v>
      </c>
      <c r="D25" s="50">
        <f t="shared" ca="1" si="2"/>
        <v>0.68771060272516227</v>
      </c>
      <c r="E25" s="50">
        <f t="shared" ca="1" si="2"/>
        <v>0.54963550552536289</v>
      </c>
      <c r="F25" s="50">
        <f t="shared" ref="F25:G25" ca="1" si="18">AVERAGE(D21:D29)</f>
        <v>0.59948518701665821</v>
      </c>
      <c r="G25" s="50">
        <f t="shared" ca="1" si="18"/>
        <v>0.48451691527066526</v>
      </c>
      <c r="H25" s="50">
        <f t="shared" ca="1" si="3"/>
        <v>0.81670144072471307</v>
      </c>
      <c r="I25" s="50">
        <f t="shared" ca="1" si="4"/>
        <v>0.4422074474715551</v>
      </c>
      <c r="J25" s="50">
        <f t="shared" ca="1" si="5"/>
        <v>-8.0956184175504403E-2</v>
      </c>
      <c r="K25" s="50">
        <f t="shared" ca="1" si="6"/>
        <v>-0.10552377959073694</v>
      </c>
      <c r="L25" s="12">
        <f t="shared" ca="1" si="7"/>
        <v>4.9595219079122481</v>
      </c>
      <c r="M25" s="12">
        <f t="shared" ca="1" si="8"/>
        <v>11.63066677143242</v>
      </c>
      <c r="N25" s="12">
        <f t="shared" ca="1" si="9"/>
        <v>11.63066677143242</v>
      </c>
      <c r="O25" s="12">
        <f t="shared" ca="1" si="10"/>
        <v>142.52563922528918</v>
      </c>
      <c r="P25" s="12"/>
      <c r="Q25" s="12"/>
      <c r="R25" s="12"/>
      <c r="S25" s="12"/>
      <c r="T25" s="12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1"/>
      <c r="AS25" s="1"/>
      <c r="AT25" s="1"/>
    </row>
    <row r="26" spans="1:46" s="9" customFormat="1" x14ac:dyDescent="0.25">
      <c r="A26" s="1"/>
      <c r="B26" s="39"/>
      <c r="C26" s="50">
        <f t="shared" si="12"/>
        <v>2.75</v>
      </c>
      <c r="D26" s="50">
        <f t="shared" ca="1" si="2"/>
        <v>0.4113237016085961</v>
      </c>
      <c r="E26" s="50">
        <f t="shared" ca="1" si="2"/>
        <v>0.72714439022389332</v>
      </c>
      <c r="F26" s="50">
        <f t="shared" ref="F26:G26" ca="1" si="19">AVERAGE(D22:D30)</f>
        <v>0.50725458320283046</v>
      </c>
      <c r="G26" s="50">
        <f t="shared" ca="1" si="19"/>
        <v>0.42559451905224066</v>
      </c>
      <c r="H26" s="50">
        <f t="shared" ca="1" si="3"/>
        <v>0.6249625152792101</v>
      </c>
      <c r="I26" s="50">
        <f t="shared" ca="1" si="4"/>
        <v>0.25272916641575838</v>
      </c>
      <c r="J26" s="50">
        <f t="shared" ca="1" si="5"/>
        <v>-1.3322126576214119</v>
      </c>
      <c r="K26" s="50">
        <f t="shared" ca="1" si="6"/>
        <v>-1.3552105736693962</v>
      </c>
      <c r="L26" s="12">
        <f t="shared" ca="1" si="7"/>
        <v>4.3338936711892941</v>
      </c>
      <c r="M26" s="12">
        <f t="shared" ca="1" si="8"/>
        <v>7.2567629921571131</v>
      </c>
      <c r="N26" s="12">
        <f t="shared" ca="1" si="9"/>
        <v>7.2567629921571131</v>
      </c>
      <c r="O26" s="12">
        <f t="shared" ca="1" si="10"/>
        <v>76.240565081030951</v>
      </c>
      <c r="P26" s="12"/>
      <c r="Q26" s="12"/>
      <c r="R26" s="12"/>
      <c r="S26" s="12"/>
      <c r="T26" s="12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1"/>
      <c r="AS26" s="1"/>
      <c r="AT26" s="1"/>
    </row>
    <row r="27" spans="1:46" s="9" customFormat="1" x14ac:dyDescent="0.25">
      <c r="A27" s="1"/>
      <c r="B27" s="39"/>
      <c r="C27" s="50">
        <f t="shared" si="12"/>
        <v>3</v>
      </c>
      <c r="D27" s="50">
        <f t="shared" ca="1" si="2"/>
        <v>0.55332466591279139</v>
      </c>
      <c r="E27" s="50">
        <f t="shared" ca="1" si="2"/>
        <v>0.30419760549309971</v>
      </c>
      <c r="F27" s="50">
        <f t="shared" ref="F27:G27" ca="1" si="20">AVERAGE(D23:D31)</f>
        <v>0.53003013487401252</v>
      </c>
      <c r="G27" s="50">
        <f t="shared" ca="1" si="20"/>
        <v>0.39757016814238177</v>
      </c>
      <c r="H27" s="50">
        <f t="shared" ca="1" si="3"/>
        <v>0.67231078823073398</v>
      </c>
      <c r="I27" s="50">
        <f t="shared" ca="1" si="4"/>
        <v>0.16261053277396981</v>
      </c>
      <c r="J27" s="50">
        <f t="shared" ca="1" si="5"/>
        <v>-0.42032594372433801</v>
      </c>
      <c r="K27" s="50">
        <f t="shared" ca="1" si="6"/>
        <v>-0.40889122529939487</v>
      </c>
      <c r="L27" s="12">
        <f t="shared" ca="1" si="7"/>
        <v>4.7898370281378311</v>
      </c>
      <c r="M27" s="12">
        <f t="shared" ca="1" si="8"/>
        <v>10.568880711452119</v>
      </c>
      <c r="N27" s="12">
        <f t="shared" ca="1" si="9"/>
        <v>10.568880711452119</v>
      </c>
      <c r="O27" s="12">
        <f t="shared" ca="1" si="10"/>
        <v>120.28176452264799</v>
      </c>
      <c r="P27" s="12"/>
      <c r="Q27" s="12"/>
      <c r="R27" s="12"/>
      <c r="S27" s="12"/>
      <c r="T27" s="12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1"/>
      <c r="AS27" s="1"/>
      <c r="AT27" s="1"/>
    </row>
    <row r="28" spans="1:46" s="9" customFormat="1" x14ac:dyDescent="0.25">
      <c r="A28" s="1"/>
      <c r="B28" s="39"/>
      <c r="C28" s="50">
        <f t="shared" si="12"/>
        <v>3.25</v>
      </c>
      <c r="D28" s="50">
        <f t="shared" ca="1" si="2"/>
        <v>0.74744808239900129</v>
      </c>
      <c r="E28" s="50">
        <f t="shared" ca="1" si="2"/>
        <v>0.21920934232627087</v>
      </c>
      <c r="F28" s="50">
        <f t="shared" ref="F28:G28" ca="1" si="21">AVERAGE(D24:D32)</f>
        <v>0.58378440089947503</v>
      </c>
      <c r="G28" s="50">
        <f t="shared" ca="1" si="21"/>
        <v>0.40791439218245329</v>
      </c>
      <c r="H28" s="50">
        <f t="shared" ca="1" si="3"/>
        <v>0.78406095335638659</v>
      </c>
      <c r="I28" s="50">
        <f t="shared" ca="1" si="4"/>
        <v>0.19587472289113822</v>
      </c>
      <c r="J28" s="50">
        <f t="shared" ca="1" si="5"/>
        <v>-0.8540388251993648</v>
      </c>
      <c r="K28" s="50">
        <f t="shared" ca="1" si="6"/>
        <v>-0.82778714294600775</v>
      </c>
      <c r="L28" s="12">
        <f t="shared" ca="1" si="7"/>
        <v>4.572980587400318</v>
      </c>
      <c r="M28" s="12">
        <f t="shared" ca="1" si="8"/>
        <v>9.1027449996889729</v>
      </c>
      <c r="N28" s="12">
        <f t="shared" ca="1" si="9"/>
        <v>9.1027449996889729</v>
      </c>
      <c r="O28" s="12">
        <f t="shared" ca="1" si="10"/>
        <v>96.832297200564156</v>
      </c>
      <c r="P28" s="12"/>
      <c r="Q28" s="12"/>
      <c r="R28" s="12"/>
      <c r="S28" s="12"/>
      <c r="T28" s="12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1"/>
      <c r="AS28" s="1"/>
      <c r="AT28" s="1"/>
    </row>
    <row r="29" spans="1:46" s="9" customFormat="1" x14ac:dyDescent="0.25">
      <c r="A29" s="1"/>
      <c r="B29" s="39"/>
      <c r="C29" s="50">
        <f t="shared" si="12"/>
        <v>3.5</v>
      </c>
      <c r="D29" s="50">
        <f t="shared" ca="1" si="2"/>
        <v>0.8032897393443017</v>
      </c>
      <c r="E29" s="50">
        <f t="shared" ca="1" si="2"/>
        <v>0.93184844991149651</v>
      </c>
      <c r="F29" s="50">
        <f t="shared" ref="F29:G29" ca="1" si="22">AVERAGE(D25:D33)</f>
        <v>0.55265593716015826</v>
      </c>
      <c r="G29" s="50">
        <f t="shared" ca="1" si="22"/>
        <v>0.44537314672753997</v>
      </c>
      <c r="H29" s="50">
        <f t="shared" ca="1" si="3"/>
        <v>0.71934774601152629</v>
      </c>
      <c r="I29" s="50">
        <f t="shared" ca="1" si="4"/>
        <v>0.31633181352579681</v>
      </c>
      <c r="J29" s="50">
        <f t="shared" ca="1" si="5"/>
        <v>-0.64496804523509954</v>
      </c>
      <c r="K29" s="50">
        <f t="shared" ca="1" si="6"/>
        <v>-0.68698584434029097</v>
      </c>
      <c r="L29" s="12">
        <f t="shared" ca="1" si="7"/>
        <v>4.6775159773824502</v>
      </c>
      <c r="M29" s="12">
        <f t="shared" ca="1" si="8"/>
        <v>9.595549544808982</v>
      </c>
      <c r="N29" s="12">
        <f t="shared" ca="1" si="9"/>
        <v>9.595549544808982</v>
      </c>
      <c r="O29" s="12">
        <f t="shared" ca="1" si="10"/>
        <v>107.50270148902759</v>
      </c>
      <c r="P29" s="12"/>
      <c r="Q29" s="12"/>
      <c r="R29" s="12"/>
      <c r="S29" s="12"/>
      <c r="T29" s="12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1"/>
      <c r="AS29" s="1"/>
      <c r="AT29" s="1"/>
    </row>
    <row r="30" spans="1:46" s="9" customFormat="1" x14ac:dyDescent="0.25">
      <c r="A30" s="1"/>
      <c r="B30" s="39"/>
      <c r="C30" s="50">
        <f t="shared" si="12"/>
        <v>3.75</v>
      </c>
      <c r="D30" s="50">
        <f t="shared" ca="1" si="2"/>
        <v>5.7444042368464121E-2</v>
      </c>
      <c r="E30" s="50">
        <f t="shared" ca="1" si="2"/>
        <v>1.3733558192030815E-2</v>
      </c>
      <c r="F30" s="50">
        <f t="shared" ref="F30:G30" ca="1" si="23">AVERAGE(D26:D34)</f>
        <v>0.543142163778919</v>
      </c>
      <c r="G30" s="50">
        <f t="shared" ca="1" si="23"/>
        <v>0.48240674052271693</v>
      </c>
      <c r="H30" s="50">
        <f t="shared" ca="1" si="3"/>
        <v>0.69956948793210383</v>
      </c>
      <c r="I30" s="50">
        <f t="shared" ca="1" si="4"/>
        <v>0.43542170368601002</v>
      </c>
      <c r="J30" s="50">
        <f t="shared" ca="1" si="5"/>
        <v>0.8720227346387861</v>
      </c>
      <c r="K30" s="50">
        <f t="shared" ca="1" si="6"/>
        <v>0.84072458253699212</v>
      </c>
      <c r="L30" s="12">
        <f t="shared" ca="1" si="7"/>
        <v>5.4360113673193933</v>
      </c>
      <c r="M30" s="12">
        <f t="shared" ca="1" si="8"/>
        <v>14.942536038879473</v>
      </c>
      <c r="N30" s="12">
        <f t="shared" ca="1" si="9"/>
        <v>14.942536038879473</v>
      </c>
      <c r="O30" s="12">
        <f t="shared" ca="1" si="10"/>
        <v>229.52486487629201</v>
      </c>
      <c r="P30" s="12"/>
      <c r="Q30" s="12"/>
      <c r="R30" s="12"/>
      <c r="S30" s="12"/>
      <c r="T30" s="12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1"/>
      <c r="AS30" s="1"/>
      <c r="AT30" s="1"/>
    </row>
    <row r="31" spans="1:46" s="9" customFormat="1" x14ac:dyDescent="0.25">
      <c r="A31" s="1"/>
      <c r="B31" s="39"/>
      <c r="C31" s="50">
        <f t="shared" si="12"/>
        <v>4</v>
      </c>
      <c r="D31" s="50">
        <f t="shared" ca="1" si="2"/>
        <v>0.39721164265946651</v>
      </c>
      <c r="E31" s="50">
        <f t="shared" ca="1" si="2"/>
        <v>0.46246032796689807</v>
      </c>
      <c r="F31" s="50">
        <f t="shared" ref="F31:G31" ca="1" si="24">AVERAGE(D27:D35)</f>
        <v>0.51400823651356675</v>
      </c>
      <c r="G31" s="50">
        <f t="shared" ca="1" si="24"/>
        <v>0.47702753349809718</v>
      </c>
      <c r="H31" s="50">
        <f t="shared" ca="1" si="3"/>
        <v>0.63900273810205899</v>
      </c>
      <c r="I31" s="50">
        <f t="shared" ca="1" si="4"/>
        <v>0.41812364783828287</v>
      </c>
      <c r="J31" s="50">
        <f t="shared" ca="1" si="5"/>
        <v>0.64089748532811019</v>
      </c>
      <c r="K31" s="50">
        <f t="shared" ca="1" si="6"/>
        <v>0.65850391553927912</v>
      </c>
      <c r="L31" s="12">
        <f t="shared" ca="1" si="7"/>
        <v>5.3204487426640554</v>
      </c>
      <c r="M31" s="12">
        <f t="shared" ca="1" si="8"/>
        <v>14.304763704387476</v>
      </c>
      <c r="N31" s="12">
        <f t="shared" ca="1" si="9"/>
        <v>14.304763704387476</v>
      </c>
      <c r="O31" s="12">
        <f t="shared" ca="1" si="10"/>
        <v>204.47561834213099</v>
      </c>
      <c r="P31" s="12"/>
      <c r="Q31" s="12"/>
      <c r="R31" s="12"/>
      <c r="S31" s="12"/>
      <c r="T31" s="12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1"/>
      <c r="AS31" s="1"/>
      <c r="AT31" s="1"/>
    </row>
    <row r="32" spans="1:46" s="9" customFormat="1" x14ac:dyDescent="0.25">
      <c r="A32" s="1"/>
      <c r="B32" s="39"/>
      <c r="C32" s="50">
        <f t="shared" si="12"/>
        <v>4.25</v>
      </c>
      <c r="D32" s="50">
        <f t="shared" ca="1" si="2"/>
        <v>0.96783081559947515</v>
      </c>
      <c r="E32" s="50">
        <f t="shared" ca="1" si="2"/>
        <v>0.1912523921415582</v>
      </c>
      <c r="F32" s="50">
        <f t="shared" ref="F32:G32" ca="1" si="25">AVERAGE(D28:D36)</f>
        <v>0.46862234917319473</v>
      </c>
      <c r="G32" s="50">
        <f t="shared" ca="1" si="25"/>
        <v>0.51320922097990374</v>
      </c>
      <c r="H32" s="50">
        <f t="shared" ca="1" si="3"/>
        <v>0.54464966104100554</v>
      </c>
      <c r="I32" s="50">
        <f t="shared" ca="1" si="4"/>
        <v>0.53447404072347648</v>
      </c>
      <c r="J32" s="50">
        <f t="shared" ca="1" si="5"/>
        <v>-0.16740043929772269</v>
      </c>
      <c r="K32" s="50">
        <f t="shared" ca="1" si="6"/>
        <v>-0.1685925864413465</v>
      </c>
      <c r="L32" s="12">
        <f t="shared" ca="1" si="7"/>
        <v>4.9162997803511388</v>
      </c>
      <c r="M32" s="12">
        <f t="shared" ca="1" si="8"/>
        <v>11.409925947455287</v>
      </c>
      <c r="N32" s="12">
        <f t="shared" ca="1" si="9"/>
        <v>11.409925947455287</v>
      </c>
      <c r="O32" s="12">
        <f t="shared" ca="1" si="10"/>
        <v>136.49661016370823</v>
      </c>
      <c r="P32" s="12"/>
      <c r="Q32" s="12"/>
      <c r="R32" s="12"/>
      <c r="S32" s="12"/>
      <c r="T32" s="12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1"/>
      <c r="AS32" s="1"/>
      <c r="AT32" s="1"/>
    </row>
    <row r="33" spans="1:46" s="9" customFormat="1" x14ac:dyDescent="0.25">
      <c r="A33" s="1"/>
      <c r="B33" s="39"/>
      <c r="C33" s="50">
        <f t="shared" si="12"/>
        <v>4.5</v>
      </c>
      <c r="D33" s="50">
        <f t="shared" ca="1" si="2"/>
        <v>0.34832014182416582</v>
      </c>
      <c r="E33" s="50">
        <f t="shared" ca="1" si="2"/>
        <v>0.60887674876724951</v>
      </c>
      <c r="F33" s="50">
        <f t="shared" ref="F33:G33" ca="1" si="26">AVERAGE(D29:D37)</f>
        <v>0.39434178198600012</v>
      </c>
      <c r="G33" s="50">
        <f t="shared" ca="1" si="26"/>
        <v>0.56683628479924641</v>
      </c>
      <c r="H33" s="50">
        <f t="shared" ca="1" si="3"/>
        <v>0.39022720748421907</v>
      </c>
      <c r="I33" s="50">
        <f t="shared" ca="1" si="4"/>
        <v>0.70692398374499321</v>
      </c>
      <c r="J33" s="50">
        <f t="shared" ca="1" si="5"/>
        <v>1.5788240034353986</v>
      </c>
      <c r="K33" s="50">
        <f t="shared" ca="1" si="6"/>
        <v>1.5765756128925685</v>
      </c>
      <c r="L33" s="12">
        <f t="shared" ca="1" si="7"/>
        <v>5.7894120017176993</v>
      </c>
      <c r="M33" s="12">
        <f t="shared" ca="1" si="8"/>
        <v>17.518014645123991</v>
      </c>
      <c r="N33" s="12">
        <f t="shared" ca="1" si="9"/>
        <v>17.518014645123991</v>
      </c>
      <c r="O33" s="12">
        <f t="shared" ca="1" si="10"/>
        <v>326.82079779933485</v>
      </c>
      <c r="P33" s="12"/>
      <c r="Q33" s="12"/>
      <c r="R33" s="12"/>
      <c r="S33" s="12"/>
      <c r="T33" s="12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1"/>
      <c r="AS33" s="1"/>
      <c r="AT33" s="1"/>
    </row>
    <row r="34" spans="1:46" s="9" customFormat="1" x14ac:dyDescent="0.25">
      <c r="A34" s="1"/>
      <c r="B34" s="39"/>
      <c r="C34" s="50">
        <f t="shared" si="12"/>
        <v>4.75</v>
      </c>
      <c r="D34" s="50">
        <f t="shared" ca="1" si="2"/>
        <v>0.60208664229400866</v>
      </c>
      <c r="E34" s="50">
        <f t="shared" ca="1" si="2"/>
        <v>0.88293784968195521</v>
      </c>
      <c r="F34" s="50">
        <f t="shared" ref="F34:G34" ca="1" si="27">AVERAGE(D30:D38)</f>
        <v>0.32696512378301557</v>
      </c>
      <c r="G34" s="50">
        <f t="shared" ca="1" si="27"/>
        <v>0.49114970980434591</v>
      </c>
      <c r="H34" s="50">
        <f t="shared" ca="1" si="3"/>
        <v>0.25015734444801568</v>
      </c>
      <c r="I34" s="50">
        <f t="shared" ca="1" si="4"/>
        <v>0.46353669725595392</v>
      </c>
      <c r="J34" s="50">
        <f t="shared" ca="1" si="5"/>
        <v>-0.26359536397678041</v>
      </c>
      <c r="K34" s="50">
        <f t="shared" ca="1" si="6"/>
        <v>-0.18154967809194661</v>
      </c>
      <c r="L34" s="12">
        <f t="shared" ca="1" si="7"/>
        <v>4.8682023180116101</v>
      </c>
      <c r="M34" s="12">
        <f t="shared" ca="1" si="8"/>
        <v>11.364576126678188</v>
      </c>
      <c r="N34" s="12">
        <f t="shared" ca="1" si="9"/>
        <v>11.364576126678188</v>
      </c>
      <c r="O34" s="12">
        <f t="shared" ca="1" si="10"/>
        <v>130.08685178179888</v>
      </c>
      <c r="P34" s="12"/>
      <c r="Q34" s="12"/>
      <c r="R34" s="12"/>
      <c r="S34" s="12"/>
      <c r="T34" s="12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1"/>
      <c r="AS34" s="1"/>
      <c r="AT34" s="1"/>
    </row>
    <row r="35" spans="1:46" s="9" customFormat="1" x14ac:dyDescent="0.25">
      <c r="A35" s="1"/>
      <c r="B35" s="39"/>
      <c r="C35" s="50">
        <f t="shared" si="12"/>
        <v>5</v>
      </c>
      <c r="D35" s="50">
        <f t="shared" ca="1" si="2"/>
        <v>0.14911835622042502</v>
      </c>
      <c r="E35" s="50">
        <f t="shared" ca="1" si="2"/>
        <v>0.67873152700231631</v>
      </c>
      <c r="F35" s="50">
        <f t="shared" ref="F35:G35" ca="1" si="28">AVERAGE(D31:D39)</f>
        <v>0.387975622956866</v>
      </c>
      <c r="G35" s="50">
        <f t="shared" ca="1" si="28"/>
        <v>0.55051377599603701</v>
      </c>
      <c r="H35" s="50">
        <f t="shared" ca="1" si="3"/>
        <v>0.37699254956172201</v>
      </c>
      <c r="I35" s="50">
        <f t="shared" ca="1" si="4"/>
        <v>0.65443526792485929</v>
      </c>
      <c r="J35" s="50">
        <f t="shared" ca="1" si="5"/>
        <v>1.7052585124574597</v>
      </c>
      <c r="K35" s="50">
        <f t="shared" ca="1" si="6"/>
        <v>1.7823083812924254</v>
      </c>
      <c r="L35" s="12">
        <f t="shared" ca="1" si="7"/>
        <v>5.8526292562287301</v>
      </c>
      <c r="M35" s="12">
        <f t="shared" ca="1" si="8"/>
        <v>18.238079334523491</v>
      </c>
      <c r="N35" s="12">
        <f t="shared" ca="1" si="9"/>
        <v>18.238079334523491</v>
      </c>
      <c r="O35" s="12">
        <f t="shared" ca="1" si="10"/>
        <v>348.14854990262666</v>
      </c>
      <c r="P35" s="12"/>
      <c r="Q35" s="12"/>
      <c r="R35" s="12"/>
      <c r="S35" s="12"/>
      <c r="T35" s="12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1"/>
      <c r="AS35" s="1"/>
      <c r="AT35" s="1"/>
    </row>
    <row r="36" spans="1:46" s="9" customFormat="1" ht="15.75" thickBot="1" x14ac:dyDescent="0.3">
      <c r="A36" s="1"/>
      <c r="B36" s="39"/>
      <c r="C36" s="50">
        <f t="shared" si="12"/>
        <v>5.25</v>
      </c>
      <c r="D36" s="50">
        <f t="shared" ca="1" si="2"/>
        <v>0.14485167984944425</v>
      </c>
      <c r="E36" s="50">
        <f t="shared" ca="1" si="2"/>
        <v>0.62983279282935734</v>
      </c>
      <c r="F36" s="50">
        <f t="shared" ref="F36:G36" ca="1" si="29">AVERAGE(D32:D40)</f>
        <v>0.44284727663295603</v>
      </c>
      <c r="G36" s="50">
        <f t="shared" ca="1" si="29"/>
        <v>0.57005169056891836</v>
      </c>
      <c r="H36" s="50">
        <f t="shared" ca="1" si="3"/>
        <v>0.49106566063566159</v>
      </c>
      <c r="I36" s="50">
        <f t="shared" ca="1" si="4"/>
        <v>0.71726384765473394</v>
      </c>
      <c r="J36" s="50">
        <f t="shared" ca="1" si="5"/>
        <v>0.75869803322457186</v>
      </c>
      <c r="K36" s="50">
        <f t="shared" ca="1" si="6"/>
        <v>0.72467799688937473</v>
      </c>
      <c r="L36" s="12">
        <f t="shared" ca="1" si="7"/>
        <v>5.3793490166122861</v>
      </c>
      <c r="M36" s="12">
        <f t="shared" ca="1" si="8"/>
        <v>14.536372989112811</v>
      </c>
      <c r="N36" s="12">
        <f t="shared" ca="1" si="9"/>
        <v>14.536372989112811</v>
      </c>
      <c r="O36" s="12">
        <f t="shared" ca="1" si="10"/>
        <v>216.88104350368684</v>
      </c>
      <c r="P36" s="12"/>
      <c r="Q36" s="12"/>
      <c r="R36" s="12"/>
      <c r="S36" s="12"/>
      <c r="T36" s="12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1"/>
      <c r="AS36" s="1"/>
      <c r="AT36" s="1"/>
    </row>
    <row r="37" spans="1:46" s="9" customFormat="1" x14ac:dyDescent="0.25">
      <c r="A37" s="1"/>
      <c r="B37" s="39"/>
      <c r="C37" s="50">
        <f t="shared" si="12"/>
        <v>5.5</v>
      </c>
      <c r="D37" s="50">
        <f t="shared" ca="1" si="2"/>
        <v>7.8922977714249387E-2</v>
      </c>
      <c r="E37" s="50">
        <f t="shared" ca="1" si="2"/>
        <v>0.70185291670035654</v>
      </c>
      <c r="F37" s="50">
        <f t="shared" ref="F37:G37" ca="1" si="30">AVERAGE(D33:D41)</f>
        <v>0.41705425873199936</v>
      </c>
      <c r="G37" s="50">
        <f t="shared" ca="1" si="30"/>
        <v>0.60290472998708511</v>
      </c>
      <c r="H37" s="50">
        <f t="shared" ca="1" si="3"/>
        <v>0.43744435347921218</v>
      </c>
      <c r="I37" s="50">
        <f t="shared" ca="1" si="4"/>
        <v>0.82291022044203199</v>
      </c>
      <c r="J37" s="50">
        <f t="shared" ca="1" si="5"/>
        <v>-0.1590609211351437</v>
      </c>
      <c r="K37" s="50">
        <f t="shared" ca="1" si="6"/>
        <v>-0.14767525658457323</v>
      </c>
      <c r="L37" s="12">
        <f t="shared" ca="1" si="7"/>
        <v>4.9204695394324283</v>
      </c>
      <c r="M37" s="12">
        <f t="shared" ca="1" si="8"/>
        <v>11.483136601953994</v>
      </c>
      <c r="N37" s="12">
        <f t="shared" ca="1" si="9"/>
        <v>11.483136601953994</v>
      </c>
      <c r="O37" s="12">
        <f t="shared" ca="1" si="10"/>
        <v>137.06695642036638</v>
      </c>
      <c r="P37" s="12"/>
      <c r="Q37" s="12"/>
      <c r="R37" s="12"/>
      <c r="S37" s="12"/>
      <c r="T37" s="12"/>
      <c r="U37" s="40"/>
      <c r="V37" s="40"/>
      <c r="W37" s="40"/>
      <c r="X37" s="40"/>
      <c r="Y37" s="40"/>
      <c r="Z37" s="40"/>
      <c r="AA37" s="40"/>
      <c r="AB37" s="49" t="s">
        <v>27</v>
      </c>
      <c r="AC37" s="40"/>
      <c r="AD37" s="40"/>
      <c r="AE37" s="61" t="s">
        <v>26</v>
      </c>
      <c r="AF37" s="15">
        <f ca="1">AC39</f>
        <v>40.57387235999164</v>
      </c>
      <c r="AG37" s="16">
        <f ca="1">AF37+($AC$40-$AC$39)/10</f>
        <v>86.367474647389386</v>
      </c>
      <c r="AH37" s="16">
        <f t="shared" ref="AH37:AO37" ca="1" si="31">AG37+($AC$40-$AC$39)/10</f>
        <v>132.16107693478713</v>
      </c>
      <c r="AI37" s="16">
        <f t="shared" ca="1" si="31"/>
        <v>177.95467922218489</v>
      </c>
      <c r="AJ37" s="16">
        <f t="shared" ca="1" si="31"/>
        <v>223.74828150958263</v>
      </c>
      <c r="AK37" s="16">
        <f t="shared" ca="1" si="31"/>
        <v>269.54188379698036</v>
      </c>
      <c r="AL37" s="16">
        <f t="shared" ca="1" si="31"/>
        <v>315.33548608437809</v>
      </c>
      <c r="AM37" s="16">
        <f t="shared" ca="1" si="31"/>
        <v>361.12908837177582</v>
      </c>
      <c r="AN37" s="16">
        <f t="shared" ca="1" si="31"/>
        <v>406.92269065917355</v>
      </c>
      <c r="AO37" s="16">
        <f t="shared" ca="1" si="31"/>
        <v>452.71629294657129</v>
      </c>
      <c r="AP37" s="40"/>
      <c r="AQ37" s="40"/>
      <c r="AR37" s="41"/>
      <c r="AS37" s="1"/>
      <c r="AT37" s="1"/>
    </row>
    <row r="38" spans="1:46" s="9" customFormat="1" ht="15.75" thickBot="1" x14ac:dyDescent="0.3">
      <c r="A38" s="1"/>
      <c r="B38" s="39"/>
      <c r="C38" s="50">
        <f t="shared" si="12"/>
        <v>5.75</v>
      </c>
      <c r="D38" s="50">
        <f t="shared" ca="1" si="2"/>
        <v>0.19689981551744062</v>
      </c>
      <c r="E38" s="50">
        <f t="shared" ca="1" si="2"/>
        <v>0.25066927495739133</v>
      </c>
      <c r="F38" s="50">
        <f t="shared" ref="F38:G38" ca="1" si="32">AVERAGE(D34:D42)</f>
        <v>0.3787055574966619</v>
      </c>
      <c r="G38" s="50">
        <f t="shared" ca="1" si="32"/>
        <v>0.59256071768203566</v>
      </c>
      <c r="H38" s="50">
        <f t="shared" ca="1" si="3"/>
        <v>0.35772093779024489</v>
      </c>
      <c r="I38" s="50">
        <f t="shared" ca="1" si="4"/>
        <v>0.78964671120667762</v>
      </c>
      <c r="J38" s="50">
        <f t="shared" ca="1" si="5"/>
        <v>-0.14802427236343846</v>
      </c>
      <c r="K38" s="50">
        <f t="shared" ca="1" si="6"/>
        <v>-9.8661984249947432E-2</v>
      </c>
      <c r="L38" s="12">
        <f t="shared" ca="1" si="7"/>
        <v>4.925987863818281</v>
      </c>
      <c r="M38" s="12">
        <f t="shared" ca="1" si="8"/>
        <v>11.654683055125185</v>
      </c>
      <c r="N38" s="12">
        <f t="shared" ca="1" si="9"/>
        <v>11.654683055125185</v>
      </c>
      <c r="O38" s="12">
        <f t="shared" ca="1" si="10"/>
        <v>137.82542716754668</v>
      </c>
      <c r="P38" s="12"/>
      <c r="Q38" s="12"/>
      <c r="R38" s="12"/>
      <c r="S38" s="12"/>
      <c r="T38" s="12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62"/>
      <c r="AF38" s="18">
        <f ca="1">AF37+($AC$40-$AC$39)/10</f>
        <v>86.367474647389386</v>
      </c>
      <c r="AG38" s="19">
        <f ca="1">AG37+($AC$40-$AC$39)/10</f>
        <v>132.16107693478713</v>
      </c>
      <c r="AH38" s="19">
        <f t="shared" ref="AH38:AO38" ca="1" si="33">AH37+($AC$40-$AC$39)/10</f>
        <v>177.95467922218489</v>
      </c>
      <c r="AI38" s="19">
        <f t="shared" ca="1" si="33"/>
        <v>223.74828150958263</v>
      </c>
      <c r="AJ38" s="19">
        <f t="shared" ca="1" si="33"/>
        <v>269.54188379698036</v>
      </c>
      <c r="AK38" s="19">
        <f t="shared" ca="1" si="33"/>
        <v>315.33548608437809</v>
      </c>
      <c r="AL38" s="19">
        <f t="shared" ca="1" si="33"/>
        <v>361.12908837177582</v>
      </c>
      <c r="AM38" s="19">
        <f t="shared" ca="1" si="33"/>
        <v>406.92269065917355</v>
      </c>
      <c r="AN38" s="19">
        <f t="shared" ca="1" si="33"/>
        <v>452.71629294657129</v>
      </c>
      <c r="AO38" s="19">
        <f t="shared" ca="1" si="33"/>
        <v>498.50989523396902</v>
      </c>
      <c r="AP38" s="40"/>
      <c r="AQ38" s="40"/>
      <c r="AR38" s="41"/>
      <c r="AS38" s="1"/>
      <c r="AT38" s="1"/>
    </row>
    <row r="39" spans="1:46" s="9" customFormat="1" x14ac:dyDescent="0.25">
      <c r="A39" s="1"/>
      <c r="B39" s="39"/>
      <c r="C39" s="50">
        <f t="shared" si="12"/>
        <v>6</v>
      </c>
      <c r="D39" s="50">
        <f t="shared" ca="1" si="2"/>
        <v>0.60653853493311882</v>
      </c>
      <c r="E39" s="50">
        <f t="shared" ca="1" si="2"/>
        <v>0.5480101539172505</v>
      </c>
      <c r="F39" s="50">
        <f t="shared" ref="F39:G39" ca="1" si="34">AVERAGE(D35:D43)</f>
        <v>0.37833176444725691</v>
      </c>
      <c r="G39" s="50">
        <f t="shared" ca="1" si="34"/>
        <v>0.52300776380073499</v>
      </c>
      <c r="H39" s="50">
        <f t="shared" ca="1" si="3"/>
        <v>0.35694385648893867</v>
      </c>
      <c r="I39" s="50">
        <f t="shared" ca="1" si="4"/>
        <v>0.5659834695603535</v>
      </c>
      <c r="J39" s="50">
        <f t="shared" ca="1" si="5"/>
        <v>0.58331746125836825</v>
      </c>
      <c r="K39" s="50">
        <f t="shared" ca="1" si="6"/>
        <v>0.53839989442825009</v>
      </c>
      <c r="L39" s="12">
        <f t="shared" ca="1" si="7"/>
        <v>5.2916587306291838</v>
      </c>
      <c r="M39" s="12">
        <f t="shared" ca="1" si="8"/>
        <v>13.884399630498875</v>
      </c>
      <c r="N39" s="12">
        <f t="shared" ca="1" si="9"/>
        <v>13.884399630498875</v>
      </c>
      <c r="O39" s="12">
        <f t="shared" ca="1" si="10"/>
        <v>198.67269673492538</v>
      </c>
      <c r="P39" s="12"/>
      <c r="Q39" s="12"/>
      <c r="R39" s="12"/>
      <c r="S39" s="12"/>
      <c r="T39" s="12"/>
      <c r="U39" s="40"/>
      <c r="V39" s="40"/>
      <c r="W39" s="40"/>
      <c r="X39" s="40"/>
      <c r="Y39" s="40"/>
      <c r="Z39" s="40"/>
      <c r="AA39" s="40"/>
      <c r="AB39" s="25" t="s">
        <v>13</v>
      </c>
      <c r="AC39" s="21">
        <f ca="1">MIN(O16:O120)</f>
        <v>40.57387235999164</v>
      </c>
      <c r="AD39" s="45" t="s">
        <v>0</v>
      </c>
      <c r="AE39" s="33">
        <f ca="1">MIN(O16:O120)</f>
        <v>40.57387235999164</v>
      </c>
      <c r="AF39" s="16">
        <f ca="1">AVERAGE(AF37:AF38)</f>
        <v>63.470673503690513</v>
      </c>
      <c r="AG39" s="16">
        <f t="shared" ref="AG39:AO39" ca="1" si="35">AVERAGE(AG37:AG38)</f>
        <v>109.26427579108827</v>
      </c>
      <c r="AH39" s="16">
        <f t="shared" ca="1" si="35"/>
        <v>155.057878078486</v>
      </c>
      <c r="AI39" s="16">
        <f t="shared" ca="1" si="35"/>
        <v>200.85148036588376</v>
      </c>
      <c r="AJ39" s="16">
        <f t="shared" ca="1" si="35"/>
        <v>246.64508265328149</v>
      </c>
      <c r="AK39" s="16">
        <f t="shared" ca="1" si="35"/>
        <v>292.4386849406792</v>
      </c>
      <c r="AL39" s="16">
        <f t="shared" ca="1" si="35"/>
        <v>338.23228722807698</v>
      </c>
      <c r="AM39" s="16">
        <f t="shared" ca="1" si="35"/>
        <v>384.02588951547466</v>
      </c>
      <c r="AN39" s="16">
        <f t="shared" ca="1" si="35"/>
        <v>429.81949180287245</v>
      </c>
      <c r="AO39" s="16">
        <f t="shared" ca="1" si="35"/>
        <v>475.61309409027012</v>
      </c>
      <c r="AP39" s="23">
        <f ca="1">AC40</f>
        <v>498.50989523396908</v>
      </c>
      <c r="AQ39" s="40"/>
      <c r="AR39" s="41"/>
      <c r="AS39" s="1"/>
      <c r="AT39" s="1"/>
    </row>
    <row r="40" spans="1:46" s="9" customFormat="1" ht="15.75" thickBot="1" x14ac:dyDescent="0.3">
      <c r="A40" s="1"/>
      <c r="B40" s="39"/>
      <c r="C40" s="50">
        <f t="shared" si="12"/>
        <v>6.25</v>
      </c>
      <c r="D40" s="50">
        <f t="shared" ca="1" si="2"/>
        <v>0.89105652574427685</v>
      </c>
      <c r="E40" s="50">
        <f t="shared" ca="1" si="2"/>
        <v>0.63830155912282971</v>
      </c>
      <c r="F40" s="50">
        <f t="shared" ref="F40:G40" ca="1" si="36">AVERAGE(D36:D44)</f>
        <v>0.37874251708523399</v>
      </c>
      <c r="G40" s="50">
        <f t="shared" ca="1" si="36"/>
        <v>0.46490027785826538</v>
      </c>
      <c r="H40" s="50">
        <f t="shared" ca="1" si="3"/>
        <v>0.35779777336872626</v>
      </c>
      <c r="I40" s="50">
        <f t="shared" ca="1" si="4"/>
        <v>0.37912571666044281</v>
      </c>
      <c r="J40" s="50">
        <f t="shared" ca="1" si="5"/>
        <v>-2.2504972458493713</v>
      </c>
      <c r="K40" s="50">
        <f t="shared" ca="1" si="6"/>
        <v>-2.2194173841809044</v>
      </c>
      <c r="L40" s="12">
        <f t="shared" ca="1" si="7"/>
        <v>3.8747513770753144</v>
      </c>
      <c r="M40" s="12">
        <f t="shared" ca="1" si="8"/>
        <v>4.2320391553668344</v>
      </c>
      <c r="N40" s="12">
        <f t="shared" ca="1" si="9"/>
        <v>4.2320391553668344</v>
      </c>
      <c r="O40" s="12">
        <f t="shared" ca="1" si="10"/>
        <v>48.170720456774234</v>
      </c>
      <c r="P40" s="12"/>
      <c r="Q40" s="12"/>
      <c r="R40" s="12"/>
      <c r="S40" s="12"/>
      <c r="T40" s="12"/>
      <c r="U40" s="40"/>
      <c r="V40" s="40"/>
      <c r="W40" s="40"/>
      <c r="X40" s="40"/>
      <c r="Y40" s="40"/>
      <c r="Z40" s="40"/>
      <c r="AA40" s="40"/>
      <c r="AB40" s="26" t="s">
        <v>14</v>
      </c>
      <c r="AC40" s="22">
        <f ca="1">MAX(O16:O120)</f>
        <v>498.50989523396908</v>
      </c>
      <c r="AD40" s="45" t="s">
        <v>24</v>
      </c>
      <c r="AE40" s="34">
        <v>0</v>
      </c>
      <c r="AF40" s="19">
        <f ca="1">COUNTIF($O$16:$O$120,"&lt;"&amp;AF38)/COUNT($O$16:$O$120)</f>
        <v>0.11428571428571428</v>
      </c>
      <c r="AG40" s="19">
        <f ca="1">(COUNTIF($O$16:$O$120,"&lt;"&amp;AG38)-AF40)/COUNT(O16:O120)</f>
        <v>0.35129251700680275</v>
      </c>
      <c r="AH40" s="19">
        <f ca="1">(COUNTIF($O$16:$O$120,"&lt;"&amp;AH38)/COUNT($O$16:$O$120))-SUM($AF$40:AG40)</f>
        <v>0.15346938775510205</v>
      </c>
      <c r="AI40" s="19">
        <f ca="1">(COUNTIF($O$16:$O$120,"&lt;"&amp;AI38)/COUNT($O$16:$O$120))-SUM($AF$40:AH40)</f>
        <v>0.12380952380952381</v>
      </c>
      <c r="AJ40" s="19">
        <f ca="1">(COUNTIF($O$16:$O$120,"&lt;"&amp;AJ38)/COUNT($O$16:$O$120))-SUM($AF$40:AI40)</f>
        <v>8.5714285714285743E-2</v>
      </c>
      <c r="AK40" s="19">
        <f ca="1">(COUNTIF($O$16:$O$120,"&lt;"&amp;AK38)/COUNT($O$16:$O$120))-SUM($AF$40:AJ40)</f>
        <v>8.5714285714285632E-2</v>
      </c>
      <c r="AL40" s="19">
        <f ca="1">(COUNTIF($O$16:$O$120,"&lt;"&amp;AL38)/COUNT($O$16:$O$120))-SUM($AF$40:AK40)</f>
        <v>3.8095238095238071E-2</v>
      </c>
      <c r="AM40" s="19">
        <f ca="1">(COUNTIF($O$16:$O$120,"&lt;"&amp;AM38)/COUNT($O$16:$O$120))-SUM($AF$40:AL40)</f>
        <v>9.523809523809601E-3</v>
      </c>
      <c r="AN40" s="19">
        <f ca="1">(COUNTIF($O$16:$O$120,"&lt;"&amp;AN38)/COUNT($O$16:$O$120))-SUM($AF$40:AM40)</f>
        <v>1.904761904761898E-2</v>
      </c>
      <c r="AO40" s="19">
        <f ca="1">(COUNTIF($O$16:$O$120,"&lt;"&amp;AO38)/COUNT($O$16:$O$120))-SUM($AF$40:AN40)</f>
        <v>9.523809523809601E-3</v>
      </c>
      <c r="AP40" s="24">
        <v>0</v>
      </c>
      <c r="AQ40" s="40"/>
      <c r="AR40" s="41"/>
      <c r="AS40" s="1"/>
      <c r="AT40" s="1"/>
    </row>
    <row r="41" spans="1:46" s="9" customFormat="1" ht="15.75" thickBot="1" x14ac:dyDescent="0.3">
      <c r="A41" s="1"/>
      <c r="B41" s="39"/>
      <c r="C41" s="50">
        <f t="shared" si="12"/>
        <v>6.5</v>
      </c>
      <c r="D41" s="50">
        <f t="shared" ca="1" si="2"/>
        <v>0.73569365449086477</v>
      </c>
      <c r="E41" s="50">
        <f t="shared" ca="1" si="2"/>
        <v>0.48692974690505986</v>
      </c>
      <c r="F41" s="50">
        <f t="shared" ref="F41:G41" ca="1" si="37">AVERAGE(D37:D45)</f>
        <v>0.46721343242711061</v>
      </c>
      <c r="G41" s="50">
        <f t="shared" ca="1" si="37"/>
        <v>0.44632209871227752</v>
      </c>
      <c r="H41" s="50">
        <f t="shared" ca="1" si="3"/>
        <v>0.54172065297030436</v>
      </c>
      <c r="I41" s="50">
        <f t="shared" ca="1" si="4"/>
        <v>0.31938338308868458</v>
      </c>
      <c r="J41" s="50">
        <f t="shared" ca="1" si="5"/>
        <v>-0.11781524843028625</v>
      </c>
      <c r="K41" s="50">
        <f t="shared" ca="1" si="6"/>
        <v>-0.16039778184089731</v>
      </c>
      <c r="L41" s="12">
        <f t="shared" ca="1" si="7"/>
        <v>4.9410923757848568</v>
      </c>
      <c r="M41" s="12">
        <f t="shared" ca="1" si="8"/>
        <v>11.43860776355686</v>
      </c>
      <c r="N41" s="12">
        <f t="shared" ca="1" si="9"/>
        <v>11.43860776355686</v>
      </c>
      <c r="O41" s="12">
        <f t="shared" ca="1" si="10"/>
        <v>139.92301461930046</v>
      </c>
      <c r="P41" s="12"/>
      <c r="Q41" s="12"/>
      <c r="R41" s="12"/>
      <c r="S41" s="12"/>
      <c r="T41" s="12"/>
      <c r="U41" s="40"/>
      <c r="V41" s="40"/>
      <c r="W41" s="40"/>
      <c r="X41" s="40"/>
      <c r="Y41" s="40"/>
      <c r="Z41" s="40"/>
      <c r="AA41" s="40"/>
      <c r="AB41" s="40"/>
      <c r="AC41" s="40"/>
      <c r="AD41" s="45" t="s">
        <v>41</v>
      </c>
      <c r="AE41" s="30">
        <f>AE40</f>
        <v>0</v>
      </c>
      <c r="AF41" s="31">
        <f ca="1">AF40+AE41</f>
        <v>0.11428571428571428</v>
      </c>
      <c r="AG41" s="31">
        <f t="shared" ref="AG41:AP41" ca="1" si="38">AG40+AF41</f>
        <v>0.46557823129251702</v>
      </c>
      <c r="AH41" s="31">
        <f t="shared" ca="1" si="38"/>
        <v>0.61904761904761907</v>
      </c>
      <c r="AI41" s="31">
        <f t="shared" ca="1" si="38"/>
        <v>0.74285714285714288</v>
      </c>
      <c r="AJ41" s="31">
        <f t="shared" ca="1" si="38"/>
        <v>0.82857142857142863</v>
      </c>
      <c r="AK41" s="31">
        <f t="shared" ca="1" si="38"/>
        <v>0.91428571428571426</v>
      </c>
      <c r="AL41" s="31">
        <f t="shared" ca="1" si="38"/>
        <v>0.95238095238095233</v>
      </c>
      <c r="AM41" s="31">
        <f t="shared" ca="1" si="38"/>
        <v>0.96190476190476193</v>
      </c>
      <c r="AN41" s="31">
        <f t="shared" ca="1" si="38"/>
        <v>0.98095238095238091</v>
      </c>
      <c r="AO41" s="31">
        <f t="shared" ca="1" si="38"/>
        <v>0.99047619047619051</v>
      </c>
      <c r="AP41" s="32">
        <f t="shared" ca="1" si="38"/>
        <v>0.99047619047619051</v>
      </c>
      <c r="AQ41" s="40"/>
      <c r="AR41" s="41"/>
      <c r="AS41" s="1"/>
      <c r="AT41" s="1"/>
    </row>
    <row r="42" spans="1:46" s="9" customFormat="1" x14ac:dyDescent="0.25">
      <c r="A42" s="1"/>
      <c r="B42" s="39"/>
      <c r="C42" s="50">
        <f t="shared" si="12"/>
        <v>6.75</v>
      </c>
      <c r="D42" s="50">
        <f t="shared" ca="1" si="2"/>
        <v>3.1818307061287632E-3</v>
      </c>
      <c r="E42" s="50">
        <f t="shared" ca="1" si="2"/>
        <v>0.51578063802180385</v>
      </c>
      <c r="F42" s="50">
        <f t="shared" ref="F42:G42" ca="1" si="39">AVERAGE(D38:D46)</f>
        <v>0.55380693453090279</v>
      </c>
      <c r="G42" s="50">
        <f t="shared" ca="1" si="39"/>
        <v>0.42726771668403585</v>
      </c>
      <c r="H42" s="50">
        <f t="shared" ca="1" si="3"/>
        <v>0.7217405634704972</v>
      </c>
      <c r="I42" s="50">
        <f t="shared" ca="1" si="4"/>
        <v>0.25810971153079304</v>
      </c>
      <c r="J42" s="50">
        <f t="shared" ca="1" si="5"/>
        <v>-1.5390573448084535</v>
      </c>
      <c r="K42" s="50">
        <f t="shared" ca="1" si="6"/>
        <v>-1.538234058672648</v>
      </c>
      <c r="L42" s="12">
        <f t="shared" ca="1" si="7"/>
        <v>4.2304713275957733</v>
      </c>
      <c r="M42" s="12">
        <f t="shared" ca="1" si="8"/>
        <v>6.6161807946457323</v>
      </c>
      <c r="N42" s="12">
        <f t="shared" ca="1" si="9"/>
        <v>6.6161807946457323</v>
      </c>
      <c r="O42" s="12">
        <f t="shared" ca="1" si="10"/>
        <v>68.749628135630815</v>
      </c>
      <c r="P42" s="12"/>
      <c r="Q42" s="12"/>
      <c r="R42" s="12"/>
      <c r="S42" s="12"/>
      <c r="T42" s="12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1"/>
      <c r="AS42" s="1"/>
      <c r="AT42" s="1"/>
    </row>
    <row r="43" spans="1:46" s="9" customFormat="1" x14ac:dyDescent="0.25">
      <c r="A43" s="1"/>
      <c r="B43" s="39"/>
      <c r="C43" s="50">
        <f t="shared" si="12"/>
        <v>7</v>
      </c>
      <c r="D43" s="50">
        <f t="shared" ca="1" si="2"/>
        <v>0.59872250484936329</v>
      </c>
      <c r="E43" s="50">
        <f t="shared" ca="1" si="2"/>
        <v>0.25696126475024983</v>
      </c>
      <c r="F43" s="50">
        <f t="shared" ref="F43:G43" ca="1" si="40">AVERAGE(D39:D47)</f>
        <v>0.62077445101008688</v>
      </c>
      <c r="G43" s="50">
        <f t="shared" ca="1" si="40"/>
        <v>0.50170693056985172</v>
      </c>
      <c r="H43" s="50">
        <f t="shared" ca="1" si="3"/>
        <v>0.8609598585690259</v>
      </c>
      <c r="I43" s="50">
        <f t="shared" ca="1" si="4"/>
        <v>0.49748582647940365</v>
      </c>
      <c r="J43" s="50">
        <f t="shared" ca="1" si="5"/>
        <v>0.46539577504876245</v>
      </c>
      <c r="K43" s="50">
        <f t="shared" ca="1" si="6"/>
        <v>0.55760722433990995</v>
      </c>
      <c r="L43" s="12">
        <f t="shared" ca="1" si="7"/>
        <v>5.232697887524381</v>
      </c>
      <c r="M43" s="12">
        <f t="shared" ca="1" si="8"/>
        <v>13.951625285189685</v>
      </c>
      <c r="N43" s="12">
        <f t="shared" ca="1" si="9"/>
        <v>13.951625285189685</v>
      </c>
      <c r="O43" s="12">
        <f t="shared" ca="1" si="10"/>
        <v>187.29742990095693</v>
      </c>
      <c r="P43" s="12"/>
      <c r="Q43" s="12"/>
      <c r="R43" s="12"/>
      <c r="S43" s="12"/>
      <c r="T43" s="12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1"/>
      <c r="AS43" s="1"/>
      <c r="AT43" s="1"/>
    </row>
    <row r="44" spans="1:46" s="9" customFormat="1" x14ac:dyDescent="0.25">
      <c r="A44" s="1"/>
      <c r="B44" s="39"/>
      <c r="C44" s="50">
        <f t="shared" si="12"/>
        <v>7.25</v>
      </c>
      <c r="D44" s="50">
        <f t="shared" ca="1" si="2"/>
        <v>0.15281512996221913</v>
      </c>
      <c r="E44" s="50">
        <f t="shared" ca="1" si="2"/>
        <v>0.15576415352008954</v>
      </c>
      <c r="F44" s="50">
        <f t="shared" ref="F44:G44" ca="1" si="41">AVERAGE(D40:D48)</f>
        <v>0.58284640359793549</v>
      </c>
      <c r="G44" s="50">
        <f t="shared" ca="1" si="41"/>
        <v>0.44544745391998958</v>
      </c>
      <c r="H44" s="50">
        <f t="shared" ca="1" si="3"/>
        <v>0.78211094341141207</v>
      </c>
      <c r="I44" s="50">
        <f t="shared" ca="1" si="4"/>
        <v>0.31657076509598142</v>
      </c>
      <c r="J44" s="50">
        <f t="shared" ca="1" si="5"/>
        <v>0.77111366702050377</v>
      </c>
      <c r="K44" s="50">
        <f t="shared" ca="1" si="6"/>
        <v>0.78391043092895873</v>
      </c>
      <c r="L44" s="12">
        <f t="shared" ca="1" si="7"/>
        <v>5.3855568335102522</v>
      </c>
      <c r="M44" s="12">
        <f t="shared" ca="1" si="8"/>
        <v>14.743686508251356</v>
      </c>
      <c r="N44" s="12">
        <f t="shared" ca="1" si="9"/>
        <v>14.743686508251356</v>
      </c>
      <c r="O44" s="12">
        <f t="shared" ca="1" si="10"/>
        <v>218.23158894263594</v>
      </c>
      <c r="P44" s="12"/>
      <c r="Q44" s="12"/>
      <c r="R44" s="12"/>
      <c r="S44" s="12"/>
      <c r="T44" s="12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1"/>
      <c r="AS44" s="1"/>
      <c r="AT44" s="1"/>
    </row>
    <row r="45" spans="1:46" s="9" customFormat="1" x14ac:dyDescent="0.25">
      <c r="A45" s="1"/>
      <c r="B45" s="39"/>
      <c r="C45" s="50">
        <f t="shared" si="12"/>
        <v>7.5</v>
      </c>
      <c r="D45" s="50">
        <f t="shared" ca="1" si="2"/>
        <v>0.94108991792633379</v>
      </c>
      <c r="E45" s="50">
        <f t="shared" ca="1" si="2"/>
        <v>0.46262918051546653</v>
      </c>
      <c r="F45" s="50">
        <f t="shared" ref="F45:G45" ca="1" si="42">AVERAGE(D41:D49)</f>
        <v>0.57259379589556558</v>
      </c>
      <c r="G45" s="50">
        <f t="shared" ca="1" si="42"/>
        <v>0.42578808633185944</v>
      </c>
      <c r="H45" s="50">
        <f t="shared" ca="1" si="3"/>
        <v>0.76079671686861705</v>
      </c>
      <c r="I45" s="50">
        <f t="shared" ca="1" si="4"/>
        <v>0.25335162574811232</v>
      </c>
      <c r="J45" s="50">
        <f t="shared" ca="1" si="5"/>
        <v>-6.7521048700346115E-2</v>
      </c>
      <c r="K45" s="50">
        <f t="shared" ca="1" si="6"/>
        <v>-0.16844378294577661</v>
      </c>
      <c r="L45" s="12">
        <f t="shared" ca="1" si="7"/>
        <v>4.9662394756498269</v>
      </c>
      <c r="M45" s="12">
        <f t="shared" ca="1" si="8"/>
        <v>11.410446759689782</v>
      </c>
      <c r="N45" s="12">
        <f t="shared" ca="1" si="9"/>
        <v>11.410446759689782</v>
      </c>
      <c r="O45" s="12">
        <f t="shared" ca="1" si="10"/>
        <v>143.4862878597701</v>
      </c>
      <c r="P45" s="12"/>
      <c r="Q45" s="12"/>
      <c r="R45" s="12"/>
      <c r="S45" s="12"/>
      <c r="T45" s="12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1"/>
      <c r="AS45" s="1"/>
      <c r="AT45" s="1"/>
    </row>
    <row r="46" spans="1:46" s="9" customFormat="1" x14ac:dyDescent="0.25">
      <c r="A46" s="1"/>
      <c r="B46" s="39"/>
      <c r="C46" s="50">
        <f t="shared" si="12"/>
        <v>7.75</v>
      </c>
      <c r="D46" s="50">
        <f t="shared" ca="1" si="2"/>
        <v>0.858264496648379</v>
      </c>
      <c r="E46" s="50">
        <f t="shared" ca="1" si="2"/>
        <v>0.53036347844618126</v>
      </c>
      <c r="F46" s="50">
        <f t="shared" ref="F46:G46" ca="1" si="43">AVERAGE(D42:D50)</f>
        <v>0.50170363539550433</v>
      </c>
      <c r="G46" s="50">
        <f t="shared" ca="1" si="43"/>
        <v>0.40477117222714093</v>
      </c>
      <c r="H46" s="50">
        <f t="shared" ca="1" si="3"/>
        <v>0.61342260635777235</v>
      </c>
      <c r="I46" s="50">
        <f t="shared" ca="1" si="4"/>
        <v>0.18576698878091827</v>
      </c>
      <c r="J46" s="50">
        <f t="shared" ca="1" si="5"/>
        <v>1.2558861710033475</v>
      </c>
      <c r="K46" s="50">
        <f t="shared" ca="1" si="6"/>
        <v>1.3141170970779028</v>
      </c>
      <c r="L46" s="12">
        <f t="shared" ca="1" si="7"/>
        <v>5.6279430855016734</v>
      </c>
      <c r="M46" s="12">
        <f t="shared" ca="1" si="8"/>
        <v>16.599409839772662</v>
      </c>
      <c r="N46" s="12">
        <f t="shared" ca="1" si="9"/>
        <v>16.599409839772662</v>
      </c>
      <c r="O46" s="12">
        <f t="shared" ca="1" si="10"/>
        <v>278.08952257456747</v>
      </c>
      <c r="P46" s="12"/>
      <c r="Q46" s="12"/>
      <c r="R46" s="12"/>
      <c r="S46" s="12"/>
      <c r="T46" s="12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1"/>
      <c r="AS46" s="1"/>
      <c r="AT46" s="1"/>
    </row>
    <row r="47" spans="1:46" s="9" customFormat="1" x14ac:dyDescent="0.25">
      <c r="A47" s="1"/>
      <c r="B47" s="39"/>
      <c r="C47" s="50">
        <f t="shared" si="12"/>
        <v>8</v>
      </c>
      <c r="D47" s="50">
        <f t="shared" ca="1" si="2"/>
        <v>0.79960746383009718</v>
      </c>
      <c r="E47" s="50">
        <f t="shared" ca="1" si="2"/>
        <v>0.92062219992973482</v>
      </c>
      <c r="F47" s="50">
        <f t="shared" ref="F47:G47" ca="1" si="44">AVERAGE(D43:D51)</f>
        <v>0.56785284471529196</v>
      </c>
      <c r="G47" s="50">
        <f t="shared" ca="1" si="44"/>
        <v>0.39968248699718678</v>
      </c>
      <c r="H47" s="50">
        <f t="shared" ca="1" si="3"/>
        <v>0.75094071628631398</v>
      </c>
      <c r="I47" s="50">
        <f t="shared" ca="1" si="4"/>
        <v>0.16940317141966443</v>
      </c>
      <c r="J47" s="50">
        <f t="shared" ca="1" si="5"/>
        <v>0.81459888801482139</v>
      </c>
      <c r="K47" s="50">
        <f t="shared" ca="1" si="6"/>
        <v>0.81970197577969894</v>
      </c>
      <c r="L47" s="12">
        <f t="shared" ca="1" si="7"/>
        <v>5.4072994440074105</v>
      </c>
      <c r="M47" s="12">
        <f t="shared" ca="1" si="8"/>
        <v>14.868956915228946</v>
      </c>
      <c r="N47" s="12">
        <f t="shared" ca="1" si="9"/>
        <v>14.868956915228946</v>
      </c>
      <c r="O47" s="12">
        <f t="shared" ca="1" si="10"/>
        <v>223.02847279560456</v>
      </c>
      <c r="P47" s="12"/>
      <c r="Q47" s="12"/>
      <c r="R47" s="12"/>
      <c r="S47" s="12"/>
      <c r="T47" s="12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1"/>
      <c r="AS47" s="1"/>
      <c r="AT47" s="1"/>
    </row>
    <row r="48" spans="1:46" s="9" customFormat="1" x14ac:dyDescent="0.25">
      <c r="A48" s="1"/>
      <c r="B48" s="39"/>
      <c r="C48" s="50">
        <f t="shared" si="12"/>
        <v>8.25</v>
      </c>
      <c r="D48" s="50">
        <f t="shared" ca="1" si="2"/>
        <v>0.2651861082237571</v>
      </c>
      <c r="E48" s="50">
        <f t="shared" ca="1" si="2"/>
        <v>4.1674864068491524E-2</v>
      </c>
      <c r="F48" s="50">
        <f t="shared" ref="F48:G48" ca="1" si="45">AVERAGE(D44:D52)</f>
        <v>0.59629742906289496</v>
      </c>
      <c r="G48" s="50">
        <f t="shared" ca="1" si="45"/>
        <v>0.41787220734544245</v>
      </c>
      <c r="H48" s="50">
        <f t="shared" ca="1" si="3"/>
        <v>0.81007438571953616</v>
      </c>
      <c r="I48" s="50">
        <f t="shared" ca="1" si="4"/>
        <v>0.22789632793856751</v>
      </c>
      <c r="J48" s="50">
        <f t="shared" ca="1" si="5"/>
        <v>1.4299093035645059</v>
      </c>
      <c r="K48" s="50">
        <f t="shared" ca="1" si="6"/>
        <v>1.4775940406654964</v>
      </c>
      <c r="L48" s="12">
        <f t="shared" ca="1" si="7"/>
        <v>5.7149546517822527</v>
      </c>
      <c r="M48" s="12">
        <f t="shared" ca="1" si="8"/>
        <v>17.171579142329236</v>
      </c>
      <c r="N48" s="12">
        <f t="shared" ca="1" si="9"/>
        <v>17.171579142329236</v>
      </c>
      <c r="O48" s="12">
        <f t="shared" ref="O48:O80" ca="1" si="46">EXP(L48)</f>
        <v>303.37044568843879</v>
      </c>
      <c r="P48" s="12"/>
      <c r="Q48" s="12"/>
      <c r="R48" s="12"/>
      <c r="S48" s="12"/>
      <c r="T48" s="12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1"/>
      <c r="AS48" s="1"/>
      <c r="AT48" s="1"/>
    </row>
    <row r="49" spans="1:46" s="9" customFormat="1" x14ac:dyDescent="0.25">
      <c r="A49" s="1"/>
      <c r="B49" s="39"/>
      <c r="C49" s="50">
        <f t="shared" si="12"/>
        <v>8.5</v>
      </c>
      <c r="D49" s="50">
        <f t="shared" ref="D49:E80" ca="1" si="47">RAND()</f>
        <v>0.79878305642294745</v>
      </c>
      <c r="E49" s="50">
        <f t="shared" ca="1" si="47"/>
        <v>0.46136725082965802</v>
      </c>
      <c r="F49" s="50">
        <f t="shared" ref="F49:G49" ca="1" si="48">AVERAGE(D45:D53)</f>
        <v>0.68207637567897406</v>
      </c>
      <c r="G49" s="50">
        <f t="shared" ca="1" si="48"/>
        <v>0.43336933600488226</v>
      </c>
      <c r="H49" s="50">
        <f t="shared" ca="1" si="3"/>
        <v>0.98840091042942124</v>
      </c>
      <c r="I49" s="50">
        <f t="shared" ca="1" si="4"/>
        <v>0.27773084737674669</v>
      </c>
      <c r="J49" s="50">
        <f t="shared" ca="1" si="5"/>
        <v>-0.12950467271052349</v>
      </c>
      <c r="K49" s="50">
        <f t="shared" ca="1" si="6"/>
        <v>-0.10015121465007529</v>
      </c>
      <c r="L49" s="12">
        <f t="shared" ca="1" si="7"/>
        <v>4.9352476636447387</v>
      </c>
      <c r="M49" s="12">
        <f t="shared" ca="1" si="8"/>
        <v>11.649470748724736</v>
      </c>
      <c r="N49" s="12">
        <f t="shared" ca="1" si="9"/>
        <v>11.649470748724736</v>
      </c>
      <c r="O49" s="12">
        <f t="shared" ca="1" si="46"/>
        <v>139.10759015897955</v>
      </c>
      <c r="P49" s="12"/>
      <c r="Q49" s="12"/>
      <c r="R49" s="12"/>
      <c r="S49" s="12"/>
      <c r="T49" s="12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1"/>
      <c r="AS49" s="1"/>
      <c r="AT49" s="1"/>
    </row>
    <row r="50" spans="1:46" s="9" customFormat="1" x14ac:dyDescent="0.25">
      <c r="A50" s="1"/>
      <c r="B50" s="39"/>
      <c r="C50" s="50">
        <f t="shared" si="12"/>
        <v>8.75</v>
      </c>
      <c r="D50" s="50">
        <f t="shared" ca="1" si="47"/>
        <v>9.7682209990312963E-2</v>
      </c>
      <c r="E50" s="50">
        <f t="shared" ca="1" si="47"/>
        <v>0.29777751996259305</v>
      </c>
      <c r="F50" s="50">
        <f t="shared" ref="F50:G50" ca="1" si="49">AVERAGE(D46:D54)</f>
        <v>0.60566653589258856</v>
      </c>
      <c r="G50" s="50">
        <f t="shared" ca="1" si="49"/>
        <v>0.38357338648481876</v>
      </c>
      <c r="H50" s="50">
        <f t="shared" ca="1" si="3"/>
        <v>0.8295518953706249</v>
      </c>
      <c r="I50" s="50">
        <f t="shared" ca="1" si="4"/>
        <v>0.11760071818738893</v>
      </c>
      <c r="J50" s="50">
        <f t="shared" ca="1" si="5"/>
        <v>0.6330131218386098</v>
      </c>
      <c r="K50" s="50">
        <f t="shared" ca="1" si="6"/>
        <v>0.6611585311467636</v>
      </c>
      <c r="L50" s="12">
        <f t="shared" ca="1" si="7"/>
        <v>5.3165065609193052</v>
      </c>
      <c r="M50" s="12">
        <f t="shared" ca="1" si="8"/>
        <v>14.314054859013673</v>
      </c>
      <c r="N50" s="12">
        <f t="shared" ca="1" si="9"/>
        <v>14.314054859013673</v>
      </c>
      <c r="O50" s="12">
        <f t="shared" ca="1" si="46"/>
        <v>203.67112506348647</v>
      </c>
      <c r="P50" s="12"/>
      <c r="Q50" s="12"/>
      <c r="R50" s="12"/>
      <c r="S50" s="12"/>
      <c r="T50" s="12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1"/>
      <c r="AS50" s="1"/>
      <c r="AT50" s="1"/>
    </row>
    <row r="51" spans="1:46" s="9" customFormat="1" x14ac:dyDescent="0.25">
      <c r="A51" s="1"/>
      <c r="B51" s="39"/>
      <c r="C51" s="50">
        <f t="shared" si="12"/>
        <v>9</v>
      </c>
      <c r="D51" s="50">
        <f t="shared" ca="1" si="47"/>
        <v>0.5985247145842183</v>
      </c>
      <c r="E51" s="50">
        <f t="shared" ca="1" si="47"/>
        <v>0.4699824709522169</v>
      </c>
      <c r="F51" s="50">
        <f t="shared" ref="F51:G51" ca="1" si="50">AVERAGE(D47:D55)</f>
        <v>0.51863731844387728</v>
      </c>
      <c r="G51" s="50">
        <f t="shared" ca="1" si="50"/>
        <v>0.40601772476269932</v>
      </c>
      <c r="H51" s="50">
        <f t="shared" ca="1" si="3"/>
        <v>0.64862617282345103</v>
      </c>
      <c r="I51" s="50">
        <f t="shared" ca="1" si="4"/>
        <v>0.18977556017044184</v>
      </c>
      <c r="J51" s="50">
        <f t="shared" ca="1" si="5"/>
        <v>0.18462863536054361</v>
      </c>
      <c r="K51" s="50">
        <f t="shared" ca="1" si="6"/>
        <v>0.20133346321566559</v>
      </c>
      <c r="L51" s="12">
        <f t="shared" ca="1" si="7"/>
        <v>5.0923143176802714</v>
      </c>
      <c r="M51" s="12">
        <f t="shared" ca="1" si="8"/>
        <v>12.704667121254829</v>
      </c>
      <c r="N51" s="12">
        <f t="shared" ca="1" si="9"/>
        <v>12.704667121254829</v>
      </c>
      <c r="O51" s="12">
        <f t="shared" ca="1" si="46"/>
        <v>162.76611900345412</v>
      </c>
      <c r="P51" s="12"/>
      <c r="Q51" s="12"/>
      <c r="R51" s="12"/>
      <c r="S51" s="12"/>
      <c r="T51" s="12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1"/>
      <c r="AS51" s="1"/>
      <c r="AT51" s="1"/>
    </row>
    <row r="52" spans="1:46" s="9" customFormat="1" x14ac:dyDescent="0.25">
      <c r="A52" s="1"/>
      <c r="B52" s="39"/>
      <c r="C52" s="50">
        <f t="shared" si="12"/>
        <v>9.25</v>
      </c>
      <c r="D52" s="50">
        <f t="shared" ca="1" si="47"/>
        <v>0.85472376397779048</v>
      </c>
      <c r="E52" s="50">
        <f t="shared" ca="1" si="47"/>
        <v>0.42066874788455089</v>
      </c>
      <c r="F52" s="50">
        <f t="shared" ref="F52:G52" ca="1" si="51">AVERAGE(D48:D56)</f>
        <v>0.45727142793939735</v>
      </c>
      <c r="G52" s="50">
        <f t="shared" ca="1" si="51"/>
        <v>0.3886708654942973</v>
      </c>
      <c r="H52" s="50">
        <f t="shared" ca="1" si="3"/>
        <v>0.521052141885888</v>
      </c>
      <c r="I52" s="50">
        <f t="shared" ca="1" si="4"/>
        <v>0.13399281393403106</v>
      </c>
      <c r="J52" s="50">
        <f t="shared" ca="1" si="5"/>
        <v>-0.61563893839179373</v>
      </c>
      <c r="K52" s="50">
        <f t="shared" ca="1" si="6"/>
        <v>-0.62290949500134829</v>
      </c>
      <c r="L52" s="12">
        <f t="shared" ca="1" si="7"/>
        <v>4.6921805308041034</v>
      </c>
      <c r="M52" s="12">
        <f t="shared" ca="1" si="8"/>
        <v>9.819816767495281</v>
      </c>
      <c r="N52" s="12">
        <f t="shared" ca="1" si="9"/>
        <v>9.819816767495281</v>
      </c>
      <c r="O52" s="12">
        <f t="shared" ca="1" si="46"/>
        <v>109.0907964902089</v>
      </c>
      <c r="P52" s="12"/>
      <c r="Q52" s="12"/>
      <c r="R52" s="12"/>
      <c r="S52" s="12"/>
      <c r="T52" s="12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1"/>
      <c r="AS52" s="1"/>
      <c r="AT52" s="1"/>
    </row>
    <row r="53" spans="1:46" s="9" customFormat="1" x14ac:dyDescent="0.25">
      <c r="A53" s="1"/>
      <c r="B53" s="39"/>
      <c r="C53" s="50">
        <f t="shared" si="12"/>
        <v>9.5</v>
      </c>
      <c r="D53" s="50">
        <f t="shared" ca="1" si="47"/>
        <v>0.92482564950693125</v>
      </c>
      <c r="E53" s="50">
        <f t="shared" ca="1" si="47"/>
        <v>0.29523831145504809</v>
      </c>
      <c r="F53" s="50">
        <f t="shared" ref="F53:G53" ca="1" si="52">AVERAGE(D49:D57)</f>
        <v>0.45860023582756693</v>
      </c>
      <c r="G53" s="50">
        <f t="shared" ca="1" si="52"/>
        <v>0.49086697582920125</v>
      </c>
      <c r="H53" s="50">
        <f t="shared" ca="1" si="3"/>
        <v>0.52381461102373983</v>
      </c>
      <c r="I53" s="50">
        <f t="shared" ca="1" si="4"/>
        <v>0.46262750226313842</v>
      </c>
      <c r="J53" s="50">
        <f t="shared" ca="1" si="5"/>
        <v>0.31758180060333702</v>
      </c>
      <c r="K53" s="50">
        <f t="shared" ca="1" si="6"/>
        <v>0.33422563376084047</v>
      </c>
      <c r="L53" s="12">
        <f t="shared" ca="1" si="7"/>
        <v>5.1587909003016685</v>
      </c>
      <c r="M53" s="12">
        <f t="shared" ca="1" si="8"/>
        <v>13.169789718162942</v>
      </c>
      <c r="N53" s="12">
        <f t="shared" ca="1" si="9"/>
        <v>13.169789718162942</v>
      </c>
      <c r="O53" s="12">
        <f t="shared" ca="1" si="46"/>
        <v>173.95400067051659</v>
      </c>
      <c r="P53" s="12"/>
      <c r="Q53" s="12"/>
      <c r="R53" s="12"/>
      <c r="S53" s="12"/>
      <c r="T53" s="12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1"/>
      <c r="AS53" s="1"/>
      <c r="AT53" s="1"/>
    </row>
    <row r="54" spans="1:46" s="9" customFormat="1" x14ac:dyDescent="0.25">
      <c r="A54" s="1"/>
      <c r="B54" s="39"/>
      <c r="C54" s="50">
        <f t="shared" si="12"/>
        <v>9.75</v>
      </c>
      <c r="D54" s="50">
        <f t="shared" ca="1" si="47"/>
        <v>0.25340135984886258</v>
      </c>
      <c r="E54" s="50">
        <f t="shared" ca="1" si="47"/>
        <v>1.446563483489427E-2</v>
      </c>
      <c r="F54" s="50">
        <f t="shared" ref="F54:G54" ca="1" si="53">AVERAGE(D50:D58)</f>
        <v>0.38081633500457879</v>
      </c>
      <c r="G54" s="50">
        <f t="shared" ca="1" si="53"/>
        <v>0.49211915364451486</v>
      </c>
      <c r="H54" s="50">
        <f t="shared" ca="1" si="3"/>
        <v>0.36210904970198587</v>
      </c>
      <c r="I54" s="50">
        <f t="shared" ca="1" si="4"/>
        <v>0.46665416301098556</v>
      </c>
      <c r="J54" s="50">
        <f t="shared" ca="1" si="5"/>
        <v>-2.0215563415914319</v>
      </c>
      <c r="K54" s="50">
        <f t="shared" ca="1" si="6"/>
        <v>-2.0665842589351469</v>
      </c>
      <c r="L54" s="12">
        <f t="shared" ca="1" si="7"/>
        <v>3.989221829204284</v>
      </c>
      <c r="M54" s="12">
        <f t="shared" ca="1" si="8"/>
        <v>4.7669550937269864</v>
      </c>
      <c r="N54" s="12">
        <f t="shared" ca="1" si="9"/>
        <v>4.7669550937269864</v>
      </c>
      <c r="O54" s="12">
        <f t="shared" ca="1" si="46"/>
        <v>54.012841789277296</v>
      </c>
      <c r="P54" s="12"/>
      <c r="Q54" s="12"/>
      <c r="R54" s="12"/>
      <c r="S54" s="12"/>
      <c r="T54" s="12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1"/>
      <c r="AS54" s="1"/>
      <c r="AT54" s="1"/>
    </row>
    <row r="55" spans="1:46" s="9" customFormat="1" x14ac:dyDescent="0.25">
      <c r="A55" s="1"/>
      <c r="B55" s="39"/>
      <c r="C55" s="50">
        <f t="shared" si="12"/>
        <v>10</v>
      </c>
      <c r="D55" s="50">
        <f t="shared" ca="1" si="47"/>
        <v>7.5001539609978241E-2</v>
      </c>
      <c r="E55" s="50">
        <f t="shared" ca="1" si="47"/>
        <v>0.73236252294710724</v>
      </c>
      <c r="F55" s="50">
        <f t="shared" ref="F55:G55" ca="1" si="54">AVERAGE(D51:D59)</f>
        <v>0.37354533509494531</v>
      </c>
      <c r="G55" s="50">
        <f t="shared" ca="1" si="54"/>
        <v>0.51550135895025684</v>
      </c>
      <c r="H55" s="50">
        <f t="shared" ca="1" si="3"/>
        <v>0.34699331097819303</v>
      </c>
      <c r="I55" s="50">
        <f t="shared" ca="1" si="4"/>
        <v>0.54184492837297471</v>
      </c>
      <c r="J55" s="50">
        <f t="shared" ca="1" si="5"/>
        <v>0.63783087388190474</v>
      </c>
      <c r="K55" s="50">
        <f t="shared" ca="1" si="6"/>
        <v>0.59463830166469311</v>
      </c>
      <c r="L55" s="12">
        <f t="shared" ca="1" si="7"/>
        <v>5.3189154369409524</v>
      </c>
      <c r="M55" s="12">
        <f t="shared" ca="1" si="8"/>
        <v>14.081234055826426</v>
      </c>
      <c r="N55" s="12">
        <f t="shared" ca="1" si="9"/>
        <v>14.081234055826426</v>
      </c>
      <c r="O55" s="12">
        <f t="shared" ca="1" si="46"/>
        <v>204.16233494728121</v>
      </c>
      <c r="P55" s="12"/>
      <c r="Q55" s="12"/>
      <c r="R55" s="12"/>
      <c r="S55" s="12"/>
      <c r="T55" s="12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1"/>
      <c r="AS55" s="1"/>
      <c r="AT55" s="1"/>
    </row>
    <row r="56" spans="1:46" s="9" customFormat="1" x14ac:dyDescent="0.25">
      <c r="A56" s="1"/>
      <c r="B56" s="39"/>
      <c r="C56" s="50">
        <f t="shared" si="12"/>
        <v>10.25</v>
      </c>
      <c r="D56" s="50">
        <f t="shared" ca="1" si="47"/>
        <v>0.24731444928977786</v>
      </c>
      <c r="E56" s="50">
        <f t="shared" ca="1" si="47"/>
        <v>0.76450046651411629</v>
      </c>
      <c r="F56" s="50">
        <f t="shared" ref="F56:G56" ca="1" si="55">AVERAGE(D52:D60)</f>
        <v>0.39843745833354188</v>
      </c>
      <c r="G56" s="50">
        <f t="shared" ca="1" si="55"/>
        <v>0.48506639525369327</v>
      </c>
      <c r="H56" s="50">
        <f t="shared" ca="1" si="3"/>
        <v>0.39874174115717853</v>
      </c>
      <c r="I56" s="50">
        <f t="shared" ca="1" si="4"/>
        <v>0.44397442453529784</v>
      </c>
      <c r="J56" s="50">
        <f t="shared" ca="1" si="5"/>
        <v>0.2529462673582194</v>
      </c>
      <c r="K56" s="50">
        <f t="shared" ca="1" si="6"/>
        <v>0.25785830597974579</v>
      </c>
      <c r="L56" s="12">
        <f t="shared" ca="1" si="7"/>
        <v>5.1264731336791094</v>
      </c>
      <c r="M56" s="12">
        <f t="shared" ca="1" si="8"/>
        <v>12.90250407092911</v>
      </c>
      <c r="N56" s="12">
        <f t="shared" ca="1" si="9"/>
        <v>12.90250407092911</v>
      </c>
      <c r="O56" s="12">
        <f t="shared" ca="1" si="46"/>
        <v>168.42206721277921</v>
      </c>
      <c r="P56" s="12"/>
      <c r="Q56" s="12"/>
      <c r="R56" s="12"/>
      <c r="S56" s="12"/>
      <c r="T56" s="12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1"/>
      <c r="AS56" s="1"/>
      <c r="AT56" s="1"/>
    </row>
    <row r="57" spans="1:46" s="9" customFormat="1" x14ac:dyDescent="0.25">
      <c r="A57" s="1"/>
      <c r="B57" s="39"/>
      <c r="C57" s="50">
        <f t="shared" si="12"/>
        <v>10.5</v>
      </c>
      <c r="D57" s="50">
        <f t="shared" ca="1" si="47"/>
        <v>0.27714537921728299</v>
      </c>
      <c r="E57" s="50">
        <f t="shared" ca="1" si="47"/>
        <v>0.96143985708262614</v>
      </c>
      <c r="F57" s="50">
        <f t="shared" ref="F57:G57" ca="1" si="56">AVERAGE(D53:D61)</f>
        <v>0.39413190660328445</v>
      </c>
      <c r="G57" s="50">
        <f t="shared" ca="1" si="56"/>
        <v>0.44168555706407697</v>
      </c>
      <c r="H57" s="50">
        <f t="shared" ca="1" si="3"/>
        <v>0.38979089590546595</v>
      </c>
      <c r="I57" s="50">
        <f t="shared" ca="1" si="4"/>
        <v>0.30447353559558582</v>
      </c>
      <c r="J57" s="50">
        <f t="shared" ca="1" si="5"/>
        <v>0.85072248389099159</v>
      </c>
      <c r="K57" s="50">
        <f t="shared" ca="1" si="6"/>
        <v>0.82398123217596486</v>
      </c>
      <c r="L57" s="12">
        <f t="shared" ca="1" si="7"/>
        <v>5.4253612419454962</v>
      </c>
      <c r="M57" s="12">
        <f t="shared" ca="1" si="8"/>
        <v>14.883934312615878</v>
      </c>
      <c r="N57" s="12">
        <f t="shared" ca="1" si="9"/>
        <v>14.883934312615878</v>
      </c>
      <c r="O57" s="12">
        <f t="shared" ca="1" si="46"/>
        <v>227.09336714946147</v>
      </c>
      <c r="P57" s="12"/>
      <c r="Q57" s="12"/>
      <c r="R57" s="12"/>
      <c r="S57" s="12"/>
      <c r="T57" s="12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1"/>
      <c r="AS57" s="1"/>
      <c r="AT57" s="1"/>
    </row>
    <row r="58" spans="1:46" s="9" customFormat="1" x14ac:dyDescent="0.25">
      <c r="A58" s="1"/>
      <c r="B58" s="39"/>
      <c r="C58" s="50">
        <f t="shared" si="12"/>
        <v>10.75</v>
      </c>
      <c r="D58" s="50">
        <f t="shared" ca="1" si="47"/>
        <v>9.8727949016054528E-2</v>
      </c>
      <c r="E58" s="50">
        <f t="shared" ca="1" si="47"/>
        <v>0.47263685116748078</v>
      </c>
      <c r="F58" s="50">
        <f t="shared" ref="F58:G58" ca="1" si="57">AVERAGE(D54:D62)</f>
        <v>0.32858187904695502</v>
      </c>
      <c r="G58" s="50">
        <f t="shared" ca="1" si="57"/>
        <v>0.50169405013004398</v>
      </c>
      <c r="H58" s="50">
        <f t="shared" ca="1" si="3"/>
        <v>0.25351842964314081</v>
      </c>
      <c r="I58" s="50">
        <f t="shared" ca="1" si="4"/>
        <v>0.49744440651431998</v>
      </c>
      <c r="J58" s="50">
        <f t="shared" ca="1" si="5"/>
        <v>0.10592096563867109</v>
      </c>
      <c r="K58" s="50">
        <f t="shared" ca="1" si="6"/>
        <v>0.12810867978146179</v>
      </c>
      <c r="L58" s="12">
        <f t="shared" ca="1" si="7"/>
        <v>5.0529604828193353</v>
      </c>
      <c r="M58" s="12">
        <f t="shared" ca="1" si="8"/>
        <v>12.448380379235116</v>
      </c>
      <c r="N58" s="12">
        <f t="shared" ca="1" si="9"/>
        <v>12.448380379235116</v>
      </c>
      <c r="O58" s="12">
        <f t="shared" ca="1" si="46"/>
        <v>156.48505071336626</v>
      </c>
      <c r="P58" s="12"/>
      <c r="Q58" s="12"/>
      <c r="R58" s="12"/>
      <c r="S58" s="12"/>
      <c r="T58" s="12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1"/>
      <c r="AS58" s="1"/>
      <c r="AT58" s="1"/>
    </row>
    <row r="59" spans="1:46" s="9" customFormat="1" x14ac:dyDescent="0.25">
      <c r="A59" s="1"/>
      <c r="B59" s="39"/>
      <c r="C59" s="50">
        <f t="shared" si="12"/>
        <v>11</v>
      </c>
      <c r="D59" s="50">
        <f t="shared" ca="1" si="47"/>
        <v>3.224321080361181E-2</v>
      </c>
      <c r="E59" s="50">
        <f t="shared" ca="1" si="47"/>
        <v>0.50821736771427029</v>
      </c>
      <c r="F59" s="50">
        <f t="shared" ref="F59:G59" ca="1" si="58">AVERAGE(D55:D63)</f>
        <v>0.36927910198665337</v>
      </c>
      <c r="G59" s="50">
        <f t="shared" ca="1" si="58"/>
        <v>0.56837138471216531</v>
      </c>
      <c r="H59" s="50">
        <f t="shared" ca="1" si="3"/>
        <v>0.33812420551798045</v>
      </c>
      <c r="I59" s="50">
        <f t="shared" ca="1" si="4"/>
        <v>0.71186044443594221</v>
      </c>
      <c r="J59" s="50">
        <f t="shared" ca="1" si="5"/>
        <v>-0.60441251185341693</v>
      </c>
      <c r="K59" s="50">
        <f t="shared" ca="1" si="6"/>
        <v>-0.58005759396441692</v>
      </c>
      <c r="L59" s="12">
        <f t="shared" ca="1" si="7"/>
        <v>4.6977937440732918</v>
      </c>
      <c r="M59" s="12">
        <f t="shared" ca="1" si="8"/>
        <v>9.9697984211245405</v>
      </c>
      <c r="N59" s="12">
        <f t="shared" ca="1" si="9"/>
        <v>9.9697984211245405</v>
      </c>
      <c r="O59" s="12">
        <f t="shared" ca="1" si="46"/>
        <v>109.70486824211184</v>
      </c>
      <c r="P59" s="12"/>
      <c r="Q59" s="12"/>
      <c r="R59" s="12"/>
      <c r="S59" s="12"/>
      <c r="T59" s="12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1"/>
      <c r="AS59" s="1"/>
      <c r="AT59" s="1"/>
    </row>
    <row r="60" spans="1:46" s="9" customFormat="1" x14ac:dyDescent="0.25">
      <c r="A60" s="1"/>
      <c r="B60" s="39"/>
      <c r="C60" s="50">
        <f t="shared" si="12"/>
        <v>11.25</v>
      </c>
      <c r="D60" s="50">
        <f t="shared" ca="1" si="47"/>
        <v>0.82255382373158714</v>
      </c>
      <c r="E60" s="50">
        <f t="shared" ca="1" si="47"/>
        <v>0.19606779768314531</v>
      </c>
      <c r="F60" s="50">
        <f t="shared" ref="F60:G60" ca="1" si="59">AVERAGE(D56:D64)</f>
        <v>0.37717709583540188</v>
      </c>
      <c r="G60" s="50">
        <f t="shared" ca="1" si="59"/>
        <v>0.54945398008919566</v>
      </c>
      <c r="H60" s="50">
        <f t="shared" ca="1" si="3"/>
        <v>0.35454340685803704</v>
      </c>
      <c r="I60" s="50">
        <f t="shared" ca="1" si="4"/>
        <v>0.65102725468055944</v>
      </c>
      <c r="J60" s="50">
        <f t="shared" ca="1" si="5"/>
        <v>1.2542192197933457</v>
      </c>
      <c r="K60" s="50">
        <f t="shared" ca="1" si="6"/>
        <v>1.2577783518484582</v>
      </c>
      <c r="L60" s="12">
        <f t="shared" ca="1" si="7"/>
        <v>5.6271096098966726</v>
      </c>
      <c r="M60" s="12">
        <f t="shared" ca="1" si="8"/>
        <v>16.402224231469603</v>
      </c>
      <c r="N60" s="12">
        <f t="shared" ca="1" si="9"/>
        <v>16.402224231469603</v>
      </c>
      <c r="O60" s="12">
        <f t="shared" ca="1" si="46"/>
        <v>277.85783830650024</v>
      </c>
      <c r="P60" s="12"/>
      <c r="Q60" s="12"/>
      <c r="R60" s="12"/>
      <c r="S60" s="12"/>
      <c r="T60" s="12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1"/>
      <c r="AS60" s="1"/>
      <c r="AT60" s="1"/>
    </row>
    <row r="61" spans="1:46" s="9" customFormat="1" x14ac:dyDescent="0.25">
      <c r="A61" s="1"/>
      <c r="B61" s="39"/>
      <c r="C61" s="50">
        <f t="shared" si="12"/>
        <v>11.5</v>
      </c>
      <c r="D61" s="50">
        <f t="shared" ca="1" si="47"/>
        <v>0.8159737984054739</v>
      </c>
      <c r="E61" s="50">
        <f t="shared" ca="1" si="47"/>
        <v>3.0241204178004688E-2</v>
      </c>
      <c r="F61" s="50">
        <f t="shared" ref="F61:G61" ca="1" si="60">AVERAGE(D57:D65)</f>
        <v>0.38952509529107138</v>
      </c>
      <c r="G61" s="50">
        <f t="shared" ca="1" si="60"/>
        <v>0.48727247876062552</v>
      </c>
      <c r="H61" s="50">
        <f t="shared" ca="1" si="3"/>
        <v>0.38021375974665994</v>
      </c>
      <c r="I61" s="50">
        <f t="shared" ca="1" si="4"/>
        <v>0.45106858461000909</v>
      </c>
      <c r="J61" s="50">
        <f t="shared" ca="1" si="5"/>
        <v>1.2702886350353171</v>
      </c>
      <c r="K61" s="50">
        <f t="shared" ca="1" si="6"/>
        <v>1.2758572154214538</v>
      </c>
      <c r="L61" s="12">
        <f t="shared" ca="1" si="7"/>
        <v>5.6351443175176588</v>
      </c>
      <c r="M61" s="12">
        <f t="shared" ca="1" si="8"/>
        <v>16.465500253975087</v>
      </c>
      <c r="N61" s="12">
        <f t="shared" ca="1" si="9"/>
        <v>16.465500253975087</v>
      </c>
      <c r="O61" s="12">
        <f t="shared" ca="1" si="46"/>
        <v>280.09933763475516</v>
      </c>
      <c r="P61" s="12"/>
      <c r="Q61" s="12"/>
      <c r="R61" s="12"/>
      <c r="S61" s="12"/>
      <c r="T61" s="12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1"/>
      <c r="AS61" s="1"/>
      <c r="AT61" s="1"/>
    </row>
    <row r="62" spans="1:46" s="9" customFormat="1" x14ac:dyDescent="0.25">
      <c r="A62" s="1"/>
      <c r="B62" s="39"/>
      <c r="C62" s="50">
        <f t="shared" si="12"/>
        <v>11.75</v>
      </c>
      <c r="D62" s="50">
        <f t="shared" ca="1" si="47"/>
        <v>0.33487540149996586</v>
      </c>
      <c r="E62" s="50">
        <f t="shared" ca="1" si="47"/>
        <v>0.83531474904875158</v>
      </c>
      <c r="F62" s="50">
        <f t="shared" ref="F62:G62" ca="1" si="61">AVERAGE(D58:D66)</f>
        <v>0.3915573775262231</v>
      </c>
      <c r="G62" s="50">
        <f t="shared" ca="1" si="61"/>
        <v>0.46369172171031753</v>
      </c>
      <c r="H62" s="50">
        <f t="shared" ca="1" si="3"/>
        <v>0.38443868722037072</v>
      </c>
      <c r="I62" s="50">
        <f t="shared" ca="1" si="4"/>
        <v>0.3752393312421769</v>
      </c>
      <c r="J62" s="50">
        <f t="shared" ca="1" si="5"/>
        <v>0.67189060603573003</v>
      </c>
      <c r="K62" s="50">
        <f t="shared" ca="1" si="6"/>
        <v>0.7092217629015316</v>
      </c>
      <c r="L62" s="12">
        <f t="shared" ca="1" si="7"/>
        <v>5.3359453030178647</v>
      </c>
      <c r="M62" s="12">
        <f t="shared" ca="1" si="8"/>
        <v>14.482276170155361</v>
      </c>
      <c r="N62" s="12">
        <f t="shared" ca="1" si="9"/>
        <v>14.482276170155361</v>
      </c>
      <c r="O62" s="12">
        <f t="shared" ca="1" si="46"/>
        <v>207.66896615132387</v>
      </c>
      <c r="P62" s="12"/>
      <c r="Q62" s="12"/>
      <c r="R62" s="12"/>
      <c r="S62" s="12"/>
      <c r="T62" s="12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1"/>
      <c r="AS62" s="1"/>
      <c r="AT62" s="1"/>
    </row>
    <row r="63" spans="1:46" s="9" customFormat="1" x14ac:dyDescent="0.25">
      <c r="A63" s="1"/>
      <c r="B63" s="39"/>
      <c r="C63" s="50">
        <f t="shared" si="12"/>
        <v>12</v>
      </c>
      <c r="D63" s="50">
        <f t="shared" ca="1" si="47"/>
        <v>0.61967636630614809</v>
      </c>
      <c r="E63" s="50">
        <f t="shared" ca="1" si="47"/>
        <v>0.61456164607398578</v>
      </c>
      <c r="F63" s="50">
        <f t="shared" ref="F63:G63" ca="1" si="62">AVERAGE(D59:D67)</f>
        <v>0.4296055574521303</v>
      </c>
      <c r="G63" s="50">
        <f t="shared" ca="1" si="62"/>
        <v>0.48760870537520518</v>
      </c>
      <c r="H63" s="50">
        <f t="shared" ca="1" si="3"/>
        <v>0.46353734680278635</v>
      </c>
      <c r="I63" s="50">
        <f t="shared" ca="1" si="4"/>
        <v>0.45214979727385934</v>
      </c>
      <c r="J63" s="50">
        <f t="shared" ca="1" si="5"/>
        <v>-1.5593310907837801</v>
      </c>
      <c r="K63" s="50">
        <f t="shared" ca="1" si="6"/>
        <v>-1.5139537898530455</v>
      </c>
      <c r="L63" s="12">
        <f t="shared" ca="1" si="7"/>
        <v>4.2203344546081096</v>
      </c>
      <c r="M63" s="12">
        <f t="shared" ca="1" si="8"/>
        <v>6.7011617355143409</v>
      </c>
      <c r="N63" s="12">
        <f t="shared" ca="1" si="9"/>
        <v>6.7011617355143409</v>
      </c>
      <c r="O63" s="12">
        <f t="shared" ca="1" si="46"/>
        <v>68.056242207279126</v>
      </c>
      <c r="P63" s="12"/>
      <c r="Q63" s="12"/>
      <c r="R63" s="12"/>
      <c r="S63" s="12"/>
      <c r="T63" s="12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1"/>
      <c r="AS63" s="1"/>
      <c r="AT63" s="1"/>
    </row>
    <row r="64" spans="1:46" s="9" customFormat="1" x14ac:dyDescent="0.25">
      <c r="A64" s="1"/>
      <c r="B64" s="39"/>
      <c r="C64" s="50">
        <f t="shared" si="12"/>
        <v>12.25</v>
      </c>
      <c r="D64" s="50">
        <f t="shared" ca="1" si="47"/>
        <v>0.14608348424871453</v>
      </c>
      <c r="E64" s="50">
        <f t="shared" ca="1" si="47"/>
        <v>0.56210588134038098</v>
      </c>
      <c r="F64" s="50">
        <f t="shared" ref="F64:G64" ca="1" si="63">AVERAGE(D60:D68)</f>
        <v>0.46468062978101243</v>
      </c>
      <c r="G64" s="50">
        <f t="shared" ca="1" si="63"/>
        <v>0.51895059767378227</v>
      </c>
      <c r="H64" s="50">
        <f t="shared" ca="1" si="3"/>
        <v>0.53645518968971384</v>
      </c>
      <c r="I64" s="50">
        <f t="shared" ca="1" si="4"/>
        <v>0.55293673499030849</v>
      </c>
      <c r="J64" s="50">
        <f t="shared" ca="1" si="5"/>
        <v>0.7780718312960706</v>
      </c>
      <c r="K64" s="50">
        <f t="shared" ca="1" si="6"/>
        <v>0.78720667251054566</v>
      </c>
      <c r="L64" s="12">
        <f t="shared" ca="1" si="7"/>
        <v>5.3890359156480354</v>
      </c>
      <c r="M64" s="12">
        <f t="shared" ca="1" si="8"/>
        <v>14.75522335378691</v>
      </c>
      <c r="N64" s="12">
        <f t="shared" ca="1" si="9"/>
        <v>14.75522335378691</v>
      </c>
      <c r="O64" s="12">
        <f t="shared" ca="1" si="46"/>
        <v>218.99215683755509</v>
      </c>
      <c r="P64" s="12"/>
      <c r="Q64" s="12"/>
      <c r="R64" s="12"/>
      <c r="S64" s="12"/>
      <c r="T64" s="12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1"/>
      <c r="AS64" s="1"/>
      <c r="AT64" s="1"/>
    </row>
    <row r="65" spans="1:46" s="9" customFormat="1" x14ac:dyDescent="0.25">
      <c r="A65" s="1"/>
      <c r="B65" s="39"/>
      <c r="C65" s="50">
        <f t="shared" si="12"/>
        <v>12.5</v>
      </c>
      <c r="D65" s="50">
        <f t="shared" ca="1" si="47"/>
        <v>0.35844644439080342</v>
      </c>
      <c r="E65" s="50">
        <f t="shared" ca="1" si="47"/>
        <v>0.20486695455698489</v>
      </c>
      <c r="F65" s="50">
        <f t="shared" ref="F65:G65" ca="1" si="64">AVERAGE(D61:D69)</f>
        <v>0.42517171805479914</v>
      </c>
      <c r="G65" s="50">
        <f t="shared" ca="1" si="64"/>
        <v>0.57435808714926151</v>
      </c>
      <c r="H65" s="50">
        <f t="shared" ca="1" si="3"/>
        <v>0.45431980331409505</v>
      </c>
      <c r="I65" s="50">
        <f t="shared" ca="1" si="4"/>
        <v>0.73111203907185141</v>
      </c>
      <c r="J65" s="50">
        <f t="shared" ca="1" si="5"/>
        <v>2.4232468784457524</v>
      </c>
      <c r="K65" s="50">
        <f t="shared" ca="1" si="6"/>
        <v>2.3863973117734272</v>
      </c>
      <c r="L65" s="12">
        <f t="shared" ca="1" si="7"/>
        <v>6.2116234392228762</v>
      </c>
      <c r="M65" s="12">
        <f t="shared" ca="1" si="8"/>
        <v>20.352390591206994</v>
      </c>
      <c r="N65" s="12">
        <f t="shared" ca="1" si="9"/>
        <v>20.352390591206994</v>
      </c>
      <c r="O65" s="12">
        <f t="shared" ca="1" si="46"/>
        <v>498.50989523396908</v>
      </c>
      <c r="P65" s="12"/>
      <c r="Q65" s="12"/>
      <c r="R65" s="12"/>
      <c r="S65" s="12"/>
      <c r="T65" s="12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1"/>
      <c r="AS65" s="1"/>
      <c r="AT65" s="1"/>
    </row>
    <row r="66" spans="1:46" s="9" customFormat="1" x14ac:dyDescent="0.25">
      <c r="A66" s="1"/>
      <c r="B66" s="39"/>
      <c r="C66" s="50">
        <f t="shared" si="12"/>
        <v>12.75</v>
      </c>
      <c r="D66" s="50">
        <f t="shared" ca="1" si="47"/>
        <v>0.29543591933364854</v>
      </c>
      <c r="E66" s="50">
        <f t="shared" ca="1" si="47"/>
        <v>0.74921304362985319</v>
      </c>
      <c r="F66" s="50">
        <f t="shared" ref="F66:G66" ca="1" si="65">AVERAGE(D62:D70)</f>
        <v>0.35942291261770065</v>
      </c>
      <c r="G66" s="50">
        <f t="shared" ca="1" si="65"/>
        <v>0.65797465198133909</v>
      </c>
      <c r="H66" s="50">
        <f t="shared" ca="1" si="3"/>
        <v>0.31763409615682875</v>
      </c>
      <c r="I66" s="50">
        <f t="shared" ca="1" si="4"/>
        <v>1</v>
      </c>
      <c r="J66" s="50">
        <f t="shared" ca="1" si="5"/>
        <v>1.8747316545481785E-2</v>
      </c>
      <c r="K66" s="50">
        <f t="shared" ca="1" si="6"/>
        <v>-7.2772040729199988E-2</v>
      </c>
      <c r="L66" s="12">
        <f t="shared" ca="1" si="7"/>
        <v>5.0093736582727413</v>
      </c>
      <c r="M66" s="12">
        <f t="shared" ca="1" si="8"/>
        <v>11.745297857447801</v>
      </c>
      <c r="N66" s="12">
        <f t="shared" ca="1" si="9"/>
        <v>11.745297857447801</v>
      </c>
      <c r="O66" s="12">
        <f t="shared" ca="1" si="46"/>
        <v>149.81087395565558</v>
      </c>
      <c r="P66" s="12"/>
      <c r="Q66" s="12"/>
      <c r="R66" s="12"/>
      <c r="S66" s="12"/>
      <c r="T66" s="12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1"/>
      <c r="AS66" s="1"/>
      <c r="AT66" s="1"/>
    </row>
    <row r="67" spans="1:46" s="9" customFormat="1" x14ac:dyDescent="0.25">
      <c r="A67" s="1"/>
      <c r="B67" s="39"/>
      <c r="C67" s="50">
        <f t="shared" si="12"/>
        <v>13</v>
      </c>
      <c r="D67" s="50">
        <f t="shared" ca="1" si="47"/>
        <v>0.44116156834921905</v>
      </c>
      <c r="E67" s="50">
        <f t="shared" ca="1" si="47"/>
        <v>0.68788970415147022</v>
      </c>
      <c r="F67" s="50">
        <f t="shared" ref="F67:G67" ca="1" si="66">AVERAGE(D63:D71)</f>
        <v>0.35244375715884813</v>
      </c>
      <c r="G67" s="50">
        <f t="shared" ca="1" si="66"/>
        <v>0.64743573699528489</v>
      </c>
      <c r="H67" s="50">
        <f t="shared" ca="1" si="3"/>
        <v>0.30312507515010656</v>
      </c>
      <c r="I67" s="50">
        <f t="shared" ca="1" si="4"/>
        <v>0.96610973714734449</v>
      </c>
      <c r="J67" s="50">
        <f t="shared" ca="1" si="5"/>
        <v>-0.44348556092049934</v>
      </c>
      <c r="K67" s="50">
        <f t="shared" ca="1" si="6"/>
        <v>-0.50706051728402712</v>
      </c>
      <c r="L67" s="12">
        <f t="shared" ca="1" si="7"/>
        <v>4.7782572195397499</v>
      </c>
      <c r="M67" s="12">
        <f t="shared" ca="1" si="8"/>
        <v>10.225288189505905</v>
      </c>
      <c r="N67" s="12">
        <f t="shared" ca="1" si="9"/>
        <v>10.225288189505905</v>
      </c>
      <c r="O67" s="12">
        <f t="shared" ca="1" si="46"/>
        <v>118.89695808264695</v>
      </c>
      <c r="P67" s="12"/>
      <c r="Q67" s="12"/>
      <c r="R67" s="12"/>
      <c r="S67" s="12"/>
      <c r="T67" s="12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1"/>
      <c r="AS67" s="1"/>
      <c r="AT67" s="1"/>
    </row>
    <row r="68" spans="1:46" s="9" customFormat="1" x14ac:dyDescent="0.25">
      <c r="A68" s="1"/>
      <c r="B68" s="39"/>
      <c r="C68" s="50">
        <f t="shared" si="12"/>
        <v>13.25</v>
      </c>
      <c r="D68" s="50">
        <f t="shared" ca="1" si="47"/>
        <v>0.3479188617635518</v>
      </c>
      <c r="E68" s="50">
        <f t="shared" ca="1" si="47"/>
        <v>0.79029439840146365</v>
      </c>
      <c r="F68" s="50">
        <f t="shared" ref="F68:G68" ca="1" si="67">AVERAGE(D64:D72)</f>
        <v>0.28577064814083808</v>
      </c>
      <c r="G68" s="50">
        <f t="shared" ca="1" si="67"/>
        <v>0.65269499257979413</v>
      </c>
      <c r="H68" s="50">
        <f t="shared" ca="1" si="3"/>
        <v>0.16451782603105114</v>
      </c>
      <c r="I68" s="50">
        <f t="shared" ca="1" si="4"/>
        <v>0.98302206203127895</v>
      </c>
      <c r="J68" s="50">
        <f t="shared" ca="1" si="5"/>
        <v>-0.70799579334826734</v>
      </c>
      <c r="K68" s="50">
        <f t="shared" ca="1" si="6"/>
        <v>-0.79820687577018012</v>
      </c>
      <c r="L68" s="12">
        <f t="shared" ca="1" si="7"/>
        <v>4.6460021033258663</v>
      </c>
      <c r="M68" s="12">
        <f t="shared" ca="1" si="8"/>
        <v>9.2062759348043706</v>
      </c>
      <c r="N68" s="12">
        <f t="shared" ca="1" si="9"/>
        <v>9.2062759348043706</v>
      </c>
      <c r="O68" s="12">
        <f t="shared" ca="1" si="46"/>
        <v>104.16770029861991</v>
      </c>
      <c r="P68" s="12"/>
      <c r="Q68" s="12"/>
      <c r="R68" s="12"/>
      <c r="S68" s="12"/>
      <c r="T68" s="12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1"/>
      <c r="AS68" s="1"/>
      <c r="AT68" s="1"/>
    </row>
    <row r="69" spans="1:46" s="9" customFormat="1" x14ac:dyDescent="0.25">
      <c r="A69" s="1"/>
      <c r="B69" s="39"/>
      <c r="C69" s="50">
        <f t="shared" si="12"/>
        <v>13.5</v>
      </c>
      <c r="D69" s="50">
        <f t="shared" ca="1" si="47"/>
        <v>0.46697361819566729</v>
      </c>
      <c r="E69" s="50">
        <f t="shared" ca="1" si="47"/>
        <v>0.69473520296245794</v>
      </c>
      <c r="F69" s="50">
        <f t="shared" ref="F69:G69" ca="1" si="68">AVERAGE(D65:D73)</f>
        <v>0.35231273326768958</v>
      </c>
      <c r="G69" s="50">
        <f t="shared" ca="1" si="68"/>
        <v>0.62557399556800863</v>
      </c>
      <c r="H69" s="50">
        <f t="shared" ca="1" si="3"/>
        <v>0.3028526885554233</v>
      </c>
      <c r="I69" s="50">
        <f t="shared" ca="1" si="4"/>
        <v>0.8958083669998872</v>
      </c>
      <c r="J69" s="50">
        <f t="shared" ca="1" si="5"/>
        <v>1.1063529874936553</v>
      </c>
      <c r="K69" s="50">
        <f t="shared" ca="1" si="6"/>
        <v>1.1365377119789248</v>
      </c>
      <c r="L69" s="12">
        <f t="shared" ca="1" si="7"/>
        <v>5.553176493746828</v>
      </c>
      <c r="M69" s="12">
        <f t="shared" ca="1" si="8"/>
        <v>15.977881991926237</v>
      </c>
      <c r="N69" s="12">
        <f t="shared" ca="1" si="9"/>
        <v>15.977881991926237</v>
      </c>
      <c r="O69" s="12">
        <f t="shared" ca="1" si="46"/>
        <v>258.05596854672075</v>
      </c>
      <c r="P69" s="12"/>
      <c r="Q69" s="12"/>
      <c r="R69" s="12"/>
      <c r="S69" s="12"/>
      <c r="T69" s="12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1"/>
      <c r="AS69" s="1"/>
      <c r="AT69" s="1"/>
    </row>
    <row r="70" spans="1:46" s="9" customFormat="1" x14ac:dyDescent="0.25">
      <c r="A70" s="1"/>
      <c r="B70" s="39"/>
      <c r="C70" s="50">
        <f t="shared" si="12"/>
        <v>13.75</v>
      </c>
      <c r="D70" s="50">
        <f t="shared" ca="1" si="47"/>
        <v>0.22423454947158705</v>
      </c>
      <c r="E70" s="50">
        <f t="shared" ca="1" si="47"/>
        <v>0.78279028766670344</v>
      </c>
      <c r="F70" s="50">
        <f t="shared" ref="F70:G70" ca="1" si="69">AVERAGE(D66:D74)</f>
        <v>0.34158869565884054</v>
      </c>
      <c r="G70" s="50">
        <f t="shared" ca="1" si="69"/>
        <v>0.63599677229802076</v>
      </c>
      <c r="H70" s="50">
        <f t="shared" ca="1" si="3"/>
        <v>0.28055840268358345</v>
      </c>
      <c r="I70" s="50">
        <f t="shared" ca="1" si="4"/>
        <v>0.92932516104387286</v>
      </c>
      <c r="J70" s="50">
        <f t="shared" ca="1" si="5"/>
        <v>0.86648796413897389</v>
      </c>
      <c r="K70" s="50">
        <f t="shared" ca="1" si="6"/>
        <v>0.83129843271783965</v>
      </c>
      <c r="L70" s="12">
        <f t="shared" ca="1" si="7"/>
        <v>5.4332439820694871</v>
      </c>
      <c r="M70" s="12">
        <f t="shared" ca="1" si="8"/>
        <v>14.909544514512438</v>
      </c>
      <c r="N70" s="12">
        <f t="shared" ca="1" si="9"/>
        <v>14.909544514512438</v>
      </c>
      <c r="O70" s="12">
        <f t="shared" ca="1" si="46"/>
        <v>228.89055923959305</v>
      </c>
      <c r="P70" s="12"/>
      <c r="Q70" s="12"/>
      <c r="R70" s="12"/>
      <c r="S70" s="12"/>
      <c r="T70" s="12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1"/>
      <c r="AS70" s="1"/>
      <c r="AT70" s="1"/>
    </row>
    <row r="71" spans="1:46" s="9" customFormat="1" x14ac:dyDescent="0.25">
      <c r="A71" s="1"/>
      <c r="B71" s="39"/>
      <c r="C71" s="50">
        <f t="shared" si="12"/>
        <v>14</v>
      </c>
      <c r="D71" s="50">
        <f t="shared" ca="1" si="47"/>
        <v>0.27206300237029335</v>
      </c>
      <c r="E71" s="50">
        <f t="shared" ca="1" si="47"/>
        <v>0.74046451417426384</v>
      </c>
      <c r="F71" s="50">
        <f t="shared" ref="F71:G71" ca="1" si="70">AVERAGE(D67:D75)</f>
        <v>0.39235050755160139</v>
      </c>
      <c r="G71" s="50">
        <f t="shared" ca="1" si="70"/>
        <v>0.64428797265620019</v>
      </c>
      <c r="H71" s="50">
        <f t="shared" ca="1" si="3"/>
        <v>0.3860875314490344</v>
      </c>
      <c r="I71" s="50">
        <f t="shared" ca="1" si="4"/>
        <v>0.95598738954410822</v>
      </c>
      <c r="J71" s="50">
        <f t="shared" ca="1" si="5"/>
        <v>1.5199137935137841</v>
      </c>
      <c r="K71" s="50">
        <f t="shared" ca="1" si="6"/>
        <v>1.500368815577537</v>
      </c>
      <c r="L71" s="12">
        <f t="shared" ca="1" si="7"/>
        <v>5.7599568967568917</v>
      </c>
      <c r="M71" s="12">
        <f t="shared" ca="1" si="8"/>
        <v>17.251290854521379</v>
      </c>
      <c r="N71" s="12">
        <f t="shared" ca="1" si="9"/>
        <v>17.251290854521379</v>
      </c>
      <c r="O71" s="12">
        <f t="shared" ca="1" si="46"/>
        <v>317.334650470474</v>
      </c>
      <c r="P71" s="12"/>
      <c r="Q71" s="12"/>
      <c r="R71" s="12"/>
      <c r="S71" s="12"/>
      <c r="T71" s="1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1"/>
      <c r="AS71" s="1"/>
      <c r="AT71" s="1"/>
    </row>
    <row r="72" spans="1:46" s="9" customFormat="1" x14ac:dyDescent="0.25">
      <c r="A72" s="1"/>
      <c r="B72" s="39"/>
      <c r="C72" s="50">
        <f t="shared" si="12"/>
        <v>14.25</v>
      </c>
      <c r="D72" s="50">
        <f t="shared" ca="1" si="47"/>
        <v>1.9618385144058115E-2</v>
      </c>
      <c r="E72" s="50">
        <f t="shared" ca="1" si="47"/>
        <v>0.66189494633456858</v>
      </c>
      <c r="F72" s="50">
        <f t="shared" ref="F72:G72" ca="1" si="71">AVERAGE(D68:D76)</f>
        <v>0.44430707649751455</v>
      </c>
      <c r="G72" s="50">
        <f t="shared" ca="1" si="71"/>
        <v>0.61385295721343547</v>
      </c>
      <c r="H72" s="50">
        <f t="shared" ca="1" si="3"/>
        <v>0.49410045002033198</v>
      </c>
      <c r="I72" s="50">
        <f t="shared" ca="1" si="4"/>
        <v>0.85811671930482736</v>
      </c>
      <c r="J72" s="50">
        <f t="shared" ca="1" si="5"/>
        <v>2.3755562101683458</v>
      </c>
      <c r="K72" s="50">
        <f t="shared" ca="1" si="6"/>
        <v>2.3183632627063711</v>
      </c>
      <c r="L72" s="12">
        <f t="shared" ca="1" si="7"/>
        <v>6.1877781050841731</v>
      </c>
      <c r="M72" s="12">
        <f t="shared" ca="1" si="8"/>
        <v>20.114271419472299</v>
      </c>
      <c r="N72" s="12">
        <f t="shared" ca="1" si="9"/>
        <v>20.114271419472299</v>
      </c>
      <c r="O72" s="12">
        <f t="shared" ca="1" si="46"/>
        <v>486.76336674343992</v>
      </c>
      <c r="P72" s="12"/>
      <c r="Q72" s="12"/>
      <c r="R72" s="12"/>
      <c r="S72" s="12"/>
      <c r="T72" s="1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1"/>
      <c r="AS72" s="1"/>
      <c r="AT72" s="1"/>
    </row>
    <row r="73" spans="1:46" s="9" customFormat="1" x14ac:dyDescent="0.25">
      <c r="A73" s="1"/>
      <c r="B73" s="39"/>
      <c r="C73" s="50">
        <f t="shared" si="12"/>
        <v>14.5</v>
      </c>
      <c r="D73" s="50">
        <f t="shared" ca="1" si="47"/>
        <v>0.74496225039037756</v>
      </c>
      <c r="E73" s="50">
        <f t="shared" ca="1" si="47"/>
        <v>0.31801690823431183</v>
      </c>
      <c r="F73" s="50">
        <f t="shared" ref="F73:G73" ca="1" si="72">AVERAGE(D69:D77)</f>
        <v>0.44093500015164466</v>
      </c>
      <c r="G73" s="50">
        <f t="shared" ca="1" si="72"/>
        <v>0.61544531510077194</v>
      </c>
      <c r="H73" s="50">
        <f t="shared" ca="1" si="3"/>
        <v>0.48709021406457043</v>
      </c>
      <c r="I73" s="50">
        <f t="shared" ca="1" si="4"/>
        <v>0.86323730595238479</v>
      </c>
      <c r="J73" s="50">
        <f t="shared" ca="1" si="5"/>
        <v>0.27260688386402959</v>
      </c>
      <c r="K73" s="50">
        <f t="shared" ca="1" si="6"/>
        <v>0.23046734644903333</v>
      </c>
      <c r="L73" s="12">
        <f t="shared" ca="1" si="7"/>
        <v>5.1363034419320144</v>
      </c>
      <c r="M73" s="12">
        <f t="shared" ca="1" si="8"/>
        <v>12.806635712571616</v>
      </c>
      <c r="N73" s="12">
        <f t="shared" ca="1" si="9"/>
        <v>12.806635712571616</v>
      </c>
      <c r="O73" s="12">
        <f t="shared" ca="1" si="46"/>
        <v>170.08587251109159</v>
      </c>
      <c r="P73" s="12"/>
      <c r="Q73" s="12"/>
      <c r="R73" s="12"/>
      <c r="S73" s="12"/>
      <c r="T73" s="12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1"/>
      <c r="AS73" s="1"/>
      <c r="AT73" s="1"/>
    </row>
    <row r="74" spans="1:46" s="9" customFormat="1" x14ac:dyDescent="0.25">
      <c r="A74" s="1"/>
      <c r="B74" s="39"/>
      <c r="C74" s="50">
        <f t="shared" si="12"/>
        <v>14.75</v>
      </c>
      <c r="D74" s="50">
        <f t="shared" ca="1" si="47"/>
        <v>0.26193010591116261</v>
      </c>
      <c r="E74" s="50">
        <f t="shared" ca="1" si="47"/>
        <v>0.29867194512709461</v>
      </c>
      <c r="F74" s="50">
        <f t="shared" ref="F74:G74" ca="1" si="73">AVERAGE(D70:D78)</f>
        <v>0.40776889894567264</v>
      </c>
      <c r="G74" s="50">
        <f t="shared" ca="1" si="73"/>
        <v>0.63917761173086429</v>
      </c>
      <c r="H74" s="50">
        <f t="shared" ca="1" si="3"/>
        <v>0.41814094621323644</v>
      </c>
      <c r="I74" s="50">
        <f t="shared" ca="1" si="4"/>
        <v>0.9395538690858114</v>
      </c>
      <c r="J74" s="50">
        <f t="shared" ca="1" si="5"/>
        <v>-0.5736499057880784</v>
      </c>
      <c r="K74" s="50">
        <f t="shared" ca="1" si="6"/>
        <v>-0.49536806715933873</v>
      </c>
      <c r="L74" s="12">
        <f t="shared" ca="1" si="7"/>
        <v>4.7131750471059606</v>
      </c>
      <c r="M74" s="12">
        <f t="shared" ca="1" si="8"/>
        <v>10.266211764942314</v>
      </c>
      <c r="N74" s="12">
        <f t="shared" ca="1" si="9"/>
        <v>10.266211764942314</v>
      </c>
      <c r="O74" s="12">
        <f t="shared" ca="1" si="46"/>
        <v>111.40531609170326</v>
      </c>
      <c r="P74" s="12"/>
      <c r="Q74" s="12"/>
      <c r="R74" s="12"/>
      <c r="S74" s="12"/>
      <c r="T74" s="12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1"/>
      <c r="AS74" s="1"/>
      <c r="AT74" s="1"/>
    </row>
    <row r="75" spans="1:46" s="9" customFormat="1" x14ac:dyDescent="0.25">
      <c r="A75" s="1"/>
      <c r="B75" s="39"/>
      <c r="C75" s="50">
        <f t="shared" si="12"/>
        <v>15</v>
      </c>
      <c r="D75" s="50">
        <f t="shared" ca="1" si="47"/>
        <v>0.75229222636849558</v>
      </c>
      <c r="E75" s="50">
        <f t="shared" ca="1" si="47"/>
        <v>0.82383384685346794</v>
      </c>
      <c r="F75" s="50">
        <f t="shared" ref="F75:G75" ca="1" si="74">AVERAGE(D71:D79)</f>
        <v>0.39975405091007032</v>
      </c>
      <c r="G75" s="50">
        <f t="shared" ca="1" si="74"/>
        <v>0.60535004668121994</v>
      </c>
      <c r="H75" s="50">
        <f t="shared" ca="1" si="3"/>
        <v>0.40147881578787986</v>
      </c>
      <c r="I75" s="50">
        <f t="shared" ca="1" si="4"/>
        <v>0.8307736888950823</v>
      </c>
      <c r="J75" s="50">
        <f t="shared" ca="1" si="5"/>
        <v>0.86785233907662473</v>
      </c>
      <c r="K75" s="50">
        <f t="shared" ca="1" si="6"/>
        <v>0.88267607107791979</v>
      </c>
      <c r="L75" s="12">
        <f t="shared" ca="1" si="7"/>
        <v>5.4339261695383128</v>
      </c>
      <c r="M75" s="12">
        <f t="shared" ca="1" si="8"/>
        <v>15.08936624877272</v>
      </c>
      <c r="N75" s="12">
        <f t="shared" ca="1" si="9"/>
        <v>15.08936624877272</v>
      </c>
      <c r="O75" s="12">
        <f t="shared" ca="1" si="46"/>
        <v>229.04675878346683</v>
      </c>
      <c r="P75" s="12"/>
      <c r="Q75" s="12"/>
      <c r="R75" s="12"/>
      <c r="S75" s="12"/>
      <c r="T75" s="12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1"/>
      <c r="AS75" s="1"/>
      <c r="AT75" s="1"/>
    </row>
    <row r="76" spans="1:46" s="9" customFormat="1" x14ac:dyDescent="0.25">
      <c r="A76" s="1"/>
      <c r="B76" s="39"/>
      <c r="C76" s="50">
        <f t="shared" si="12"/>
        <v>15.25</v>
      </c>
      <c r="D76" s="50">
        <f t="shared" ca="1" si="47"/>
        <v>0.90877068886243739</v>
      </c>
      <c r="E76" s="50">
        <f t="shared" ca="1" si="47"/>
        <v>0.41397456516658682</v>
      </c>
      <c r="F76" s="50">
        <f t="shared" ref="F76:G76" ca="1" si="75">AVERAGE(D72:D80)</f>
        <v>0.4331564745089535</v>
      </c>
      <c r="G76" s="50">
        <f t="shared" ca="1" si="75"/>
        <v>0.54997418386622521</v>
      </c>
      <c r="H76" s="50">
        <f t="shared" ca="1" si="3"/>
        <v>0.47091937611483248</v>
      </c>
      <c r="I76" s="50">
        <f t="shared" ca="1" si="4"/>
        <v>0.65270008748771324</v>
      </c>
      <c r="J76" s="50">
        <f t="shared" ca="1" si="5"/>
        <v>-0.18474510001894637</v>
      </c>
      <c r="K76" s="50">
        <f t="shared" ca="1" si="6"/>
        <v>-0.19286320140572555</v>
      </c>
      <c r="L76" s="12">
        <f t="shared" ca="1" si="7"/>
        <v>4.9076274499905272</v>
      </c>
      <c r="M76" s="12">
        <f t="shared" ca="1" si="8"/>
        <v>11.324978795079961</v>
      </c>
      <c r="N76" s="12">
        <f t="shared" ca="1" si="9"/>
        <v>11.324978795079961</v>
      </c>
      <c r="O76" s="12">
        <f t="shared" ca="1" si="46"/>
        <v>135.31798456948647</v>
      </c>
      <c r="P76" s="12"/>
      <c r="Q76" s="12"/>
      <c r="R76" s="12"/>
      <c r="S76" s="12"/>
      <c r="T76" s="12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1"/>
      <c r="AS76" s="1"/>
      <c r="AT76" s="1"/>
    </row>
    <row r="77" spans="1:46" s="9" customFormat="1" x14ac:dyDescent="0.25">
      <c r="A77" s="1"/>
      <c r="B77" s="39"/>
      <c r="C77" s="50">
        <f t="shared" si="12"/>
        <v>15.5</v>
      </c>
      <c r="D77" s="50">
        <f t="shared" ca="1" si="47"/>
        <v>0.31757017465072257</v>
      </c>
      <c r="E77" s="50">
        <f t="shared" ca="1" si="47"/>
        <v>0.80462561938749255</v>
      </c>
      <c r="F77" s="50">
        <f t="shared" ref="F77:G77" ca="1" si="76">AVERAGE(D73:D81)</f>
        <v>0.44297859870943418</v>
      </c>
      <c r="G77" s="50">
        <f t="shared" ca="1" si="76"/>
        <v>0.4919796052064882</v>
      </c>
      <c r="H77" s="50">
        <f t="shared" ca="1" si="3"/>
        <v>0.49133866713014385</v>
      </c>
      <c r="I77" s="50">
        <f t="shared" ca="1" si="4"/>
        <v>0.46620541347162031</v>
      </c>
      <c r="J77" s="50">
        <f t="shared" ca="1" si="5"/>
        <v>-0.10178616643630228</v>
      </c>
      <c r="K77" s="50">
        <f t="shared" ca="1" si="6"/>
        <v>-0.13229441256385396</v>
      </c>
      <c r="L77" s="12">
        <f t="shared" ca="1" si="7"/>
        <v>4.9491069167818491</v>
      </c>
      <c r="M77" s="12">
        <f t="shared" ca="1" si="8"/>
        <v>11.536969556026511</v>
      </c>
      <c r="N77" s="12">
        <f t="shared" ca="1" si="9"/>
        <v>11.536969556026511</v>
      </c>
      <c r="O77" s="12">
        <f t="shared" ca="1" si="46"/>
        <v>141.04893921402757</v>
      </c>
      <c r="P77" s="12"/>
      <c r="Q77" s="12"/>
      <c r="R77" s="12"/>
      <c r="S77" s="12"/>
      <c r="T77" s="12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1"/>
      <c r="AS77" s="1"/>
      <c r="AT77" s="1"/>
    </row>
    <row r="78" spans="1:46" s="9" customFormat="1" x14ac:dyDescent="0.25">
      <c r="A78" s="1"/>
      <c r="B78" s="39"/>
      <c r="C78" s="50">
        <f t="shared" si="12"/>
        <v>15.75</v>
      </c>
      <c r="D78" s="50">
        <f t="shared" ca="1" si="47"/>
        <v>0.16847870734191905</v>
      </c>
      <c r="E78" s="50">
        <f t="shared" ca="1" si="47"/>
        <v>0.90832587263328879</v>
      </c>
      <c r="F78" s="50">
        <f t="shared" ref="F78:G78" ca="1" si="77">AVERAGE(D74:D82)</f>
        <v>0.42065640275253763</v>
      </c>
      <c r="G78" s="50">
        <f t="shared" ca="1" si="77"/>
        <v>0.47291955547322623</v>
      </c>
      <c r="H78" s="50">
        <f t="shared" ca="1" si="3"/>
        <v>0.44493287892779437</v>
      </c>
      <c r="I78" s="50">
        <f t="shared" ca="1" si="4"/>
        <v>0.40491351612737764</v>
      </c>
      <c r="J78" s="50">
        <f t="shared" ca="1" si="5"/>
        <v>-1.2326140495343074</v>
      </c>
      <c r="K78" s="50">
        <f t="shared" ca="1" si="6"/>
        <v>-1.1459996656070872</v>
      </c>
      <c r="L78" s="12">
        <f t="shared" ca="1" si="7"/>
        <v>4.3836929752328464</v>
      </c>
      <c r="M78" s="12">
        <f t="shared" ca="1" si="8"/>
        <v>7.9890011703751949</v>
      </c>
      <c r="N78" s="12">
        <f t="shared" ca="1" si="9"/>
        <v>7.9890011703751949</v>
      </c>
      <c r="O78" s="12">
        <f t="shared" ca="1" si="46"/>
        <v>80.133418374069393</v>
      </c>
      <c r="P78" s="12"/>
      <c r="Q78" s="12"/>
      <c r="R78" s="12"/>
      <c r="S78" s="12"/>
      <c r="T78" s="12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1"/>
      <c r="AS78" s="1"/>
      <c r="AT78" s="1"/>
    </row>
    <row r="79" spans="1:46" s="9" customFormat="1" x14ac:dyDescent="0.25">
      <c r="A79" s="1"/>
      <c r="B79" s="39"/>
      <c r="C79" s="50">
        <f t="shared" si="12"/>
        <v>16</v>
      </c>
      <c r="D79" s="50">
        <f t="shared" ca="1" si="47"/>
        <v>0.15210091715116625</v>
      </c>
      <c r="E79" s="50">
        <f t="shared" ca="1" si="47"/>
        <v>0.47834220221990453</v>
      </c>
      <c r="F79" s="50">
        <f t="shared" ref="F79:G79" ca="1" si="78">AVERAGE(D75:D83)</f>
        <v>0.42041278904354412</v>
      </c>
      <c r="G79" s="50">
        <f t="shared" ca="1" si="78"/>
        <v>0.53651961350441324</v>
      </c>
      <c r="H79" s="50">
        <f t="shared" ca="1" si="3"/>
        <v>0.44442642847800118</v>
      </c>
      <c r="I79" s="50">
        <f t="shared" ca="1" si="4"/>
        <v>0.60943387585826769</v>
      </c>
      <c r="J79" s="50">
        <f t="shared" ca="1" si="5"/>
        <v>-1.0201895630715199</v>
      </c>
      <c r="K79" s="50">
        <f t="shared" ca="1" si="6"/>
        <v>-1.0471065758906073</v>
      </c>
      <c r="L79" s="12">
        <f t="shared" ca="1" si="7"/>
        <v>4.4899052184642398</v>
      </c>
      <c r="M79" s="12">
        <f t="shared" ca="1" si="8"/>
        <v>8.3351269843828746</v>
      </c>
      <c r="N79" s="12">
        <f t="shared" ca="1" si="9"/>
        <v>8.3351269843828746</v>
      </c>
      <c r="O79" s="12">
        <f t="shared" ca="1" si="46"/>
        <v>89.112999211449477</v>
      </c>
      <c r="P79" s="12"/>
      <c r="Q79" s="12"/>
      <c r="R79" s="12"/>
      <c r="S79" s="12"/>
      <c r="T79" s="12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1"/>
      <c r="AS79" s="1"/>
      <c r="AT79" s="1"/>
    </row>
    <row r="80" spans="1:46" s="9" customFormat="1" x14ac:dyDescent="0.25">
      <c r="A80" s="1"/>
      <c r="B80" s="39"/>
      <c r="C80" s="50">
        <f t="shared" si="12"/>
        <v>16.25</v>
      </c>
      <c r="D80" s="50">
        <f t="shared" ca="1" si="47"/>
        <v>0.5726848147602418</v>
      </c>
      <c r="E80" s="50">
        <f t="shared" ca="1" si="47"/>
        <v>0.24208174883931122</v>
      </c>
      <c r="F80" s="50">
        <f t="shared" ref="F80:G80" ca="1" si="79">AVERAGE(D76:D84)</f>
        <v>0.44363808819808082</v>
      </c>
      <c r="G80" s="50">
        <f t="shared" ca="1" si="79"/>
        <v>0.526068986813919</v>
      </c>
      <c r="H80" s="50">
        <f t="shared" ca="1" si="3"/>
        <v>0.49270968499912532</v>
      </c>
      <c r="I80" s="50">
        <f t="shared" ca="1" si="4"/>
        <v>0.57582752397247161</v>
      </c>
      <c r="J80" s="50">
        <f t="shared" ca="1" si="5"/>
        <v>-0.22371722290513471</v>
      </c>
      <c r="K80" s="50">
        <f t="shared" ca="1" si="6"/>
        <v>-0.17216832040004063</v>
      </c>
      <c r="L80" s="12">
        <f t="shared" ca="1" si="7"/>
        <v>4.8881413885474325</v>
      </c>
      <c r="M80" s="12">
        <f t="shared" ca="1" si="8"/>
        <v>11.397410878599858</v>
      </c>
      <c r="N80" s="12">
        <f t="shared" ca="1" si="9"/>
        <v>11.397410878599858</v>
      </c>
      <c r="O80" s="12">
        <f t="shared" ca="1" si="46"/>
        <v>132.70669451352856</v>
      </c>
      <c r="P80" s="12"/>
      <c r="Q80" s="12"/>
      <c r="R80" s="12"/>
      <c r="S80" s="12"/>
      <c r="T80" s="12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1"/>
      <c r="AS80" s="1"/>
      <c r="AT80" s="1"/>
    </row>
    <row r="81" spans="1:46" s="9" customFormat="1" x14ac:dyDescent="0.25">
      <c r="A81" s="1"/>
      <c r="B81" s="39"/>
      <c r="C81" s="50">
        <f t="shared" si="12"/>
        <v>16.5</v>
      </c>
      <c r="D81" s="50">
        <f t="shared" ref="D81:E120" ca="1" si="80">RAND()</f>
        <v>0.10801750294838453</v>
      </c>
      <c r="E81" s="50">
        <f t="shared" ca="1" si="80"/>
        <v>0.13994373839693552</v>
      </c>
      <c r="F81" s="50">
        <f t="shared" ref="F81:G81" ca="1" si="81">AVERAGE(D77:D85)</f>
        <v>0.37191916901996547</v>
      </c>
      <c r="G81" s="50">
        <f t="shared" ca="1" si="81"/>
        <v>0.5877057350806747</v>
      </c>
      <c r="H81" s="50">
        <f t="shared" ref="H81:H120" ca="1" si="82">(F81-$G$7)/($G$8-$G$7)</f>
        <v>0.34361266157420617</v>
      </c>
      <c r="I81" s="50">
        <f t="shared" ref="I81:I120" ca="1" si="83">(G81-$G$10)/($G$11-$G$10)</f>
        <v>0.77403441746268986</v>
      </c>
      <c r="J81" s="50">
        <f t="shared" ref="J81:J120" ca="1" si="84">_xlfn.NORM.INV(RAND(),$K$7,$K$8)</f>
        <v>-0.56478185073735676</v>
      </c>
      <c r="K81" s="50">
        <f t="shared" ref="K81:K120" ca="1" si="85">_xlfn.NORM.INV(RAND(),$K$10+$K$12*($K$11/$K$8)*(J81-$K$7),SQRT((1-$K$12^2)*$K$8))</f>
        <v>-0.62279233034483195</v>
      </c>
      <c r="L81" s="12">
        <f t="shared" ref="L81:L120" ca="1" si="86">J81*$M$8+$M$7</f>
        <v>4.717609074631322</v>
      </c>
      <c r="M81" s="12">
        <f t="shared" ref="M81:M120" ca="1" si="87">K81*$M$11+$M$10</f>
        <v>9.8202268437930886</v>
      </c>
      <c r="N81" s="12">
        <f t="shared" ref="N81:N120" ca="1" si="88">IF(M81&lt;0,0,M81)</f>
        <v>9.8202268437930886</v>
      </c>
      <c r="O81" s="12">
        <f t="shared" ref="O81:O120" ca="1" si="89">EXP(L81)</f>
        <v>111.90038709784375</v>
      </c>
      <c r="P81" s="12"/>
      <c r="Q81" s="12"/>
      <c r="R81" s="12"/>
      <c r="S81" s="12"/>
      <c r="T81" s="12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1"/>
      <c r="AS81" s="1"/>
      <c r="AT81" s="1"/>
    </row>
    <row r="82" spans="1:46" s="9" customFormat="1" x14ac:dyDescent="0.25">
      <c r="A82" s="1"/>
      <c r="B82" s="39"/>
      <c r="C82" s="50">
        <f t="shared" ref="C82:C120" si="90">C81+0.25</f>
        <v>16.75</v>
      </c>
      <c r="D82" s="50">
        <f t="shared" ca="1" si="80"/>
        <v>0.54406248677830915</v>
      </c>
      <c r="E82" s="50">
        <f t="shared" ca="1" si="80"/>
        <v>0.14647646063495434</v>
      </c>
      <c r="F82" s="50">
        <f t="shared" ref="F82:G82" ca="1" si="91">AVERAGE(D78:D86)</f>
        <v>0.36918270474262066</v>
      </c>
      <c r="G82" s="50">
        <f t="shared" ca="1" si="91"/>
        <v>0.59192802560284519</v>
      </c>
      <c r="H82" s="50">
        <f t="shared" ca="1" si="82"/>
        <v>0.33792380453151344</v>
      </c>
      <c r="I82" s="50">
        <f t="shared" ca="1" si="83"/>
        <v>0.78761214684242076</v>
      </c>
      <c r="J82" s="50">
        <f t="shared" ca="1" si="84"/>
        <v>1.4602035620672691</v>
      </c>
      <c r="K82" s="50">
        <f t="shared" ca="1" si="85"/>
        <v>1.3845670018046667</v>
      </c>
      <c r="L82" s="12">
        <f t="shared" ca="1" si="86"/>
        <v>5.7301017810336345</v>
      </c>
      <c r="M82" s="12">
        <f t="shared" ca="1" si="87"/>
        <v>16.845984506316334</v>
      </c>
      <c r="N82" s="12">
        <f t="shared" ca="1" si="88"/>
        <v>16.845984506316334</v>
      </c>
      <c r="O82" s="12">
        <f t="shared" ca="1" si="89"/>
        <v>308.00061540311333</v>
      </c>
      <c r="P82" s="12"/>
      <c r="Q82" s="12"/>
      <c r="R82" s="12"/>
      <c r="S82" s="12"/>
      <c r="T82" s="12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1"/>
      <c r="AS82" s="1"/>
      <c r="AT82" s="1"/>
    </row>
    <row r="83" spans="1:46" s="9" customFormat="1" x14ac:dyDescent="0.25">
      <c r="A83" s="1"/>
      <c r="B83" s="39"/>
      <c r="C83" s="50">
        <f t="shared" si="90"/>
        <v>17</v>
      </c>
      <c r="D83" s="50">
        <f t="shared" ca="1" si="80"/>
        <v>0.25973758253022039</v>
      </c>
      <c r="E83" s="50">
        <f t="shared" ca="1" si="80"/>
        <v>0.87107246740777644</v>
      </c>
      <c r="F83" s="50">
        <f t="shared" ref="F83:G83" ca="1" si="92">AVERAGE(D79:D87)</f>
        <v>0.37200545509589067</v>
      </c>
      <c r="G83" s="50">
        <f t="shared" ca="1" si="92"/>
        <v>0.53248187972736005</v>
      </c>
      <c r="H83" s="50">
        <f t="shared" ca="1" si="82"/>
        <v>0.34379204237401317</v>
      </c>
      <c r="I83" s="50">
        <f t="shared" ca="1" si="83"/>
        <v>0.59644963040088861</v>
      </c>
      <c r="J83" s="50">
        <f t="shared" ca="1" si="84"/>
        <v>-0.98119548101744292</v>
      </c>
      <c r="K83" s="50">
        <f t="shared" ca="1" si="85"/>
        <v>-0.93944416167911471</v>
      </c>
      <c r="L83" s="12">
        <f t="shared" ca="1" si="86"/>
        <v>4.5094022594912788</v>
      </c>
      <c r="M83" s="12">
        <f t="shared" ca="1" si="87"/>
        <v>8.7119454341230984</v>
      </c>
      <c r="N83" s="12">
        <f t="shared" ca="1" si="88"/>
        <v>8.7119454341230984</v>
      </c>
      <c r="O83" s="12">
        <f t="shared" ca="1" si="89"/>
        <v>90.867487096140536</v>
      </c>
      <c r="P83" s="12"/>
      <c r="Q83" s="12"/>
      <c r="R83" s="12"/>
      <c r="S83" s="12"/>
      <c r="T83" s="12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1"/>
      <c r="AS83" s="1"/>
      <c r="AT83" s="1"/>
    </row>
    <row r="84" spans="1:46" s="9" customFormat="1" x14ac:dyDescent="0.25">
      <c r="A84" s="1"/>
      <c r="B84" s="39"/>
      <c r="C84" s="50">
        <f t="shared" si="90"/>
        <v>17.25</v>
      </c>
      <c r="D84" s="50">
        <f t="shared" ca="1" si="80"/>
        <v>0.96131991875932621</v>
      </c>
      <c r="E84" s="50">
        <f t="shared" ca="1" si="80"/>
        <v>0.72977820663902038</v>
      </c>
      <c r="F84" s="50">
        <f t="shared" ref="F84:G84" ca="1" si="93">AVERAGE(D80:D88)</f>
        <v>0.41011850488771695</v>
      </c>
      <c r="G84" s="50">
        <f t="shared" ca="1" si="93"/>
        <v>0.50109432827950517</v>
      </c>
      <c r="H84" s="50">
        <f t="shared" ca="1" si="82"/>
        <v>0.42302556042933032</v>
      </c>
      <c r="I84" s="50">
        <f t="shared" ca="1" si="83"/>
        <v>0.49551586537131465</v>
      </c>
      <c r="J84" s="50">
        <f t="shared" ca="1" si="84"/>
        <v>1.5621286746417642</v>
      </c>
      <c r="K84" s="50">
        <f t="shared" ca="1" si="85"/>
        <v>1.5514282139824616</v>
      </c>
      <c r="L84" s="12">
        <f t="shared" ca="1" si="86"/>
        <v>5.7810643373208821</v>
      </c>
      <c r="M84" s="12">
        <f t="shared" ca="1" si="87"/>
        <v>17.429998748938615</v>
      </c>
      <c r="N84" s="12">
        <f t="shared" ca="1" si="88"/>
        <v>17.429998748938615</v>
      </c>
      <c r="O84" s="12">
        <f t="shared" ca="1" si="89"/>
        <v>324.10396285111977</v>
      </c>
      <c r="P84" s="12"/>
      <c r="Q84" s="12"/>
      <c r="R84" s="12"/>
      <c r="S84" s="12"/>
      <c r="T84" s="12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1"/>
      <c r="AS84" s="1"/>
      <c r="AT84" s="1"/>
    </row>
    <row r="85" spans="1:46" s="9" customFormat="1" x14ac:dyDescent="0.25">
      <c r="A85" s="1"/>
      <c r="B85" s="39"/>
      <c r="C85" s="50">
        <f t="shared" si="90"/>
        <v>17.5</v>
      </c>
      <c r="D85" s="50">
        <f t="shared" ca="1" si="80"/>
        <v>0.26330041625939926</v>
      </c>
      <c r="E85" s="50">
        <f t="shared" ca="1" si="80"/>
        <v>0.96870529956738849</v>
      </c>
      <c r="F85" s="50">
        <f t="shared" ref="F85:G85" ca="1" si="94">AVERAGE(D81:D89)</f>
        <v>0.39177285918764704</v>
      </c>
      <c r="G85" s="50">
        <f t="shared" ca="1" si="94"/>
        <v>0.47781995339738587</v>
      </c>
      <c r="H85" s="50">
        <f t="shared" ca="1" si="82"/>
        <v>0.38488665373588909</v>
      </c>
      <c r="I85" s="50">
        <f t="shared" ca="1" si="83"/>
        <v>0.42067185310534361</v>
      </c>
      <c r="J85" s="50">
        <f t="shared" ca="1" si="84"/>
        <v>1.0456114562061085</v>
      </c>
      <c r="K85" s="50">
        <f t="shared" ca="1" si="85"/>
        <v>1.0995054600378054</v>
      </c>
      <c r="L85" s="12">
        <f t="shared" ca="1" si="86"/>
        <v>5.5228057281030543</v>
      </c>
      <c r="M85" s="12">
        <f t="shared" ca="1" si="87"/>
        <v>15.848269110132318</v>
      </c>
      <c r="N85" s="12">
        <f t="shared" ca="1" si="88"/>
        <v>15.848269110132318</v>
      </c>
      <c r="O85" s="12">
        <f t="shared" ca="1" si="89"/>
        <v>250.33642872589689</v>
      </c>
      <c r="P85" s="12"/>
      <c r="Q85" s="12"/>
      <c r="R85" s="12"/>
      <c r="S85" s="12"/>
      <c r="T85" s="12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1"/>
      <c r="AS85" s="1"/>
      <c r="AT85" s="1"/>
    </row>
    <row r="86" spans="1:46" s="9" customFormat="1" x14ac:dyDescent="0.25">
      <c r="A86" s="1"/>
      <c r="B86" s="39"/>
      <c r="C86" s="50">
        <f t="shared" si="90"/>
        <v>17.75</v>
      </c>
      <c r="D86" s="50">
        <f t="shared" ca="1" si="80"/>
        <v>0.29294199615461936</v>
      </c>
      <c r="E86" s="50">
        <f t="shared" ca="1" si="80"/>
        <v>0.84262623408702741</v>
      </c>
      <c r="F86" s="50">
        <f t="shared" ref="F86:G86" ca="1" si="95">AVERAGE(D82:D90)</f>
        <v>0.437705857482103</v>
      </c>
      <c r="G86" s="50">
        <f t="shared" ca="1" si="95"/>
        <v>0.49915540759947796</v>
      </c>
      <c r="H86" s="50">
        <f t="shared" ca="1" si="82"/>
        <v>0.48037712404926564</v>
      </c>
      <c r="I86" s="50">
        <f t="shared" ca="1" si="83"/>
        <v>0.48928082774329279</v>
      </c>
      <c r="J86" s="50">
        <f t="shared" ca="1" si="84"/>
        <v>0.24875896809192902</v>
      </c>
      <c r="K86" s="50">
        <f t="shared" ca="1" si="85"/>
        <v>0.21265775465121098</v>
      </c>
      <c r="L86" s="12">
        <f t="shared" ca="1" si="86"/>
        <v>5.1243794840459644</v>
      </c>
      <c r="M86" s="12">
        <f t="shared" ca="1" si="87"/>
        <v>12.744302141279238</v>
      </c>
      <c r="N86" s="12">
        <f t="shared" ca="1" si="88"/>
        <v>12.744302141279238</v>
      </c>
      <c r="O86" s="12">
        <f t="shared" ca="1" si="89"/>
        <v>168.06981928408837</v>
      </c>
      <c r="P86" s="12"/>
      <c r="Q86" s="12"/>
      <c r="R86" s="12"/>
      <c r="S86" s="12"/>
      <c r="T86" s="12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1"/>
      <c r="AS86" s="1"/>
      <c r="AT86" s="1"/>
    </row>
    <row r="87" spans="1:46" s="9" customFormat="1" x14ac:dyDescent="0.25">
      <c r="A87" s="1"/>
      <c r="B87" s="39"/>
      <c r="C87" s="50">
        <f t="shared" si="90"/>
        <v>18</v>
      </c>
      <c r="D87" s="50">
        <f t="shared" ca="1" si="80"/>
        <v>0.19388346052134842</v>
      </c>
      <c r="E87" s="50">
        <f t="shared" ca="1" si="80"/>
        <v>0.37331055975392213</v>
      </c>
      <c r="F87" s="50">
        <f t="shared" ref="F87:G87" ca="1" si="96">AVERAGE(D83:D91)</f>
        <v>0.42614251884254145</v>
      </c>
      <c r="G87" s="50">
        <f t="shared" ca="1" si="96"/>
        <v>0.48929926108693661</v>
      </c>
      <c r="H87" s="50">
        <f t="shared" ca="1" si="82"/>
        <v>0.45633800868374758</v>
      </c>
      <c r="I87" s="50">
        <f t="shared" ca="1" si="83"/>
        <v>0.45758616121772366</v>
      </c>
      <c r="J87" s="50">
        <f t="shared" ca="1" si="84"/>
        <v>-0.25278253488855423</v>
      </c>
      <c r="K87" s="50">
        <f t="shared" ca="1" si="85"/>
        <v>-0.24874819836539178</v>
      </c>
      <c r="L87" s="12">
        <f t="shared" ca="1" si="86"/>
        <v>4.8736087325557227</v>
      </c>
      <c r="M87" s="12">
        <f t="shared" ca="1" si="87"/>
        <v>11.129381305721129</v>
      </c>
      <c r="N87" s="12">
        <f t="shared" ca="1" si="88"/>
        <v>11.129381305721129</v>
      </c>
      <c r="O87" s="12">
        <f t="shared" ca="1" si="89"/>
        <v>130.79205983507939</v>
      </c>
      <c r="P87" s="12"/>
      <c r="Q87" s="12"/>
      <c r="R87" s="12"/>
      <c r="S87" s="12"/>
      <c r="T87" s="12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1"/>
      <c r="AS87" s="1"/>
      <c r="AT87" s="1"/>
    </row>
    <row r="88" spans="1:46" s="9" customFormat="1" x14ac:dyDescent="0.25">
      <c r="A88" s="1"/>
      <c r="B88" s="39"/>
      <c r="C88" s="50">
        <f t="shared" si="90"/>
        <v>18.25</v>
      </c>
      <c r="D88" s="50">
        <f t="shared" ca="1" si="80"/>
        <v>0.49511836527760356</v>
      </c>
      <c r="E88" s="50">
        <f t="shared" ca="1" si="80"/>
        <v>0.19585423918921063</v>
      </c>
      <c r="F88" s="50">
        <f t="shared" ref="F88:G88" ca="1" si="97">AVERAGE(D84:D92)</f>
        <v>0.49815925172847575</v>
      </c>
      <c r="G88" s="50">
        <f t="shared" ca="1" si="97"/>
        <v>0.43147051500199335</v>
      </c>
      <c r="H88" s="50">
        <f t="shared" ca="1" si="82"/>
        <v>0.60605415936099838</v>
      </c>
      <c r="I88" s="50">
        <f t="shared" ca="1" si="83"/>
        <v>0.27162475932278651</v>
      </c>
      <c r="J88" s="50">
        <f t="shared" ca="1" si="84"/>
        <v>1.2109322837745996E-2</v>
      </c>
      <c r="K88" s="50">
        <f t="shared" ca="1" si="85"/>
        <v>4.7489890225732384E-2</v>
      </c>
      <c r="L88" s="12">
        <f t="shared" ca="1" si="86"/>
        <v>5.0060546614188732</v>
      </c>
      <c r="M88" s="12">
        <f t="shared" ca="1" si="87"/>
        <v>12.166214615790063</v>
      </c>
      <c r="N88" s="12">
        <f t="shared" ca="1" si="88"/>
        <v>12.166214615790063</v>
      </c>
      <c r="O88" s="12">
        <f t="shared" ca="1" si="89"/>
        <v>149.31447636302778</v>
      </c>
      <c r="P88" s="12"/>
      <c r="Q88" s="12"/>
      <c r="R88" s="12"/>
      <c r="S88" s="12"/>
      <c r="T88" s="12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1"/>
      <c r="AS88" s="1"/>
      <c r="AT88" s="1"/>
    </row>
    <row r="89" spans="1:46" s="9" customFormat="1" x14ac:dyDescent="0.25">
      <c r="A89" s="1"/>
      <c r="B89" s="39"/>
      <c r="C89" s="50">
        <f t="shared" si="90"/>
        <v>18.5</v>
      </c>
      <c r="D89" s="50">
        <f t="shared" ca="1" si="80"/>
        <v>0.40757400345961226</v>
      </c>
      <c r="E89" s="50">
        <f t="shared" ca="1" si="80"/>
        <v>3.2612374900237273E-2</v>
      </c>
      <c r="F89" s="50">
        <f t="shared" ref="F89:G89" ca="1" si="98">AVERAGE(D85:D93)</f>
        <v>0.44443812190896537</v>
      </c>
      <c r="G89" s="50">
        <f t="shared" ca="1" si="98"/>
        <v>0.44298132652270167</v>
      </c>
      <c r="H89" s="50">
        <f t="shared" ca="1" si="82"/>
        <v>0.49437288135371954</v>
      </c>
      <c r="I89" s="50">
        <f t="shared" ca="1" si="83"/>
        <v>0.30864037512388109</v>
      </c>
      <c r="J89" s="50">
        <f t="shared" ca="1" si="84"/>
        <v>-1.512990698059679</v>
      </c>
      <c r="K89" s="50">
        <f t="shared" ca="1" si="85"/>
        <v>-1.4887032586906039</v>
      </c>
      <c r="L89" s="12">
        <f t="shared" ca="1" si="86"/>
        <v>4.2435046509701602</v>
      </c>
      <c r="M89" s="12">
        <f t="shared" ca="1" si="87"/>
        <v>6.7895385945828863</v>
      </c>
      <c r="N89" s="12">
        <f t="shared" ca="1" si="88"/>
        <v>6.7895385945828863</v>
      </c>
      <c r="O89" s="12">
        <f t="shared" ca="1" si="89"/>
        <v>69.6515288861237</v>
      </c>
      <c r="P89" s="12"/>
      <c r="Q89" s="12"/>
      <c r="R89" s="12"/>
      <c r="S89" s="12"/>
      <c r="T89" s="12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1"/>
      <c r="AS89" s="1"/>
      <c r="AT89" s="1"/>
    </row>
    <row r="90" spans="1:46" s="9" customFormat="1" x14ac:dyDescent="0.25">
      <c r="A90" s="1"/>
      <c r="B90" s="39"/>
      <c r="C90" s="50">
        <f t="shared" si="90"/>
        <v>18.75</v>
      </c>
      <c r="D90" s="50">
        <f t="shared" ca="1" si="80"/>
        <v>0.52141448759848819</v>
      </c>
      <c r="E90" s="50">
        <f t="shared" ca="1" si="80"/>
        <v>0.33196282621576423</v>
      </c>
      <c r="F90" s="50">
        <f t="shared" ref="F90:G90" ca="1" si="99">AVERAGE(D86:D94)</f>
        <v>0.45442544710825217</v>
      </c>
      <c r="G90" s="50">
        <f t="shared" ca="1" si="99"/>
        <v>0.36193610535774456</v>
      </c>
      <c r="H90" s="50">
        <f t="shared" ca="1" si="82"/>
        <v>0.51513561002078423</v>
      </c>
      <c r="I90" s="50">
        <f t="shared" ca="1" si="83"/>
        <v>4.8021150861559871E-2</v>
      </c>
      <c r="J90" s="50">
        <f t="shared" ca="1" si="84"/>
        <v>1.9247848601636228</v>
      </c>
      <c r="K90" s="50">
        <f t="shared" ca="1" si="85"/>
        <v>1.8763323658354385</v>
      </c>
      <c r="L90" s="12">
        <f t="shared" ca="1" si="86"/>
        <v>5.9623924300818114</v>
      </c>
      <c r="M90" s="12">
        <f t="shared" ca="1" si="87"/>
        <v>18.567163280424033</v>
      </c>
      <c r="N90" s="12">
        <f t="shared" ca="1" si="88"/>
        <v>18.567163280424033</v>
      </c>
      <c r="O90" s="12">
        <f t="shared" ca="1" si="89"/>
        <v>388.53856453042272</v>
      </c>
      <c r="P90" s="12"/>
      <c r="Q90" s="12"/>
      <c r="R90" s="12"/>
      <c r="S90" s="12"/>
      <c r="T90" s="12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1"/>
      <c r="AS90" s="1"/>
      <c r="AT90" s="1"/>
    </row>
    <row r="91" spans="1:46" s="9" customFormat="1" x14ac:dyDescent="0.25">
      <c r="A91" s="1"/>
      <c r="B91" s="39"/>
      <c r="C91" s="50">
        <f t="shared" si="90"/>
        <v>19</v>
      </c>
      <c r="D91" s="50">
        <f t="shared" ca="1" si="80"/>
        <v>0.43999243902225571</v>
      </c>
      <c r="E91" s="50">
        <f t="shared" ca="1" si="80"/>
        <v>5.7771142022081778E-2</v>
      </c>
      <c r="F91" s="50">
        <f t="shared" ref="F91:G91" ca="1" si="100">AVERAGE(D87:D95)</f>
        <v>0.49620949612688775</v>
      </c>
      <c r="G91" s="50">
        <f t="shared" ca="1" si="100"/>
        <v>0.34700288313215161</v>
      </c>
      <c r="H91" s="50">
        <f t="shared" ca="1" si="82"/>
        <v>0.60200079715289179</v>
      </c>
      <c r="I91" s="50">
        <f t="shared" ca="1" si="83"/>
        <v>0</v>
      </c>
      <c r="J91" s="50">
        <f t="shared" ca="1" si="84"/>
        <v>0.13545059801365938</v>
      </c>
      <c r="K91" s="50">
        <f t="shared" ca="1" si="85"/>
        <v>8.3019916285129766E-2</v>
      </c>
      <c r="L91" s="12">
        <f t="shared" ca="1" si="86"/>
        <v>5.0677252990068293</v>
      </c>
      <c r="M91" s="12">
        <f t="shared" ca="1" si="87"/>
        <v>12.290569706997955</v>
      </c>
      <c r="N91" s="12">
        <f t="shared" ca="1" si="88"/>
        <v>12.290569706997955</v>
      </c>
      <c r="O91" s="12">
        <f t="shared" ca="1" si="89"/>
        <v>158.81266483577932</v>
      </c>
      <c r="P91" s="12"/>
      <c r="Q91" s="12"/>
      <c r="R91" s="12"/>
      <c r="S91" s="12"/>
      <c r="T91" s="12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1"/>
      <c r="AS91" s="1"/>
      <c r="AT91" s="1"/>
    </row>
    <row r="92" spans="1:46" s="9" customFormat="1" x14ac:dyDescent="0.25">
      <c r="A92" s="1"/>
      <c r="B92" s="39"/>
      <c r="C92" s="50">
        <f t="shared" si="90"/>
        <v>19.25</v>
      </c>
      <c r="D92" s="50">
        <f t="shared" ca="1" si="80"/>
        <v>0.90788817850362835</v>
      </c>
      <c r="E92" s="50">
        <f t="shared" ca="1" si="80"/>
        <v>0.3506137526432882</v>
      </c>
      <c r="F92" s="50">
        <f t="shared" ref="F92:G92" ca="1" si="101">AVERAGE(D88:D96)</f>
        <v>0.54944769918972292</v>
      </c>
      <c r="G92" s="50">
        <f t="shared" ca="1" si="101"/>
        <v>0.40122173774246989</v>
      </c>
      <c r="H92" s="50">
        <f t="shared" ca="1" si="82"/>
        <v>0.7126781149391066</v>
      </c>
      <c r="I92" s="50">
        <f t="shared" ca="1" si="83"/>
        <v>0.17435298005013725</v>
      </c>
      <c r="J92" s="50">
        <f t="shared" ca="1" si="84"/>
        <v>2.0847181706818292</v>
      </c>
      <c r="K92" s="50">
        <f t="shared" ca="1" si="85"/>
        <v>2.0850024373148126</v>
      </c>
      <c r="L92" s="12">
        <f t="shared" ca="1" si="86"/>
        <v>6.0423590853409141</v>
      </c>
      <c r="M92" s="12">
        <f t="shared" ca="1" si="87"/>
        <v>19.297508530601846</v>
      </c>
      <c r="N92" s="12">
        <f t="shared" ca="1" si="88"/>
        <v>19.297508530601846</v>
      </c>
      <c r="O92" s="12">
        <f t="shared" ca="1" si="89"/>
        <v>420.8847677212845</v>
      </c>
      <c r="P92" s="12"/>
      <c r="Q92" s="12"/>
      <c r="R92" s="12"/>
      <c r="S92" s="12"/>
      <c r="T92" s="12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1"/>
      <c r="AS92" s="1"/>
      <c r="AT92" s="1"/>
    </row>
    <row r="93" spans="1:46" s="9" customFormat="1" x14ac:dyDescent="0.25">
      <c r="A93" s="1"/>
      <c r="B93" s="39"/>
      <c r="C93" s="50">
        <f t="shared" si="90"/>
        <v>19.5</v>
      </c>
      <c r="D93" s="50">
        <f t="shared" ca="1" si="80"/>
        <v>0.47782975038373376</v>
      </c>
      <c r="E93" s="50">
        <f t="shared" ca="1" si="80"/>
        <v>0.83337551032539503</v>
      </c>
      <c r="F93" s="50">
        <f t="shared" ref="F93:G93" ca="1" si="102">AVERAGE(D89:D97)</f>
        <v>0.51089608187171132</v>
      </c>
      <c r="G93" s="50">
        <f t="shared" ca="1" si="102"/>
        <v>0.43285702952281335</v>
      </c>
      <c r="H93" s="50">
        <f t="shared" ca="1" si="82"/>
        <v>0.63253285541481019</v>
      </c>
      <c r="I93" s="50">
        <f t="shared" ca="1" si="83"/>
        <v>0.2760834101062678</v>
      </c>
      <c r="J93" s="50">
        <f t="shared" ca="1" si="84"/>
        <v>1.4828496496415329</v>
      </c>
      <c r="K93" s="50">
        <f t="shared" ca="1" si="85"/>
        <v>1.4976119282649765</v>
      </c>
      <c r="L93" s="12">
        <f t="shared" ca="1" si="86"/>
        <v>5.7414248248207667</v>
      </c>
      <c r="M93" s="12">
        <f t="shared" ca="1" si="87"/>
        <v>17.241641748927417</v>
      </c>
      <c r="N93" s="12">
        <f t="shared" ca="1" si="88"/>
        <v>17.241641748927417</v>
      </c>
      <c r="O93" s="12">
        <f t="shared" ca="1" si="89"/>
        <v>311.50793917497094</v>
      </c>
      <c r="P93" s="12"/>
      <c r="Q93" s="12"/>
      <c r="R93" s="12"/>
      <c r="S93" s="12"/>
      <c r="T93" s="12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1"/>
      <c r="AS93" s="1"/>
      <c r="AT93" s="1"/>
    </row>
    <row r="94" spans="1:46" s="9" customFormat="1" x14ac:dyDescent="0.25">
      <c r="A94" s="1"/>
      <c r="B94" s="39"/>
      <c r="C94" s="50">
        <f t="shared" si="90"/>
        <v>19.75</v>
      </c>
      <c r="D94" s="50">
        <f t="shared" ca="1" si="80"/>
        <v>0.35318634305297958</v>
      </c>
      <c r="E94" s="50">
        <f t="shared" ca="1" si="80"/>
        <v>0.23929830908277439</v>
      </c>
      <c r="F94" s="50">
        <f t="shared" ref="F94:G94" ca="1" si="103">AVERAGE(D90:D98)</f>
        <v>0.52990945355916752</v>
      </c>
      <c r="G94" s="50">
        <f t="shared" ca="1" si="103"/>
        <v>0.50941729656081214</v>
      </c>
      <c r="H94" s="50">
        <f t="shared" ca="1" si="82"/>
        <v>0.67205990289904483</v>
      </c>
      <c r="I94" s="50">
        <f t="shared" ca="1" si="83"/>
        <v>0.52228025080767682</v>
      </c>
      <c r="J94" s="50">
        <f t="shared" ca="1" si="84"/>
        <v>1.2459551642648994</v>
      </c>
      <c r="K94" s="50">
        <f t="shared" ca="1" si="85"/>
        <v>1.2962529192186141</v>
      </c>
      <c r="L94" s="12">
        <f t="shared" ca="1" si="86"/>
        <v>5.6229775821324495</v>
      </c>
      <c r="M94" s="12">
        <f t="shared" ca="1" si="87"/>
        <v>16.536885217265151</v>
      </c>
      <c r="N94" s="12">
        <f t="shared" ca="1" si="88"/>
        <v>16.536885217265151</v>
      </c>
      <c r="O94" s="12">
        <f t="shared" ca="1" si="89"/>
        <v>276.7120907646119</v>
      </c>
      <c r="P94" s="12"/>
      <c r="Q94" s="12"/>
      <c r="R94" s="12"/>
      <c r="S94" s="12"/>
      <c r="T94" s="12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1"/>
      <c r="AS94" s="1"/>
      <c r="AT94" s="1"/>
    </row>
    <row r="95" spans="1:46" s="9" customFormat="1" x14ac:dyDescent="0.25">
      <c r="A95" s="1"/>
      <c r="B95" s="39"/>
      <c r="C95" s="50">
        <f t="shared" si="90"/>
        <v>20</v>
      </c>
      <c r="D95" s="50">
        <f t="shared" ca="1" si="80"/>
        <v>0.6689984373223401</v>
      </c>
      <c r="E95" s="50">
        <f t="shared" ca="1" si="80"/>
        <v>0.70822723405669086</v>
      </c>
      <c r="F95" s="50">
        <f t="shared" ref="F95:G95" ca="1" si="104">AVERAGE(D91:D99)</f>
        <v>0.48110508853101197</v>
      </c>
      <c r="G95" s="50">
        <f t="shared" ca="1" si="104"/>
        <v>0.51517253593190449</v>
      </c>
      <c r="H95" s="50">
        <f t="shared" ca="1" si="82"/>
        <v>0.57060012576869412</v>
      </c>
      <c r="I95" s="50">
        <f t="shared" ca="1" si="83"/>
        <v>0.54078752364595006</v>
      </c>
      <c r="J95" s="50">
        <f t="shared" ca="1" si="84"/>
        <v>-6.676779054954414E-2</v>
      </c>
      <c r="K95" s="50">
        <f t="shared" ca="1" si="85"/>
        <v>-0.10342277656218138</v>
      </c>
      <c r="L95" s="12">
        <f t="shared" ca="1" si="86"/>
        <v>4.9666161047252277</v>
      </c>
      <c r="M95" s="12">
        <f t="shared" ca="1" si="87"/>
        <v>11.638020282032365</v>
      </c>
      <c r="N95" s="12">
        <f t="shared" ca="1" si="88"/>
        <v>11.638020282032365</v>
      </c>
      <c r="O95" s="12">
        <f t="shared" ca="1" si="89"/>
        <v>143.5403391457034</v>
      </c>
      <c r="P95" s="12"/>
      <c r="Q95" s="12"/>
      <c r="R95" s="12"/>
      <c r="S95" s="12"/>
      <c r="T95" s="12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1"/>
      <c r="AS95" s="1"/>
      <c r="AT95" s="1"/>
    </row>
    <row r="96" spans="1:46" s="9" customFormat="1" x14ac:dyDescent="0.25">
      <c r="A96" s="1"/>
      <c r="B96" s="39"/>
      <c r="C96" s="50">
        <f t="shared" si="90"/>
        <v>20.25</v>
      </c>
      <c r="D96" s="50">
        <f t="shared" ca="1" si="80"/>
        <v>0.67302728808686441</v>
      </c>
      <c r="E96" s="50">
        <f t="shared" ca="1" si="80"/>
        <v>0.86128025124678664</v>
      </c>
      <c r="F96" s="50">
        <f t="shared" ref="F96:G96" ca="1" si="105">AVERAGE(D92:D100)</f>
        <v>0.48115254748069852</v>
      </c>
      <c r="G96" s="50">
        <f t="shared" ca="1" si="105"/>
        <v>0.51468743645838755</v>
      </c>
      <c r="H96" s="50">
        <f t="shared" ca="1" si="82"/>
        <v>0.57069878855132161</v>
      </c>
      <c r="I96" s="50">
        <f t="shared" ca="1" si="83"/>
        <v>0.53922757666004795</v>
      </c>
      <c r="J96" s="50">
        <f t="shared" ca="1" si="84"/>
        <v>-0.32570044243326762</v>
      </c>
      <c r="K96" s="50">
        <f t="shared" ca="1" si="85"/>
        <v>-0.37110155374219683</v>
      </c>
      <c r="L96" s="12">
        <f t="shared" ca="1" si="86"/>
        <v>4.8371497787833659</v>
      </c>
      <c r="M96" s="12">
        <f t="shared" ca="1" si="87"/>
        <v>10.701144561902311</v>
      </c>
      <c r="N96" s="12">
        <f t="shared" ca="1" si="88"/>
        <v>10.701144561902311</v>
      </c>
      <c r="O96" s="12">
        <f t="shared" ca="1" si="89"/>
        <v>126.10939931624374</v>
      </c>
      <c r="P96" s="12"/>
      <c r="Q96" s="12"/>
      <c r="R96" s="12"/>
      <c r="S96" s="12"/>
      <c r="T96" s="12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1"/>
      <c r="AS96" s="1"/>
      <c r="AT96" s="1"/>
    </row>
    <row r="97" spans="1:46" s="9" customFormat="1" x14ac:dyDescent="0.25">
      <c r="A97" s="1"/>
      <c r="B97" s="39"/>
      <c r="C97" s="50">
        <f t="shared" si="90"/>
        <v>20.5</v>
      </c>
      <c r="D97" s="50">
        <f t="shared" ca="1" si="80"/>
        <v>0.14815380941549849</v>
      </c>
      <c r="E97" s="50">
        <f t="shared" ca="1" si="80"/>
        <v>0.48057186521230166</v>
      </c>
      <c r="F97" s="50">
        <f t="shared" ref="F97:G97" ca="1" si="106">AVERAGE(D93:D101)</f>
        <v>0.45408144091654218</v>
      </c>
      <c r="G97" s="50">
        <f t="shared" ca="1" si="106"/>
        <v>0.53010837264703148</v>
      </c>
      <c r="H97" s="50">
        <f t="shared" ca="1" si="82"/>
        <v>0.51442045285149784</v>
      </c>
      <c r="I97" s="50">
        <f t="shared" ca="1" si="83"/>
        <v>0.58881708198946148</v>
      </c>
      <c r="J97" s="50">
        <f t="shared" ca="1" si="84"/>
        <v>1.1128149693379386</v>
      </c>
      <c r="K97" s="50">
        <f t="shared" ca="1" si="85"/>
        <v>1.0135397947803186</v>
      </c>
      <c r="L97" s="12">
        <f t="shared" ca="1" si="86"/>
        <v>5.5564074846689691</v>
      </c>
      <c r="M97" s="12">
        <f t="shared" ca="1" si="87"/>
        <v>15.547389281731116</v>
      </c>
      <c r="N97" s="12">
        <f t="shared" ca="1" si="88"/>
        <v>15.547389281731116</v>
      </c>
      <c r="O97" s="12">
        <f t="shared" ca="1" si="89"/>
        <v>258.8910934524842</v>
      </c>
      <c r="P97" s="12"/>
      <c r="Q97" s="12"/>
      <c r="R97" s="12"/>
      <c r="S97" s="12"/>
      <c r="T97" s="12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1"/>
      <c r="AS97" s="1"/>
      <c r="AT97" s="1"/>
    </row>
    <row r="98" spans="1:46" s="9" customFormat="1" x14ac:dyDescent="0.25">
      <c r="A98" s="1"/>
      <c r="B98" s="39"/>
      <c r="C98" s="50">
        <f t="shared" si="90"/>
        <v>20.75</v>
      </c>
      <c r="D98" s="50">
        <f t="shared" ca="1" si="80"/>
        <v>0.57869434864671787</v>
      </c>
      <c r="E98" s="50">
        <f t="shared" ca="1" si="80"/>
        <v>0.72165477824222657</v>
      </c>
      <c r="F98" s="50">
        <f t="shared" ref="F98:G98" ca="1" si="107">AVERAGE(D94:D102)</f>
        <v>0.48685660414798781</v>
      </c>
      <c r="G98" s="50">
        <f t="shared" ca="1" si="107"/>
        <v>0.45120466417290811</v>
      </c>
      <c r="H98" s="50">
        <f t="shared" ca="1" si="82"/>
        <v>0.58255699668225791</v>
      </c>
      <c r="I98" s="50">
        <f t="shared" ca="1" si="83"/>
        <v>0.33508437575017114</v>
      </c>
      <c r="J98" s="50">
        <f t="shared" ca="1" si="84"/>
        <v>-0.2261982191691537</v>
      </c>
      <c r="K98" s="50">
        <f t="shared" ca="1" si="85"/>
        <v>-0.20771993635663122</v>
      </c>
      <c r="L98" s="12">
        <f t="shared" ca="1" si="86"/>
        <v>4.886900890415423</v>
      </c>
      <c r="M98" s="12">
        <f t="shared" ca="1" si="87"/>
        <v>11.272980222751791</v>
      </c>
      <c r="N98" s="12">
        <f t="shared" ca="1" si="88"/>
        <v>11.272980222751791</v>
      </c>
      <c r="O98" s="12">
        <f t="shared" ca="1" si="89"/>
        <v>132.54217417156528</v>
      </c>
      <c r="P98" s="12"/>
      <c r="Q98" s="12"/>
      <c r="R98" s="12"/>
      <c r="S98" s="12"/>
      <c r="T98" s="12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1"/>
      <c r="AS98" s="1"/>
      <c r="AT98" s="1"/>
    </row>
    <row r="99" spans="1:46" s="9" customFormat="1" x14ac:dyDescent="0.25">
      <c r="A99" s="1"/>
      <c r="B99" s="39"/>
      <c r="C99" s="50">
        <f t="shared" si="90"/>
        <v>21</v>
      </c>
      <c r="D99" s="50">
        <f t="shared" ca="1" si="80"/>
        <v>8.2175202345089238E-2</v>
      </c>
      <c r="E99" s="50">
        <f t="shared" ca="1" si="80"/>
        <v>0.38375998055559546</v>
      </c>
      <c r="F99" s="50">
        <f t="shared" ref="F99:G99" ca="1" si="108">AVERAGE(D95:D103)</f>
        <v>0.5275101722279637</v>
      </c>
      <c r="G99" s="50">
        <f t="shared" ca="1" si="108"/>
        <v>0.52466660430993151</v>
      </c>
      <c r="H99" s="50">
        <f t="shared" ca="1" si="82"/>
        <v>0.66707201812692418</v>
      </c>
      <c r="I99" s="50">
        <f t="shared" ca="1" si="83"/>
        <v>0.57131784610307113</v>
      </c>
      <c r="J99" s="50">
        <f t="shared" ca="1" si="84"/>
        <v>0.93954983967601491</v>
      </c>
      <c r="K99" s="50">
        <f t="shared" ca="1" si="85"/>
        <v>1.0096969030235619</v>
      </c>
      <c r="L99" s="12">
        <f t="shared" ca="1" si="86"/>
        <v>5.4697749198380077</v>
      </c>
      <c r="M99" s="12">
        <f t="shared" ca="1" si="87"/>
        <v>15.533939160582467</v>
      </c>
      <c r="N99" s="12">
        <f t="shared" ca="1" si="88"/>
        <v>15.533939160582467</v>
      </c>
      <c r="O99" s="12">
        <f t="shared" ca="1" si="89"/>
        <v>237.40675119705693</v>
      </c>
      <c r="P99" s="12"/>
      <c r="Q99" s="12"/>
      <c r="R99" s="12"/>
      <c r="S99" s="12"/>
      <c r="T99" s="12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1"/>
      <c r="AS99" s="1"/>
      <c r="AT99" s="1"/>
    </row>
    <row r="100" spans="1:46" s="9" customFormat="1" x14ac:dyDescent="0.25">
      <c r="A100" s="1"/>
      <c r="B100" s="39"/>
      <c r="C100" s="50">
        <f t="shared" si="90"/>
        <v>21.25</v>
      </c>
      <c r="D100" s="50">
        <f t="shared" ca="1" si="80"/>
        <v>0.44041956956943495</v>
      </c>
      <c r="E100" s="50">
        <f t="shared" ca="1" si="80"/>
        <v>5.3405246760430014E-2</v>
      </c>
      <c r="F100" s="50">
        <f t="shared" ref="F100:G100" ca="1" si="109">AVERAGE(D96:D104)</f>
        <v>0.48223131595775925</v>
      </c>
      <c r="G100" s="50">
        <f t="shared" ca="1" si="109"/>
        <v>0.49885889392947824</v>
      </c>
      <c r="H100" s="50">
        <f t="shared" ca="1" si="82"/>
        <v>0.57294144879686892</v>
      </c>
      <c r="I100" s="50">
        <f t="shared" ca="1" si="83"/>
        <v>0.4883273210275641</v>
      </c>
      <c r="J100" s="50">
        <f t="shared" ca="1" si="84"/>
        <v>-2.2850169522731889</v>
      </c>
      <c r="K100" s="50">
        <f t="shared" ca="1" si="85"/>
        <v>-2.3068400919205123</v>
      </c>
      <c r="L100" s="12">
        <f t="shared" ca="1" si="86"/>
        <v>3.8574915238634055</v>
      </c>
      <c r="M100" s="12">
        <f t="shared" ca="1" si="87"/>
        <v>3.9260596782782073</v>
      </c>
      <c r="N100" s="12">
        <f t="shared" ca="1" si="88"/>
        <v>3.9260596782782073</v>
      </c>
      <c r="O100" s="12">
        <f t="shared" ca="1" si="89"/>
        <v>47.346434879573849</v>
      </c>
      <c r="P100" s="12"/>
      <c r="Q100" s="12"/>
      <c r="R100" s="12"/>
      <c r="S100" s="12"/>
      <c r="T100" s="12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1"/>
      <c r="AS100" s="1"/>
      <c r="AT100" s="1"/>
    </row>
    <row r="101" spans="1:46" s="9" customFormat="1" x14ac:dyDescent="0.25">
      <c r="A101" s="1"/>
      <c r="B101" s="39"/>
      <c r="C101" s="50">
        <f t="shared" si="90"/>
        <v>21.5</v>
      </c>
      <c r="D101" s="50">
        <f t="shared" ca="1" si="80"/>
        <v>0.66424821942622114</v>
      </c>
      <c r="E101" s="50">
        <f t="shared" ca="1" si="80"/>
        <v>0.48940217834108246</v>
      </c>
      <c r="F101" s="50">
        <f t="shared" ref="F101:G101" ca="1" si="110">AVERAGE(D97:D105)</f>
        <v>0.5073878972643473</v>
      </c>
      <c r="G101" s="50">
        <f t="shared" ca="1" si="110"/>
        <v>0.48452720010908812</v>
      </c>
      <c r="H101" s="50">
        <f t="shared" ca="1" si="82"/>
        <v>0.62523966292700839</v>
      </c>
      <c r="I101" s="50">
        <f t="shared" ca="1" si="83"/>
        <v>0.44224052069379943</v>
      </c>
      <c r="J101" s="50">
        <f t="shared" ca="1" si="84"/>
        <v>2.1744944242150743</v>
      </c>
      <c r="K101" s="50">
        <f t="shared" ca="1" si="85"/>
        <v>2.2249495039560307</v>
      </c>
      <c r="L101" s="12">
        <f t="shared" ca="1" si="86"/>
        <v>6.0872472121075374</v>
      </c>
      <c r="M101" s="12">
        <f t="shared" ca="1" si="87"/>
        <v>19.787323263846108</v>
      </c>
      <c r="N101" s="12">
        <f t="shared" ca="1" si="88"/>
        <v>19.787323263846108</v>
      </c>
      <c r="O101" s="12">
        <f t="shared" ca="1" si="89"/>
        <v>440.20794260693458</v>
      </c>
      <c r="P101" s="12"/>
      <c r="Q101" s="12"/>
      <c r="R101" s="12"/>
      <c r="S101" s="12"/>
      <c r="T101" s="12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1"/>
      <c r="AS101" s="1"/>
      <c r="AT101" s="1"/>
    </row>
    <row r="102" spans="1:46" s="9" customFormat="1" x14ac:dyDescent="0.25">
      <c r="A102" s="1"/>
      <c r="B102" s="39"/>
      <c r="C102" s="50">
        <f t="shared" si="90"/>
        <v>21.75</v>
      </c>
      <c r="D102" s="50">
        <f t="shared" ca="1" si="80"/>
        <v>0.77280621946674477</v>
      </c>
      <c r="E102" s="50">
        <f t="shared" ca="1" si="80"/>
        <v>0.12324213405828466</v>
      </c>
      <c r="F102" s="50">
        <f t="shared" ref="F102:G102" ca="1" si="111">AVERAGE(D98:D106)</f>
        <v>0.55427570939230075</v>
      </c>
      <c r="G102" s="50">
        <f t="shared" ca="1" si="111"/>
        <v>0.5356967140932416</v>
      </c>
      <c r="H102" s="50">
        <f t="shared" ca="1" si="82"/>
        <v>0.72271510320550469</v>
      </c>
      <c r="I102" s="50">
        <f t="shared" ca="1" si="83"/>
        <v>0.60678765683260838</v>
      </c>
      <c r="J102" s="50">
        <f t="shared" ca="1" si="84"/>
        <v>-0.71637794728196824</v>
      </c>
      <c r="K102" s="50">
        <f t="shared" ca="1" si="85"/>
        <v>-0.74242795698731989</v>
      </c>
      <c r="L102" s="12">
        <f t="shared" ca="1" si="86"/>
        <v>4.641811026359016</v>
      </c>
      <c r="M102" s="12">
        <f t="shared" ca="1" si="87"/>
        <v>9.4015021505443812</v>
      </c>
      <c r="N102" s="12">
        <f t="shared" ca="1" si="88"/>
        <v>9.4015021505443812</v>
      </c>
      <c r="O102" s="12">
        <f t="shared" ca="1" si="89"/>
        <v>103.7320390318624</v>
      </c>
      <c r="P102" s="12"/>
      <c r="Q102" s="12"/>
      <c r="R102" s="12"/>
      <c r="S102" s="12"/>
      <c r="T102" s="12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1"/>
      <c r="AS102" s="1"/>
      <c r="AT102" s="1"/>
    </row>
    <row r="103" spans="1:46" s="9" customFormat="1" x14ac:dyDescent="0.25">
      <c r="A103" s="1"/>
      <c r="B103" s="39"/>
      <c r="C103" s="50">
        <f t="shared" si="90"/>
        <v>22</v>
      </c>
      <c r="D103" s="50">
        <f t="shared" ca="1" si="80"/>
        <v>0.71906845577276313</v>
      </c>
      <c r="E103" s="50">
        <f t="shared" ca="1" si="80"/>
        <v>0.90045577031598489</v>
      </c>
      <c r="F103" s="50">
        <f t="shared" ref="F103:G103" ca="1" si="112">AVERAGE(D99:D107)</f>
        <v>0.58130406026001025</v>
      </c>
      <c r="G103" s="50">
        <f t="shared" ca="1" si="112"/>
        <v>0.50402964290074226</v>
      </c>
      <c r="H103" s="50">
        <f t="shared" ca="1" si="82"/>
        <v>0.77890455375273915</v>
      </c>
      <c r="I103" s="50">
        <f t="shared" ca="1" si="83"/>
        <v>0.50495503289478405</v>
      </c>
      <c r="J103" s="50">
        <f t="shared" ca="1" si="84"/>
        <v>-1.3524875563310992</v>
      </c>
      <c r="K103" s="50">
        <f t="shared" ca="1" si="85"/>
        <v>-1.3340377864131554</v>
      </c>
      <c r="L103" s="12">
        <f t="shared" ca="1" si="86"/>
        <v>4.3237562218344507</v>
      </c>
      <c r="M103" s="12">
        <f t="shared" ca="1" si="87"/>
        <v>7.3308677475539561</v>
      </c>
      <c r="N103" s="12">
        <f t="shared" ca="1" si="88"/>
        <v>7.3308677475539561</v>
      </c>
      <c r="O103" s="12">
        <f t="shared" ca="1" si="89"/>
        <v>75.471584549862413</v>
      </c>
      <c r="P103" s="12"/>
      <c r="Q103" s="12"/>
      <c r="R103" s="12"/>
      <c r="S103" s="12"/>
      <c r="T103" s="12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1"/>
      <c r="AS103" s="1"/>
      <c r="AT103" s="1"/>
    </row>
    <row r="104" spans="1:46" s="9" customFormat="1" x14ac:dyDescent="0.25">
      <c r="A104" s="1"/>
      <c r="B104" s="39"/>
      <c r="C104" s="50">
        <f t="shared" si="90"/>
        <v>22.25</v>
      </c>
      <c r="D104" s="50">
        <f t="shared" ca="1" si="80"/>
        <v>0.26148873089049907</v>
      </c>
      <c r="E104" s="50">
        <f t="shared" ca="1" si="80"/>
        <v>0.47595784063261182</v>
      </c>
      <c r="F104" s="50">
        <f t="shared" ref="F104:G104" ca="1" si="113">AVERAGE(D100:D108)</f>
        <v>0.6186243818204864</v>
      </c>
      <c r="G104" s="50">
        <f t="shared" ca="1" si="113"/>
        <v>0.5119046334270414</v>
      </c>
      <c r="H104" s="50">
        <f t="shared" ca="1" si="82"/>
        <v>0.85649006287214813</v>
      </c>
      <c r="I104" s="50">
        <f t="shared" ca="1" si="83"/>
        <v>0.53027884462033748</v>
      </c>
      <c r="J104" s="50">
        <f t="shared" ca="1" si="84"/>
        <v>1.2200462715950102</v>
      </c>
      <c r="K104" s="50">
        <f t="shared" ca="1" si="85"/>
        <v>1.2051504516560783</v>
      </c>
      <c r="L104" s="12">
        <f t="shared" ca="1" si="86"/>
        <v>5.6100231357975048</v>
      </c>
      <c r="M104" s="12">
        <f t="shared" ca="1" si="87"/>
        <v>16.218026580796273</v>
      </c>
      <c r="N104" s="12">
        <f t="shared" ca="1" si="88"/>
        <v>16.218026580796273</v>
      </c>
      <c r="O104" s="12">
        <f t="shared" ca="1" si="89"/>
        <v>273.15055748763967</v>
      </c>
      <c r="P104" s="12"/>
      <c r="Q104" s="12"/>
      <c r="R104" s="12"/>
      <c r="S104" s="12"/>
      <c r="T104" s="12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1"/>
      <c r="AS104" s="1"/>
      <c r="AT104" s="1"/>
    </row>
    <row r="105" spans="1:46" s="9" customFormat="1" x14ac:dyDescent="0.25">
      <c r="A105" s="1"/>
      <c r="B105" s="39"/>
      <c r="C105" s="50">
        <f t="shared" si="90"/>
        <v>22.5</v>
      </c>
      <c r="D105" s="50">
        <f t="shared" ca="1" si="80"/>
        <v>0.8994365198461568</v>
      </c>
      <c r="E105" s="50">
        <f t="shared" ca="1" si="80"/>
        <v>0.73229500686327609</v>
      </c>
      <c r="F105" s="50">
        <f t="shared" ref="F105:G105" ca="1" si="114">AVERAGE(D101:D109)</f>
        <v>0.66651265275886451</v>
      </c>
      <c r="G105" s="50">
        <f t="shared" ca="1" si="114"/>
        <v>0.53349128976713289</v>
      </c>
      <c r="H105" s="50">
        <f t="shared" ca="1" si="82"/>
        <v>0.95604536481619873</v>
      </c>
      <c r="I105" s="50">
        <f t="shared" ca="1" si="83"/>
        <v>0.59969561650280512</v>
      </c>
      <c r="J105" s="50">
        <f t="shared" ca="1" si="84"/>
        <v>-0.63915992958459888</v>
      </c>
      <c r="K105" s="50">
        <f t="shared" ca="1" si="85"/>
        <v>-0.67489950502398</v>
      </c>
      <c r="L105" s="12">
        <f t="shared" ca="1" si="86"/>
        <v>4.6804200352077006</v>
      </c>
      <c r="M105" s="12">
        <f t="shared" ca="1" si="87"/>
        <v>9.6378517324160704</v>
      </c>
      <c r="N105" s="12">
        <f t="shared" ca="1" si="88"/>
        <v>9.6378517324160704</v>
      </c>
      <c r="O105" s="12">
        <f t="shared" ca="1" si="89"/>
        <v>107.81534930446223</v>
      </c>
      <c r="P105" s="12"/>
      <c r="Q105" s="12"/>
      <c r="R105" s="12"/>
      <c r="S105" s="12"/>
      <c r="T105" s="12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1"/>
      <c r="AS105" s="1"/>
      <c r="AT105" s="1"/>
    </row>
    <row r="106" spans="1:46" s="9" customFormat="1" x14ac:dyDescent="0.25">
      <c r="A106" s="1"/>
      <c r="B106" s="39"/>
      <c r="C106" s="50">
        <f t="shared" si="90"/>
        <v>22.75</v>
      </c>
      <c r="D106" s="50">
        <f t="shared" ca="1" si="80"/>
        <v>0.57014411856707958</v>
      </c>
      <c r="E106" s="50">
        <f t="shared" ca="1" si="80"/>
        <v>0.94109749106968155</v>
      </c>
      <c r="F106" s="50">
        <f t="shared" ref="F106:G106" ca="1" si="115">AVERAGE(D102:D110)</f>
        <v>0.63869802937632547</v>
      </c>
      <c r="G106" s="50">
        <f t="shared" ca="1" si="115"/>
        <v>0.53733535204169058</v>
      </c>
      <c r="H106" s="50">
        <f t="shared" ca="1" si="82"/>
        <v>0.89822132617274997</v>
      </c>
      <c r="I106" s="50">
        <f t="shared" ca="1" si="83"/>
        <v>0.61205706747561661</v>
      </c>
      <c r="J106" s="50">
        <f t="shared" ca="1" si="84"/>
        <v>-2.0881982348200707</v>
      </c>
      <c r="K106" s="50">
        <f t="shared" ca="1" si="85"/>
        <v>-2.1260016119126535</v>
      </c>
      <c r="L106" s="12">
        <f t="shared" ca="1" si="86"/>
        <v>3.9559008825899644</v>
      </c>
      <c r="M106" s="12">
        <f t="shared" ca="1" si="87"/>
        <v>4.5589943583057124</v>
      </c>
      <c r="N106" s="12">
        <f t="shared" ca="1" si="88"/>
        <v>4.5589943583057124</v>
      </c>
      <c r="O106" s="12">
        <f t="shared" ca="1" si="89"/>
        <v>52.242737323476241</v>
      </c>
      <c r="P106" s="12"/>
      <c r="Q106" s="12"/>
      <c r="R106" s="12"/>
      <c r="S106" s="12"/>
      <c r="T106" s="12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1"/>
      <c r="AS106" s="1"/>
      <c r="AT106" s="1"/>
    </row>
    <row r="107" spans="1:46" s="9" customFormat="1" x14ac:dyDescent="0.25">
      <c r="A107" s="1"/>
      <c r="B107" s="39"/>
      <c r="C107" s="50">
        <f t="shared" si="90"/>
        <v>23</v>
      </c>
      <c r="D107" s="50">
        <f t="shared" ca="1" si="80"/>
        <v>0.82194950645610354</v>
      </c>
      <c r="E107" s="50">
        <f t="shared" ca="1" si="80"/>
        <v>0.43665113750973394</v>
      </c>
      <c r="F107" s="50">
        <f t="shared" ref="F107:G107" ca="1" si="116">AVERAGE(D103:D111)</f>
        <v>0.59748995504741265</v>
      </c>
      <c r="G107" s="50">
        <f t="shared" ca="1" si="116"/>
        <v>0.60080155107354205</v>
      </c>
      <c r="H107" s="50">
        <f t="shared" ca="1" si="82"/>
        <v>0.81255353733930447</v>
      </c>
      <c r="I107" s="50">
        <f t="shared" ca="1" si="83"/>
        <v>0.81614697334302277</v>
      </c>
      <c r="J107" s="50">
        <f t="shared" ca="1" si="84"/>
        <v>-0.27797026471889857</v>
      </c>
      <c r="K107" s="50">
        <f t="shared" ca="1" si="85"/>
        <v>-0.28416512002996103</v>
      </c>
      <c r="L107" s="12">
        <f t="shared" ca="1" si="86"/>
        <v>4.8610148676405505</v>
      </c>
      <c r="M107" s="12">
        <f t="shared" ca="1" si="87"/>
        <v>11.005422079895137</v>
      </c>
      <c r="N107" s="12">
        <f t="shared" ca="1" si="88"/>
        <v>11.005422079895137</v>
      </c>
      <c r="O107" s="12">
        <f t="shared" ca="1" si="89"/>
        <v>129.15521106207476</v>
      </c>
      <c r="P107" s="12"/>
      <c r="Q107" s="12"/>
      <c r="R107" s="12"/>
      <c r="S107" s="12"/>
      <c r="T107" s="12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1"/>
      <c r="AS107" s="1"/>
      <c r="AT107" s="1"/>
    </row>
    <row r="108" spans="1:46" s="9" customFormat="1" x14ac:dyDescent="0.25">
      <c r="A108" s="1"/>
      <c r="B108" s="39"/>
      <c r="C108" s="50">
        <f t="shared" si="90"/>
        <v>23.25</v>
      </c>
      <c r="D108" s="50">
        <f t="shared" ca="1" si="80"/>
        <v>0.41805809638937486</v>
      </c>
      <c r="E108" s="50">
        <f t="shared" ca="1" si="80"/>
        <v>0.45463489529228773</v>
      </c>
      <c r="F108" s="50">
        <f t="shared" ref="F108:G108" ca="1" si="117">AVERAGE(D104:D112)</f>
        <v>0.61094509799601859</v>
      </c>
      <c r="G108" s="50">
        <f t="shared" ca="1" si="117"/>
        <v>0.5722093952427596</v>
      </c>
      <c r="H108" s="50">
        <f t="shared" ca="1" si="82"/>
        <v>0.84052553951646636</v>
      </c>
      <c r="I108" s="50">
        <f t="shared" ca="1" si="83"/>
        <v>0.72420243465839107</v>
      </c>
      <c r="J108" s="50">
        <f t="shared" ca="1" si="84"/>
        <v>-1.2199457194901391</v>
      </c>
      <c r="K108" s="50">
        <f t="shared" ca="1" si="85"/>
        <v>-1.2770105992757694</v>
      </c>
      <c r="L108" s="12">
        <f t="shared" ca="1" si="86"/>
        <v>4.3900271402549302</v>
      </c>
      <c r="M108" s="12">
        <f t="shared" ca="1" si="87"/>
        <v>7.5304629025348069</v>
      </c>
      <c r="N108" s="12">
        <f t="shared" ca="1" si="88"/>
        <v>7.5304629025348069</v>
      </c>
      <c r="O108" s="12">
        <f t="shared" ca="1" si="89"/>
        <v>80.642607611705685</v>
      </c>
      <c r="P108" s="12"/>
      <c r="Q108" s="12"/>
      <c r="R108" s="12"/>
      <c r="S108" s="12"/>
      <c r="T108" s="12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1"/>
      <c r="AS108" s="1"/>
      <c r="AT108" s="1"/>
    </row>
    <row r="109" spans="1:46" s="9" customFormat="1" x14ac:dyDescent="0.25">
      <c r="A109" s="1"/>
      <c r="B109" s="39"/>
      <c r="C109" s="50">
        <f t="shared" si="90"/>
        <v>23.5</v>
      </c>
      <c r="D109" s="50">
        <f t="shared" ca="1" si="80"/>
        <v>0.87141400801483693</v>
      </c>
      <c r="E109" s="50">
        <f t="shared" ca="1" si="80"/>
        <v>0.24768515382125245</v>
      </c>
      <c r="F109" s="50">
        <f t="shared" ref="F109:G109" ca="1" si="118">AVERAGE(D105:D113)</f>
        <v>0.68445226679511606</v>
      </c>
      <c r="G109" s="50">
        <f t="shared" ca="1" si="118"/>
        <v>0.62550087759229889</v>
      </c>
      <c r="H109" s="50">
        <f t="shared" ca="1" si="82"/>
        <v>0.99334016910004796</v>
      </c>
      <c r="I109" s="50">
        <f t="shared" ca="1" si="83"/>
        <v>0.89557323962488355</v>
      </c>
      <c r="J109" s="50">
        <f t="shared" ca="1" si="84"/>
        <v>-0.98813018627920401</v>
      </c>
      <c r="K109" s="50">
        <f t="shared" ca="1" si="85"/>
        <v>-1.0131779659800382</v>
      </c>
      <c r="L109" s="12">
        <f t="shared" ca="1" si="86"/>
        <v>4.5059349068603982</v>
      </c>
      <c r="M109" s="12">
        <f t="shared" ca="1" si="87"/>
        <v>8.4538771190698654</v>
      </c>
      <c r="N109" s="12">
        <f t="shared" ca="1" si="88"/>
        <v>8.4538771190698654</v>
      </c>
      <c r="O109" s="12">
        <f t="shared" ca="1" si="89"/>
        <v>90.552963073659228</v>
      </c>
      <c r="P109" s="12"/>
      <c r="Q109" s="12"/>
      <c r="R109" s="12"/>
      <c r="S109" s="12"/>
      <c r="T109" s="12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1"/>
      <c r="AS109" s="1"/>
      <c r="AT109" s="1"/>
    </row>
    <row r="110" spans="1:46" s="9" customFormat="1" x14ac:dyDescent="0.25">
      <c r="A110" s="1"/>
      <c r="B110" s="39"/>
      <c r="C110" s="50">
        <f t="shared" si="90"/>
        <v>23.75</v>
      </c>
      <c r="D110" s="50">
        <f t="shared" ca="1" si="80"/>
        <v>0.41391660898336957</v>
      </c>
      <c r="E110" s="50">
        <f t="shared" ca="1" si="80"/>
        <v>0.52399873881210157</v>
      </c>
      <c r="F110" s="50">
        <f t="shared" ref="F110:G110" ca="1" si="119">AVERAGE(D106:D114)</f>
        <v>0.68765579066891158</v>
      </c>
      <c r="G110" s="50">
        <f t="shared" ca="1" si="119"/>
        <v>0.56197297265611146</v>
      </c>
      <c r="H110" s="50">
        <f t="shared" ca="1" si="82"/>
        <v>1</v>
      </c>
      <c r="I110" s="50">
        <f t="shared" ca="1" si="83"/>
        <v>0.69128490447701785</v>
      </c>
      <c r="J110" s="50">
        <f t="shared" ca="1" si="84"/>
        <v>1.4812840571809172</v>
      </c>
      <c r="K110" s="50">
        <f t="shared" ca="1" si="85"/>
        <v>1.491304999388172</v>
      </c>
      <c r="L110" s="12">
        <f t="shared" ca="1" si="86"/>
        <v>5.7406420285904582</v>
      </c>
      <c r="M110" s="12">
        <f t="shared" ca="1" si="87"/>
        <v>17.219567497858602</v>
      </c>
      <c r="N110" s="12">
        <f t="shared" ca="1" si="88"/>
        <v>17.219567497858602</v>
      </c>
      <c r="O110" s="12">
        <f t="shared" ca="1" si="89"/>
        <v>311.26418735092511</v>
      </c>
      <c r="P110" s="12"/>
      <c r="Q110" s="12"/>
      <c r="R110" s="12"/>
      <c r="S110" s="12"/>
      <c r="T110" s="12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1"/>
      <c r="AS110" s="1"/>
      <c r="AT110" s="1"/>
    </row>
    <row r="111" spans="1:46" s="9" customFormat="1" x14ac:dyDescent="0.25">
      <c r="A111" s="1"/>
      <c r="B111" s="39"/>
      <c r="C111" s="50">
        <f t="shared" si="90"/>
        <v>24</v>
      </c>
      <c r="D111" s="50">
        <f t="shared" ca="1" si="80"/>
        <v>0.40193355050652868</v>
      </c>
      <c r="E111" s="50">
        <f t="shared" ca="1" si="80"/>
        <v>0.6944379253449483</v>
      </c>
      <c r="F111" s="50">
        <f t="shared" ref="F111:G111" ca="1" si="120">AVERAGE(D107:D115)</f>
        <v>0.63951397172461821</v>
      </c>
      <c r="G111" s="50">
        <f t="shared" ca="1" si="120"/>
        <v>0.51983455313837745</v>
      </c>
      <c r="H111" s="50">
        <f t="shared" ca="1" si="82"/>
        <v>0.89991759511839109</v>
      </c>
      <c r="I111" s="50">
        <f t="shared" ca="1" si="83"/>
        <v>0.55577929355395705</v>
      </c>
      <c r="J111" s="50">
        <f t="shared" ca="1" si="84"/>
        <v>-0.98341917598308892</v>
      </c>
      <c r="K111" s="50">
        <f t="shared" ca="1" si="85"/>
        <v>-1.0151577171951973</v>
      </c>
      <c r="L111" s="12">
        <f t="shared" ca="1" si="86"/>
        <v>4.5082904120084555</v>
      </c>
      <c r="M111" s="12">
        <f t="shared" ca="1" si="87"/>
        <v>8.4469479898168096</v>
      </c>
      <c r="N111" s="12">
        <f t="shared" ca="1" si="88"/>
        <v>8.4469479898168096</v>
      </c>
      <c r="O111" s="12">
        <f t="shared" ca="1" si="89"/>
        <v>90.766512453945197</v>
      </c>
      <c r="P111" s="12"/>
      <c r="Q111" s="12"/>
      <c r="R111" s="12"/>
      <c r="S111" s="12"/>
      <c r="T111" s="12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1"/>
      <c r="AS111" s="1"/>
      <c r="AT111" s="1"/>
    </row>
    <row r="112" spans="1:46" s="9" customFormat="1" x14ac:dyDescent="0.25">
      <c r="A112" s="1"/>
      <c r="B112" s="39"/>
      <c r="C112" s="50">
        <f t="shared" si="90"/>
        <v>24.25</v>
      </c>
      <c r="D112" s="50">
        <f t="shared" ca="1" si="80"/>
        <v>0.84016474231021787</v>
      </c>
      <c r="E112" s="50">
        <f t="shared" ca="1" si="80"/>
        <v>0.64312636783894317</v>
      </c>
      <c r="F112" s="50">
        <f t="shared" ref="F112:G112" ca="1" si="121">AVERAGE(D108:D116)</f>
        <v>0.56042539919848622</v>
      </c>
      <c r="G112" s="50">
        <f t="shared" ca="1" si="121"/>
        <v>0.53897606844842649</v>
      </c>
      <c r="H112" s="50">
        <f t="shared" ca="1" si="82"/>
        <v>0.73549974156308617</v>
      </c>
      <c r="I112" s="50">
        <f t="shared" ca="1" si="83"/>
        <v>0.61733316187096221</v>
      </c>
      <c r="J112" s="50">
        <f t="shared" ca="1" si="84"/>
        <v>0.375196533242799</v>
      </c>
      <c r="K112" s="50">
        <f t="shared" ca="1" si="85"/>
        <v>0.43391569729721452</v>
      </c>
      <c r="L112" s="12">
        <f t="shared" ca="1" si="86"/>
        <v>5.1875982666213991</v>
      </c>
      <c r="M112" s="12">
        <f t="shared" ca="1" si="87"/>
        <v>13.518704940540252</v>
      </c>
      <c r="N112" s="12">
        <f t="shared" ca="1" si="88"/>
        <v>13.518704940540252</v>
      </c>
      <c r="O112" s="12">
        <f t="shared" ca="1" si="89"/>
        <v>179.03803452001412</v>
      </c>
      <c r="P112" s="12"/>
      <c r="Q112" s="12"/>
      <c r="R112" s="12"/>
      <c r="S112" s="12"/>
      <c r="T112" s="12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1"/>
      <c r="AS112" s="1"/>
      <c r="AT112" s="1"/>
    </row>
    <row r="113" spans="1:46" s="9" customFormat="1" x14ac:dyDescent="0.25">
      <c r="A113" s="1"/>
      <c r="B113" s="39"/>
      <c r="C113" s="50">
        <f t="shared" si="90"/>
        <v>24.5</v>
      </c>
      <c r="D113" s="50">
        <f t="shared" ca="1" si="80"/>
        <v>0.92305325008237726</v>
      </c>
      <c r="E113" s="50">
        <f t="shared" ca="1" si="80"/>
        <v>0.95558118177846607</v>
      </c>
      <c r="F113" s="50">
        <f t="shared" ref="F113:G113" ca="1" si="122">AVERAGE(D109:D117)</f>
        <v>0.53074232966084489</v>
      </c>
      <c r="G113" s="50">
        <f t="shared" ca="1" si="122"/>
        <v>0.49720011078749621</v>
      </c>
      <c r="H113" s="50">
        <f t="shared" ca="1" si="82"/>
        <v>0.67379137555737423</v>
      </c>
      <c r="I113" s="50">
        <f t="shared" ca="1" si="83"/>
        <v>0.48299312896208918</v>
      </c>
      <c r="J113" s="50">
        <f t="shared" ca="1" si="84"/>
        <v>-0.92410363662449635</v>
      </c>
      <c r="K113" s="50">
        <f t="shared" ca="1" si="85"/>
        <v>-0.89016695409596813</v>
      </c>
      <c r="L113" s="12">
        <f t="shared" ca="1" si="86"/>
        <v>4.537948181687752</v>
      </c>
      <c r="M113" s="12">
        <f t="shared" ca="1" si="87"/>
        <v>8.8844156606641107</v>
      </c>
      <c r="N113" s="12">
        <f t="shared" ca="1" si="88"/>
        <v>8.8844156606641107</v>
      </c>
      <c r="O113" s="12">
        <f t="shared" ca="1" si="89"/>
        <v>93.49876070246907</v>
      </c>
      <c r="P113" s="12"/>
      <c r="Q113" s="12"/>
      <c r="R113" s="12"/>
      <c r="S113" s="12"/>
      <c r="T113" s="12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1"/>
      <c r="AS113" s="1"/>
      <c r="AT113" s="1"/>
    </row>
    <row r="114" spans="1:46" s="9" customFormat="1" x14ac:dyDescent="0.25">
      <c r="A114" s="1"/>
      <c r="B114" s="39"/>
      <c r="C114" s="50">
        <f t="shared" si="90"/>
        <v>24.75</v>
      </c>
      <c r="D114" s="50">
        <f t="shared" ca="1" si="80"/>
        <v>0.92826823471031705</v>
      </c>
      <c r="E114" s="50">
        <f t="shared" ca="1" si="80"/>
        <v>0.16054386243758767</v>
      </c>
      <c r="F114" s="50">
        <f t="shared" ref="F114:G114" ca="1" si="123">AVERAGE(D110:D118)</f>
        <v>0.47312675702539891</v>
      </c>
      <c r="G114" s="50">
        <f t="shared" ca="1" si="123"/>
        <v>0.47936351441562369</v>
      </c>
      <c r="H114" s="50">
        <f t="shared" ca="1" si="82"/>
        <v>0.55401390984385712</v>
      </c>
      <c r="I114" s="50">
        <f t="shared" ca="1" si="83"/>
        <v>0.42563552239259139</v>
      </c>
      <c r="J114" s="50">
        <f t="shared" ca="1" si="84"/>
        <v>0.41383448495630293</v>
      </c>
      <c r="K114" s="50">
        <f t="shared" ca="1" si="85"/>
        <v>0.34681268866997039</v>
      </c>
      <c r="L114" s="12">
        <f t="shared" ca="1" si="86"/>
        <v>5.2069172424781511</v>
      </c>
      <c r="M114" s="12">
        <f t="shared" ca="1" si="87"/>
        <v>13.213844410344896</v>
      </c>
      <c r="N114" s="12">
        <f t="shared" ca="1" si="88"/>
        <v>13.213844410344896</v>
      </c>
      <c r="O114" s="12">
        <f t="shared" ca="1" si="89"/>
        <v>182.53049272277826</v>
      </c>
      <c r="P114" s="12"/>
      <c r="Q114" s="12"/>
      <c r="R114" s="12"/>
      <c r="S114" s="12"/>
      <c r="T114" s="12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1"/>
      <c r="AS114" s="1"/>
      <c r="AT114" s="1"/>
    </row>
    <row r="115" spans="1:46" s="9" customFormat="1" x14ac:dyDescent="0.25">
      <c r="A115" s="1"/>
      <c r="B115" s="39"/>
      <c r="C115" s="50">
        <f t="shared" si="90"/>
        <v>25</v>
      </c>
      <c r="D115" s="50">
        <f t="shared" ca="1" si="80"/>
        <v>0.13686774806843893</v>
      </c>
      <c r="E115" s="50">
        <f t="shared" ca="1" si="80"/>
        <v>0.5618517154100755</v>
      </c>
      <c r="F115" s="50">
        <f t="shared" ref="F115:G115" ca="1" si="124">AVERAGE(D111:D119)</f>
        <v>0.460915516029617</v>
      </c>
      <c r="G115" s="50">
        <f t="shared" ca="1" si="124"/>
        <v>0.48016477599683172</v>
      </c>
      <c r="H115" s="50">
        <f t="shared" ca="1" si="82"/>
        <v>0.52862786518981275</v>
      </c>
      <c r="I115" s="50">
        <f t="shared" ca="1" si="83"/>
        <v>0.42821216008601687</v>
      </c>
      <c r="J115" s="50">
        <f t="shared" ca="1" si="84"/>
        <v>1.089043712013444</v>
      </c>
      <c r="K115" s="50">
        <f t="shared" ca="1" si="85"/>
        <v>1.0264612306041578</v>
      </c>
      <c r="L115" s="12">
        <f t="shared" ca="1" si="86"/>
        <v>5.544521856006722</v>
      </c>
      <c r="M115" s="12">
        <f t="shared" ca="1" si="87"/>
        <v>15.592614307114552</v>
      </c>
      <c r="N115" s="12">
        <f t="shared" ca="1" si="88"/>
        <v>15.592614307114552</v>
      </c>
      <c r="O115" s="12">
        <f t="shared" ca="1" si="89"/>
        <v>255.83222435285208</v>
      </c>
      <c r="P115" s="12"/>
      <c r="Q115" s="12"/>
      <c r="R115" s="12"/>
      <c r="S115" s="12"/>
      <c r="T115" s="12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1"/>
      <c r="AS115" s="1"/>
      <c r="AT115" s="1"/>
    </row>
    <row r="116" spans="1:46" s="9" customFormat="1" x14ac:dyDescent="0.25">
      <c r="A116" s="1"/>
      <c r="B116" s="39"/>
      <c r="C116" s="50">
        <f t="shared" si="90"/>
        <v>25.25</v>
      </c>
      <c r="D116" s="50">
        <f t="shared" ca="1" si="80"/>
        <v>0.11015235372091448</v>
      </c>
      <c r="E116" s="50">
        <f t="shared" ca="1" si="80"/>
        <v>0.60892477530017608</v>
      </c>
      <c r="F116" s="50">
        <f t="shared" ref="F116:G116" ca="1" si="125">AVERAGE(D112:D120)</f>
        <v>0.43681001634970545</v>
      </c>
      <c r="G116" s="50">
        <f t="shared" ca="1" si="125"/>
        <v>0.47824861402960966</v>
      </c>
      <c r="H116" s="50">
        <f t="shared" ca="1" si="82"/>
        <v>0.47851475289486539</v>
      </c>
      <c r="I116" s="50">
        <f t="shared" ca="1" si="83"/>
        <v>0.42205030824231676</v>
      </c>
      <c r="J116" s="50">
        <f t="shared" ca="1" si="84"/>
        <v>0.22803359911501445</v>
      </c>
      <c r="K116" s="50">
        <f t="shared" ca="1" si="85"/>
        <v>0.25636950346231058</v>
      </c>
      <c r="L116" s="12">
        <f t="shared" ca="1" si="86"/>
        <v>5.1140167995575077</v>
      </c>
      <c r="M116" s="12">
        <f t="shared" ca="1" si="87"/>
        <v>12.897293262118087</v>
      </c>
      <c r="N116" s="12">
        <f t="shared" ca="1" si="88"/>
        <v>12.897293262118087</v>
      </c>
      <c r="O116" s="12">
        <f t="shared" ca="1" si="89"/>
        <v>166.33715779215845</v>
      </c>
      <c r="P116" s="12"/>
      <c r="Q116" s="12"/>
      <c r="R116" s="12"/>
      <c r="S116" s="12"/>
      <c r="T116" s="12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1"/>
      <c r="AS116" s="1"/>
      <c r="AT116" s="1"/>
    </row>
    <row r="117" spans="1:46" s="9" customFormat="1" x14ac:dyDescent="0.25">
      <c r="A117" s="1"/>
      <c r="B117" s="39"/>
      <c r="C117" s="50">
        <f t="shared" si="90"/>
        <v>25.5</v>
      </c>
      <c r="D117" s="50">
        <f t="shared" ca="1" si="80"/>
        <v>0.15091047055060303</v>
      </c>
      <c r="E117" s="50">
        <f t="shared" ca="1" si="80"/>
        <v>7.8651276343915888E-2</v>
      </c>
      <c r="F117" s="50">
        <f ca="1">AVERAGE(D113:D120)</f>
        <v>0.38639067560464141</v>
      </c>
      <c r="G117" s="50">
        <f ca="1">AVERAGE(E113:E120)</f>
        <v>0.45763889480344294</v>
      </c>
      <c r="H117" s="50">
        <f t="shared" ca="1" si="82"/>
        <v>0.3736975900836656</v>
      </c>
      <c r="I117" s="50">
        <f t="shared" ca="1" si="83"/>
        <v>0.35577509843006577</v>
      </c>
      <c r="J117" s="50">
        <f t="shared" ca="1" si="84"/>
        <v>-0.59831298090560969</v>
      </c>
      <c r="K117" s="50">
        <f t="shared" ca="1" si="85"/>
        <v>-0.59703166130765617</v>
      </c>
      <c r="L117" s="12">
        <f t="shared" ca="1" si="86"/>
        <v>4.7008435095471954</v>
      </c>
      <c r="M117" s="12">
        <f t="shared" ca="1" si="87"/>
        <v>9.9103891854232025</v>
      </c>
      <c r="N117" s="12">
        <f t="shared" ca="1" si="88"/>
        <v>9.9103891854232025</v>
      </c>
      <c r="O117" s="12">
        <f t="shared" ca="1" si="89"/>
        <v>110.03995306694001</v>
      </c>
      <c r="P117" s="12"/>
      <c r="Q117" s="12"/>
      <c r="R117" s="12"/>
      <c r="S117" s="12"/>
      <c r="T117" s="12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1"/>
      <c r="AS117" s="1"/>
      <c r="AT117" s="1"/>
    </row>
    <row r="118" spans="1:46" s="9" customFormat="1" x14ac:dyDescent="0.25">
      <c r="A118" s="1"/>
      <c r="B118" s="39"/>
      <c r="C118" s="50">
        <f t="shared" si="90"/>
        <v>25.75</v>
      </c>
      <c r="D118" s="50">
        <f t="shared" ca="1" si="80"/>
        <v>0.35287385429582319</v>
      </c>
      <c r="E118" s="50">
        <f t="shared" ca="1" si="80"/>
        <v>8.7155786474399033E-2</v>
      </c>
      <c r="F118" s="50">
        <f ca="1">AVERAGE(D114:D120)</f>
        <v>0.30972459353639342</v>
      </c>
      <c r="G118" s="50">
        <f ca="1">AVERAGE(E114:E120)</f>
        <v>0.38650428237843965</v>
      </c>
      <c r="H118" s="50">
        <f t="shared" ca="1" si="82"/>
        <v>0.21431587093591861</v>
      </c>
      <c r="I118" s="50">
        <f t="shared" ca="1" si="83"/>
        <v>0.12702567629360947</v>
      </c>
      <c r="J118" s="50">
        <f t="shared" ca="1" si="84"/>
        <v>-2.5937513569659387</v>
      </c>
      <c r="K118" s="50">
        <f t="shared" ca="1" si="85"/>
        <v>-2.5378736157684809</v>
      </c>
      <c r="L118" s="12">
        <f t="shared" ca="1" si="86"/>
        <v>3.7031243215170306</v>
      </c>
      <c r="M118" s="12">
        <f t="shared" ca="1" si="87"/>
        <v>3.1174423448103177</v>
      </c>
      <c r="N118" s="12">
        <f t="shared" ca="1" si="88"/>
        <v>3.1174423448103177</v>
      </c>
      <c r="O118" s="12">
        <f t="shared" ca="1" si="89"/>
        <v>40.57387235999164</v>
      </c>
      <c r="P118" s="12"/>
      <c r="Q118" s="12"/>
      <c r="R118" s="12"/>
      <c r="S118" s="12"/>
      <c r="T118" s="12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1"/>
      <c r="AS118" s="1"/>
      <c r="AT118" s="1"/>
    </row>
    <row r="119" spans="1:46" s="9" customFormat="1" x14ac:dyDescent="0.25">
      <c r="A119" s="1"/>
      <c r="B119" s="39"/>
      <c r="C119" s="50">
        <f t="shared" si="90"/>
        <v>26</v>
      </c>
      <c r="D119" s="50">
        <f t="shared" ca="1" si="80"/>
        <v>0.30401544002133241</v>
      </c>
      <c r="E119" s="50">
        <f t="shared" ca="1" si="80"/>
        <v>0.53121009304297395</v>
      </c>
      <c r="F119" s="50">
        <f ca="1">AVERAGE(D115:D120)</f>
        <v>0.20663398667407282</v>
      </c>
      <c r="G119" s="50">
        <f ca="1">AVERAGE(E115:E120)</f>
        <v>0.42416435236858163</v>
      </c>
      <c r="H119" s="50">
        <f t="shared" ca="1" si="82"/>
        <v>0</v>
      </c>
      <c r="I119" s="50">
        <f t="shared" ca="1" si="83"/>
        <v>0.24813014223760987</v>
      </c>
      <c r="J119" s="50">
        <f t="shared" ca="1" si="84"/>
        <v>-1.3087274664480401E-2</v>
      </c>
      <c r="K119" s="50">
        <f t="shared" ca="1" si="85"/>
        <v>5.466180287354773E-3</v>
      </c>
      <c r="L119" s="12">
        <f t="shared" ca="1" si="86"/>
        <v>4.9934563626677599</v>
      </c>
      <c r="M119" s="12">
        <f t="shared" ca="1" si="87"/>
        <v>12.019131631005742</v>
      </c>
      <c r="N119" s="12">
        <f t="shared" ca="1" si="88"/>
        <v>12.019131631005742</v>
      </c>
      <c r="O119" s="12">
        <f t="shared" ca="1" si="89"/>
        <v>147.44516776026765</v>
      </c>
      <c r="P119" s="12"/>
      <c r="Q119" s="12"/>
      <c r="R119" s="12"/>
      <c r="S119" s="12"/>
      <c r="T119" s="12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1"/>
      <c r="AS119" s="1"/>
      <c r="AT119" s="1"/>
    </row>
    <row r="120" spans="1:46" s="9" customFormat="1" ht="15.75" thickBot="1" x14ac:dyDescent="0.3">
      <c r="A120" s="1"/>
      <c r="B120" s="52"/>
      <c r="C120" s="14">
        <f t="shared" si="90"/>
        <v>26.25</v>
      </c>
      <c r="D120" s="14">
        <f t="shared" ca="1" si="80"/>
        <v>0.18498405338732471</v>
      </c>
      <c r="E120" s="14">
        <f t="shared" ca="1" si="80"/>
        <v>0.67719246763994922</v>
      </c>
      <c r="F120" s="14">
        <f ca="1">AVERAGE(D116:D120)</f>
        <v>0.22058723439519956</v>
      </c>
      <c r="G120" s="14">
        <f ca="1">AVERAGE(E116:E120)</f>
        <v>0.39662687976028288</v>
      </c>
      <c r="H120" s="14">
        <f t="shared" ca="1" si="82"/>
        <v>2.9007516094377416E-2</v>
      </c>
      <c r="I120" s="14">
        <f t="shared" ca="1" si="83"/>
        <v>0.15957717580529795</v>
      </c>
      <c r="J120" s="14">
        <f t="shared" ca="1" si="84"/>
        <v>-0.24376590091945469</v>
      </c>
      <c r="K120" s="50">
        <f t="shared" ca="1" si="85"/>
        <v>-0.25345738166288889</v>
      </c>
      <c r="L120" s="13">
        <f t="shared" ca="1" si="86"/>
        <v>4.8781170495402728</v>
      </c>
      <c r="M120" s="13">
        <f t="shared" ca="1" si="87"/>
        <v>11.11289916417989</v>
      </c>
      <c r="N120" s="13">
        <f t="shared" ca="1" si="88"/>
        <v>11.11289916417989</v>
      </c>
      <c r="O120" s="13">
        <f t="shared" ca="1" si="89"/>
        <v>131.38304306877953</v>
      </c>
      <c r="P120" s="13"/>
      <c r="Q120" s="13"/>
      <c r="R120" s="13"/>
      <c r="S120" s="13"/>
      <c r="T120" s="1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4"/>
      <c r="AS120" s="1"/>
      <c r="AT120" s="1"/>
    </row>
    <row r="121" spans="1:46" s="9" customFormat="1" x14ac:dyDescent="0.25">
      <c r="A121" s="1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1"/>
      <c r="AT121" s="1"/>
    </row>
    <row r="122" spans="1:46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</row>
    <row r="123" spans="1:46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</row>
    <row r="124" spans="1:46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</row>
    <row r="125" spans="1:46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</row>
    <row r="126" spans="1:46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</row>
    <row r="127" spans="1:46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</row>
    <row r="128" spans="1:46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</row>
    <row r="129" spans="1:44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</row>
    <row r="130" spans="1:44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</row>
    <row r="131" spans="1:44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</row>
    <row r="132" spans="1:44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</row>
    <row r="133" spans="1:44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</row>
    <row r="134" spans="1:44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</row>
    <row r="135" spans="1:44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</row>
    <row r="136" spans="1:44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</row>
    <row r="137" spans="1:44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</row>
    <row r="138" spans="1:44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</row>
    <row r="139" spans="1:44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</row>
    <row r="140" spans="1:44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</row>
    <row r="141" spans="1:44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</row>
    <row r="142" spans="1:44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</row>
    <row r="143" spans="1:44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</row>
    <row r="144" spans="1:44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</row>
    <row r="145" spans="1:44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</row>
    <row r="146" spans="1:44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</row>
  </sheetData>
  <sortState ref="M13:M29">
    <sortCondition ref="M13"/>
  </sortState>
  <mergeCells count="19">
    <mergeCell ref="L5:M5"/>
    <mergeCell ref="N9:O9"/>
    <mergeCell ref="N6:O6"/>
    <mergeCell ref="J6:K6"/>
    <mergeCell ref="J9:K9"/>
    <mergeCell ref="L6:M6"/>
    <mergeCell ref="L9:M9"/>
    <mergeCell ref="F6:G6"/>
    <mergeCell ref="F9:G9"/>
    <mergeCell ref="H6:I6"/>
    <mergeCell ref="H9:I9"/>
    <mergeCell ref="J5:K5"/>
    <mergeCell ref="AE37:AE38"/>
    <mergeCell ref="D14:E14"/>
    <mergeCell ref="F14:G14"/>
    <mergeCell ref="H14:I14"/>
    <mergeCell ref="J14:K14"/>
    <mergeCell ref="L14:M14"/>
    <mergeCell ref="AE15:AE16"/>
  </mergeCells>
  <pageMargins left="0.7" right="0.7" top="0.75" bottom="0.75" header="0.3" footer="0.3"/>
  <pageSetup orientation="portrait" r:id="rId1"/>
  <ignoredErrors>
    <ignoredError sqref="AF15:AO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Por-Perm-Logs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Michael</cp:lastModifiedBy>
  <dcterms:created xsi:type="dcterms:W3CDTF">2018-01-03T20:26:28Z</dcterms:created>
  <dcterms:modified xsi:type="dcterms:W3CDTF">2018-01-10T02:42:18Z</dcterms:modified>
</cp:coreProperties>
</file>