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m27995\OneDrive - The University of Texas at Austin\Outreach\"/>
    </mc:Choice>
  </mc:AlternateContent>
  <bookViews>
    <workbookView xWindow="0" yWindow="0" windowWidth="27270" windowHeight="9180"/>
  </bookViews>
  <sheets>
    <sheet name="DiffMean_t_test" sheetId="1" r:id="rId1"/>
  </sheets>
  <definedNames>
    <definedName name="XOne">DiffMean_t_test!$C$20:$C$124</definedName>
    <definedName name="XTwo">DiffMean_t_test!$D$20:$D$124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1" l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G66" i="1" l="1"/>
  <c r="G72" i="1"/>
  <c r="G65" i="1"/>
  <c r="G67" i="1"/>
  <c r="G70" i="1"/>
  <c r="G71" i="1"/>
  <c r="G48" i="1"/>
  <c r="G43" i="1"/>
  <c r="G11" i="1"/>
  <c r="G50" i="1"/>
  <c r="G45" i="1"/>
  <c r="G49" i="1"/>
  <c r="G44" i="1"/>
  <c r="G18" i="1"/>
  <c r="T17" i="1" s="1"/>
  <c r="G17" i="1"/>
  <c r="G12" i="1"/>
  <c r="I13" i="1"/>
  <c r="M68" i="1" l="1"/>
  <c r="M46" i="1"/>
  <c r="M64" i="1"/>
  <c r="M65" i="1"/>
  <c r="M43" i="1"/>
  <c r="M42" i="1"/>
  <c r="J17" i="1"/>
  <c r="K17" i="1" s="1"/>
  <c r="L17" i="1" s="1"/>
  <c r="M17" i="1" s="1"/>
  <c r="N17" i="1" s="1"/>
  <c r="O17" i="1" s="1"/>
  <c r="P17" i="1" s="1"/>
  <c r="Q17" i="1" s="1"/>
  <c r="R17" i="1" s="1"/>
  <c r="S17" i="1" s="1"/>
  <c r="I17" i="1"/>
  <c r="J15" i="1"/>
  <c r="K15" i="1" s="1"/>
  <c r="I11" i="1"/>
  <c r="T11" i="1"/>
  <c r="M67" i="1" l="1"/>
  <c r="R77" i="1" s="1"/>
  <c r="U65" i="1"/>
  <c r="Q65" i="1"/>
  <c r="M45" i="1"/>
  <c r="Q43" i="1"/>
  <c r="U43" i="1"/>
  <c r="J16" i="1"/>
  <c r="J18" i="1" s="1"/>
  <c r="L15" i="1"/>
  <c r="K16" i="1"/>
  <c r="J9" i="1"/>
  <c r="J11" i="1"/>
  <c r="K11" i="1" s="1"/>
  <c r="L11" i="1" s="1"/>
  <c r="M11" i="1" s="1"/>
  <c r="N11" i="1" s="1"/>
  <c r="O11" i="1" s="1"/>
  <c r="P11" i="1" s="1"/>
  <c r="Q11" i="1" s="1"/>
  <c r="R11" i="1" s="1"/>
  <c r="S11" i="1" s="1"/>
  <c r="S65" i="1" l="1"/>
  <c r="Q67" i="1" s="1"/>
  <c r="S43" i="1"/>
  <c r="Q45" i="1" s="1"/>
  <c r="J19" i="1"/>
  <c r="K18" i="1"/>
  <c r="L16" i="1"/>
  <c r="M15" i="1"/>
  <c r="K9" i="1"/>
  <c r="J10" i="1"/>
  <c r="R55" i="1" l="1"/>
  <c r="K19" i="1"/>
  <c r="L18" i="1"/>
  <c r="M16" i="1"/>
  <c r="N15" i="1"/>
  <c r="J12" i="1"/>
  <c r="J13" i="1" s="1"/>
  <c r="L9" i="1"/>
  <c r="K10" i="1"/>
  <c r="M18" i="1" l="1"/>
  <c r="K12" i="1"/>
  <c r="N16" i="1"/>
  <c r="O15" i="1"/>
  <c r="L10" i="1"/>
  <c r="M9" i="1"/>
  <c r="N18" i="1" l="1"/>
  <c r="O16" i="1"/>
  <c r="P15" i="1"/>
  <c r="K13" i="1"/>
  <c r="L19" i="1" s="1"/>
  <c r="L12" i="1"/>
  <c r="L13" i="1" s="1"/>
  <c r="M10" i="1"/>
  <c r="N9" i="1"/>
  <c r="O18" i="1" l="1"/>
  <c r="M19" i="1"/>
  <c r="P16" i="1"/>
  <c r="Q15" i="1"/>
  <c r="M12" i="1"/>
  <c r="N10" i="1"/>
  <c r="O9" i="1"/>
  <c r="P18" i="1" l="1"/>
  <c r="M13" i="1"/>
  <c r="N19" i="1"/>
  <c r="R15" i="1"/>
  <c r="Q16" i="1"/>
  <c r="N12" i="1"/>
  <c r="N13" i="1" s="1"/>
  <c r="O10" i="1"/>
  <c r="P9" i="1"/>
  <c r="Q18" i="1" l="1"/>
  <c r="R16" i="1"/>
  <c r="S15" i="1"/>
  <c r="S16" i="1" s="1"/>
  <c r="O12" i="1"/>
  <c r="O13" i="1" s="1"/>
  <c r="O19" i="1"/>
  <c r="P10" i="1"/>
  <c r="Q9" i="1"/>
  <c r="R18" i="1" l="1"/>
  <c r="S18" i="1" s="1"/>
  <c r="P12" i="1"/>
  <c r="P13" i="1" s="1"/>
  <c r="P19" i="1"/>
  <c r="Q10" i="1"/>
  <c r="R9" i="1"/>
  <c r="Q12" i="1" l="1"/>
  <c r="Q13" i="1" s="1"/>
  <c r="Q19" i="1"/>
  <c r="R10" i="1"/>
  <c r="S9" i="1"/>
  <c r="S10" i="1" s="1"/>
  <c r="R12" i="1" l="1"/>
  <c r="S12" i="1" s="1"/>
  <c r="T12" i="1" s="1"/>
  <c r="R19" i="1"/>
  <c r="R13" i="1" l="1"/>
  <c r="S13" i="1" l="1"/>
  <c r="S19" i="1" l="1"/>
</calcChain>
</file>

<file path=xl/sharedStrings.xml><?xml version="1.0" encoding="utf-8"?>
<sst xmlns="http://schemas.openxmlformats.org/spreadsheetml/2006/main" count="80" uniqueCount="38">
  <si>
    <t>mean</t>
  </si>
  <si>
    <t>stdev</t>
  </si>
  <si>
    <t>X1</t>
  </si>
  <si>
    <t>X2</t>
  </si>
  <si>
    <t>min</t>
  </si>
  <si>
    <t>max</t>
  </si>
  <si>
    <t>Prob</t>
  </si>
  <si>
    <t>Bins</t>
  </si>
  <si>
    <t>Cum. Prob</t>
  </si>
  <si>
    <t>Hypothesis testing, Difference in Means, Michael Pyrcz, University of Texas at Austin, @GeostatsGuy on Twitter</t>
  </si>
  <si>
    <t>Histograms</t>
  </si>
  <si>
    <t>1. Sample Statistics</t>
  </si>
  <si>
    <t>st. dev.</t>
  </si>
  <si>
    <t>Standard Error</t>
  </si>
  <si>
    <t xml:space="preserve">count </t>
  </si>
  <si>
    <t>count</t>
  </si>
  <si>
    <t>Measure</t>
  </si>
  <si>
    <t>tstat</t>
  </si>
  <si>
    <t>tcritical</t>
  </si>
  <si>
    <t>p-value</t>
  </si>
  <si>
    <t>&lt;</t>
  </si>
  <si>
    <r>
      <t>t</t>
    </r>
    <r>
      <rPr>
        <vertAlign val="subscript"/>
        <sz val="18"/>
        <color theme="1"/>
        <rFont val="Calibri"/>
        <family val="2"/>
        <scheme val="minor"/>
      </rPr>
      <t>stat</t>
    </r>
  </si>
  <si>
    <r>
      <t>-t</t>
    </r>
    <r>
      <rPr>
        <vertAlign val="subscript"/>
        <sz val="18"/>
        <color theme="1"/>
        <rFont val="Calibri"/>
        <family val="2"/>
        <scheme val="minor"/>
      </rPr>
      <t>critical</t>
    </r>
  </si>
  <si>
    <r>
      <t>t</t>
    </r>
    <r>
      <rPr>
        <vertAlign val="subscript"/>
        <sz val="18"/>
        <color theme="1"/>
        <rFont val="Calibri"/>
        <family val="2"/>
        <scheme val="minor"/>
      </rPr>
      <t>critical</t>
    </r>
  </si>
  <si>
    <t>Level</t>
  </si>
  <si>
    <t>2. Specify Alpha Level</t>
  </si>
  <si>
    <r>
      <t>3. Calculate t</t>
    </r>
    <r>
      <rPr>
        <b/>
        <vertAlign val="subscript"/>
        <sz val="18"/>
        <color theme="1"/>
        <rFont val="Calibri"/>
        <family val="2"/>
        <scheme val="minor"/>
      </rPr>
      <t>stat</t>
    </r>
    <r>
      <rPr>
        <b/>
        <sz val="18"/>
        <color theme="1"/>
        <rFont val="Calibri"/>
        <family val="2"/>
        <scheme val="minor"/>
      </rPr>
      <t xml:space="preserve"> and t</t>
    </r>
    <r>
      <rPr>
        <b/>
        <vertAlign val="subscript"/>
        <sz val="18"/>
        <color theme="1"/>
        <rFont val="Calibri"/>
        <family val="2"/>
        <scheme val="minor"/>
      </rPr>
      <t>critical</t>
    </r>
  </si>
  <si>
    <t>4. Check criteria</t>
  </si>
  <si>
    <t>Sample Data</t>
  </si>
  <si>
    <t>5. Evaluate p-value.</t>
  </si>
  <si>
    <t>A. Pooled t procedure</t>
  </si>
  <si>
    <t>B. Unequal variances</t>
  </si>
  <si>
    <t>Ho: Fail to reject the null hypothesis.</t>
  </si>
  <si>
    <t xml:space="preserve">H1: Reject the null hypothesis. </t>
  </si>
  <si>
    <t xml:space="preserve"> </t>
  </si>
  <si>
    <t>Parameters</t>
  </si>
  <si>
    <t xml:space="preserve">This approach is based on the (1) general form for unknown means and known standard deviations and (2) pooled t that assumes a single common standard deviation.  </t>
  </si>
  <si>
    <t>The distribution of X1 and X2 is assumed to be Gaussian if the number of samples is small (&lt; 30).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</si>
</sst>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vertAlign val="subscript"/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vertAlign val="subscript"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 Light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67">
    <xf numFmtId="0" fontId="0" fillId="0" borderId="0" xfId="0"/>
    <xf numFmtId="0" fontId="0" fillId="3" borderId="0" xfId="0" applyFill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6" borderId="0" xfId="0" applyFill="1"/>
    <xf numFmtId="2" fontId="0" fillId="6" borderId="9" xfId="0" applyNumberFormat="1" applyFill="1" applyBorder="1" applyAlignment="1">
      <alignment horizontal="center"/>
    </xf>
    <xf numFmtId="2" fontId="0" fillId="5" borderId="11" xfId="0" applyNumberFormat="1" applyFill="1" applyBorder="1" applyAlignment="1">
      <alignment horizontal="center"/>
    </xf>
    <xf numFmtId="2" fontId="0" fillId="5" borderId="12" xfId="0" applyNumberFormat="1" applyFill="1" applyBorder="1" applyAlignment="1">
      <alignment horizontal="center"/>
    </xf>
    <xf numFmtId="2" fontId="0" fillId="5" borderId="13" xfId="0" applyNumberFormat="1" applyFill="1" applyBorder="1" applyAlignment="1">
      <alignment horizontal="center"/>
    </xf>
    <xf numFmtId="2" fontId="0" fillId="5" borderId="14" xfId="0" applyNumberFormat="1" applyFill="1" applyBorder="1" applyAlignment="1">
      <alignment horizontal="center"/>
    </xf>
    <xf numFmtId="2" fontId="0" fillId="5" borderId="15" xfId="0" applyNumberFormat="1" applyFill="1" applyBorder="1" applyAlignment="1">
      <alignment horizontal="center"/>
    </xf>
    <xf numFmtId="2" fontId="0" fillId="5" borderId="16" xfId="0" applyNumberFormat="1" applyFill="1" applyBorder="1" applyAlignment="1">
      <alignment horizontal="center"/>
    </xf>
    <xf numFmtId="164" fontId="0" fillId="5" borderId="4" xfId="0" applyNumberFormat="1" applyFill="1" applyBorder="1" applyAlignment="1">
      <alignment horizontal="center"/>
    </xf>
    <xf numFmtId="164" fontId="0" fillId="5" borderId="19" xfId="0" applyNumberFormat="1" applyFill="1" applyBorder="1" applyAlignment="1">
      <alignment horizontal="center"/>
    </xf>
    <xf numFmtId="164" fontId="0" fillId="5" borderId="13" xfId="0" applyNumberFormat="1" applyFill="1" applyBorder="1" applyAlignment="1">
      <alignment horizontal="center"/>
    </xf>
    <xf numFmtId="0" fontId="2" fillId="7" borderId="17" xfId="0" applyFont="1" applyFill="1" applyBorder="1" applyAlignment="1">
      <alignment horizontal="center"/>
    </xf>
    <xf numFmtId="0" fontId="2" fillId="7" borderId="18" xfId="0" applyFont="1" applyFill="1" applyBorder="1" applyAlignment="1">
      <alignment horizontal="center"/>
    </xf>
    <xf numFmtId="0" fontId="0" fillId="5" borderId="20" xfId="0" applyFill="1" applyBorder="1"/>
    <xf numFmtId="2" fontId="0" fillId="5" borderId="21" xfId="0" applyNumberFormat="1" applyFill="1" applyBorder="1"/>
    <xf numFmtId="2" fontId="0" fillId="5" borderId="22" xfId="0" applyNumberFormat="1" applyFill="1" applyBorder="1"/>
    <xf numFmtId="164" fontId="0" fillId="5" borderId="11" xfId="0" applyNumberFormat="1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3" fillId="3" borderId="0" xfId="0" applyFont="1" applyFill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23" xfId="0" applyFill="1" applyBorder="1"/>
    <xf numFmtId="0" fontId="0" fillId="6" borderId="0" xfId="0" applyFill="1" applyBorder="1"/>
    <xf numFmtId="0" fontId="0" fillId="6" borderId="24" xfId="0" applyFill="1" applyBorder="1"/>
    <xf numFmtId="0" fontId="0" fillId="6" borderId="0" xfId="0" applyFill="1" applyBorder="1" applyAlignment="1">
      <alignment horizontal="center"/>
    </xf>
    <xf numFmtId="0" fontId="3" fillId="6" borderId="24" xfId="0" applyFont="1" applyFill="1" applyBorder="1"/>
    <xf numFmtId="0" fontId="2" fillId="6" borderId="0" xfId="0" applyFont="1" applyFill="1" applyBorder="1" applyAlignment="1">
      <alignment horizontal="right"/>
    </xf>
    <xf numFmtId="0" fontId="0" fillId="0" borderId="0" xfId="0" applyBorder="1" applyAlignment="1">
      <alignment vertical="top" wrapText="1"/>
    </xf>
    <xf numFmtId="0" fontId="1" fillId="6" borderId="0" xfId="0" applyFont="1" applyFill="1" applyBorder="1" applyAlignment="1">
      <alignment horizontal="center"/>
    </xf>
    <xf numFmtId="0" fontId="1" fillId="6" borderId="0" xfId="0" applyFont="1" applyFill="1" applyBorder="1"/>
    <xf numFmtId="2" fontId="0" fillId="6" borderId="0" xfId="0" applyNumberFormat="1" applyFill="1" applyBorder="1" applyAlignment="1">
      <alignment horizontal="center"/>
    </xf>
    <xf numFmtId="2" fontId="0" fillId="6" borderId="0" xfId="0" applyNumberFormat="1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0" fillId="3" borderId="0" xfId="0" applyFill="1" applyBorder="1"/>
    <xf numFmtId="0" fontId="4" fillId="6" borderId="0" xfId="0" applyFont="1" applyFill="1" applyBorder="1"/>
    <xf numFmtId="0" fontId="1" fillId="6" borderId="25" xfId="0" applyFont="1" applyFill="1" applyBorder="1" applyAlignment="1">
      <alignment horizontal="center"/>
    </xf>
    <xf numFmtId="0" fontId="6" fillId="6" borderId="0" xfId="0" applyFont="1" applyFill="1" applyBorder="1"/>
    <xf numFmtId="0" fontId="0" fillId="4" borderId="19" xfId="0" applyFill="1" applyBorder="1" applyAlignment="1">
      <alignment horizontal="center"/>
    </xf>
    <xf numFmtId="2" fontId="0" fillId="4" borderId="4" xfId="0" applyNumberFormat="1" applyFill="1" applyBorder="1" applyAlignment="1">
      <alignment horizontal="center"/>
    </xf>
    <xf numFmtId="2" fontId="0" fillId="4" borderId="19" xfId="0" applyNumberFormat="1" applyFill="1" applyBorder="1" applyAlignment="1">
      <alignment horizontal="center"/>
    </xf>
    <xf numFmtId="0" fontId="7" fillId="6" borderId="0" xfId="0" quotePrefix="1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165" fontId="0" fillId="6" borderId="0" xfId="0" applyNumberFormat="1" applyFill="1" applyBorder="1" applyAlignment="1">
      <alignment horizontal="center"/>
    </xf>
    <xf numFmtId="2" fontId="0" fillId="4" borderId="26" xfId="0" applyNumberFormat="1" applyFill="1" applyBorder="1" applyAlignment="1">
      <alignment horizontal="center"/>
    </xf>
    <xf numFmtId="0" fontId="9" fillId="9" borderId="27" xfId="0" applyFont="1" applyFill="1" applyBorder="1"/>
    <xf numFmtId="0" fontId="0" fillId="9" borderId="28" xfId="0" applyFill="1" applyBorder="1"/>
    <xf numFmtId="0" fontId="0" fillId="9" borderId="29" xfId="0" applyFill="1" applyBorder="1"/>
    <xf numFmtId="0" fontId="12" fillId="9" borderId="27" xfId="0" applyFont="1" applyFill="1" applyBorder="1"/>
    <xf numFmtId="0" fontId="11" fillId="6" borderId="0" xfId="0" applyFont="1" applyFill="1" applyBorder="1"/>
    <xf numFmtId="10" fontId="0" fillId="8" borderId="1" xfId="1" applyNumberFormat="1" applyFont="1" applyFill="1" applyBorder="1" applyAlignment="1">
      <alignment horizontal="center"/>
    </xf>
    <xf numFmtId="0" fontId="0" fillId="6" borderId="30" xfId="0" applyFill="1" applyBorder="1"/>
    <xf numFmtId="0" fontId="1" fillId="6" borderId="30" xfId="0" applyFont="1" applyFill="1" applyBorder="1"/>
    <xf numFmtId="0" fontId="1" fillId="6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6" borderId="0" xfId="0" applyFont="1" applyFill="1" applyBorder="1" applyAlignment="1">
      <alignment horizontal="center" wrapText="1"/>
    </xf>
    <xf numFmtId="0" fontId="0" fillId="6" borderId="0" xfId="0" applyFill="1" applyBorder="1" applyAlignment="1">
      <alignment horizontal="center"/>
    </xf>
    <xf numFmtId="0" fontId="2" fillId="7" borderId="2" xfId="0" applyFont="1" applyFill="1" applyBorder="1" applyAlignment="1">
      <alignment horizontal="right" vertical="center"/>
    </xf>
    <xf numFmtId="0" fontId="2" fillId="7" borderId="3" xfId="0" applyFont="1" applyFill="1" applyBorder="1" applyAlignment="1">
      <alignment horizontal="righ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 Density Function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DiffMean_t_test!$I$11:$T$11</c:f>
              <c:numCache>
                <c:formatCode>0.00</c:formatCode>
                <c:ptCount val="12"/>
                <c:pt idx="0" formatCode="0.0">
                  <c:v>-3.2588142900366717</c:v>
                </c:pt>
                <c:pt idx="1">
                  <c:v>-2.9551033802421554</c:v>
                </c:pt>
                <c:pt idx="2">
                  <c:v>-2.3476815606531227</c:v>
                </c:pt>
                <c:pt idx="3">
                  <c:v>-1.7402597410640901</c:v>
                </c:pt>
                <c:pt idx="4">
                  <c:v>-1.1328379214750575</c:v>
                </c:pt>
                <c:pt idx="5">
                  <c:v>-0.52541610188602483</c:v>
                </c:pt>
                <c:pt idx="6">
                  <c:v>8.2005717703007797E-2</c:v>
                </c:pt>
                <c:pt idx="7">
                  <c:v>0.68942753729204043</c:v>
                </c:pt>
                <c:pt idx="8">
                  <c:v>1.2968493568810731</c:v>
                </c:pt>
                <c:pt idx="9">
                  <c:v>1.9042711764701057</c:v>
                </c:pt>
                <c:pt idx="10">
                  <c:v>2.5116929960591383</c:v>
                </c:pt>
                <c:pt idx="11" formatCode="0.0">
                  <c:v>2.8154039058536546</c:v>
                </c:pt>
              </c:numCache>
            </c:numRef>
          </c:xVal>
          <c:yVal>
            <c:numRef>
              <c:f>DiffMean_t_test!$I$12:$T$12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2.8571428571428571E-2</c:v>
                </c:pt>
                <c:pt idx="2">
                  <c:v>2.8571428571428571E-2</c:v>
                </c:pt>
                <c:pt idx="3">
                  <c:v>9.5238095238095261E-2</c:v>
                </c:pt>
                <c:pt idx="4">
                  <c:v>0.12380952380952381</c:v>
                </c:pt>
                <c:pt idx="5">
                  <c:v>0.18095238095238092</c:v>
                </c:pt>
                <c:pt idx="6">
                  <c:v>0.12380952380952387</c:v>
                </c:pt>
                <c:pt idx="7">
                  <c:v>0.16190476190476188</c:v>
                </c:pt>
                <c:pt idx="8">
                  <c:v>0.16190476190476188</c:v>
                </c:pt>
                <c:pt idx="9">
                  <c:v>5.7142857142857162E-2</c:v>
                </c:pt>
                <c:pt idx="10">
                  <c:v>2.8571428571428581E-2</c:v>
                </c:pt>
                <c:pt idx="11">
                  <c:v>-2.7210884353741507E-4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86-4B13-BEBF-F85BE2B0332C}"/>
            </c:ext>
          </c:extLst>
        </c:ser>
        <c:ser>
          <c:idx val="1"/>
          <c:order val="1"/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DiffMean_t_test!$I$17:$T$17</c:f>
              <c:numCache>
                <c:formatCode>0.00</c:formatCode>
                <c:ptCount val="12"/>
                <c:pt idx="0" formatCode="0.0">
                  <c:v>-3.5263532339540009</c:v>
                </c:pt>
                <c:pt idx="1">
                  <c:v>-3.1519242967566767</c:v>
                </c:pt>
                <c:pt idx="2">
                  <c:v>-2.4030664223620279</c:v>
                </c:pt>
                <c:pt idx="3">
                  <c:v>-1.6542085479673794</c:v>
                </c:pt>
                <c:pt idx="4">
                  <c:v>-0.9053506735727308</c:v>
                </c:pt>
                <c:pt idx="5">
                  <c:v>-0.15649279917808223</c:v>
                </c:pt>
                <c:pt idx="6">
                  <c:v>0.59236507521656634</c:v>
                </c:pt>
                <c:pt idx="7">
                  <c:v>1.3412229496112149</c:v>
                </c:pt>
                <c:pt idx="8">
                  <c:v>2.0900808240058635</c:v>
                </c:pt>
                <c:pt idx="9">
                  <c:v>2.8389386984005123</c:v>
                </c:pt>
                <c:pt idx="10">
                  <c:v>3.5877965727951606</c:v>
                </c:pt>
                <c:pt idx="11">
                  <c:v>3.9622255099924839</c:v>
                </c:pt>
              </c:numCache>
            </c:numRef>
          </c:xVal>
          <c:yVal>
            <c:numRef>
              <c:f>DiffMean_t_test!$I$18:$T$18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3.8095238095238099E-2</c:v>
                </c:pt>
                <c:pt idx="2">
                  <c:v>0</c:v>
                </c:pt>
                <c:pt idx="3">
                  <c:v>4.7619047619047616E-2</c:v>
                </c:pt>
                <c:pt idx="4">
                  <c:v>0.13333333333333333</c:v>
                </c:pt>
                <c:pt idx="5">
                  <c:v>0.17142857142857143</c:v>
                </c:pt>
                <c:pt idx="6">
                  <c:v>0.11428571428571427</c:v>
                </c:pt>
                <c:pt idx="7">
                  <c:v>0.15238095238095239</c:v>
                </c:pt>
                <c:pt idx="8">
                  <c:v>0.20952380952380956</c:v>
                </c:pt>
                <c:pt idx="9">
                  <c:v>8.5714285714285632E-2</c:v>
                </c:pt>
                <c:pt idx="10">
                  <c:v>3.8095238095238182E-2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BD-4882-B913-686921A34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05288"/>
        <c:axId val="612704304"/>
      </c:scatterChart>
      <c:valAx>
        <c:axId val="612705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Variables X1</a:t>
                </a:r>
                <a:r>
                  <a:rPr lang="en-US" sz="1200" baseline="0"/>
                  <a:t> (black) </a:t>
                </a:r>
                <a:r>
                  <a:rPr lang="en-US" sz="1200"/>
                  <a:t>and</a:t>
                </a:r>
                <a:r>
                  <a:rPr lang="en-US" sz="1200" baseline="0"/>
                  <a:t> X2 (red)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4304"/>
        <c:crosses val="autoZero"/>
        <c:crossBetween val="midCat"/>
      </c:valAx>
      <c:valAx>
        <c:axId val="612704304"/>
        <c:scaling>
          <c:orientation val="minMax"/>
          <c:max val="0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5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</a:t>
            </a:r>
            <a:r>
              <a:rPr lang="en-US" baseline="0"/>
              <a:t> D</a:t>
            </a:r>
            <a:r>
              <a:rPr lang="en-US"/>
              <a:t>ensity Function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DiffMean_t_test!$I$11:$T$11</c:f>
              <c:numCache>
                <c:formatCode>0.00</c:formatCode>
                <c:ptCount val="12"/>
                <c:pt idx="0" formatCode="0.0">
                  <c:v>-3.2588142900366717</c:v>
                </c:pt>
                <c:pt idx="1">
                  <c:v>-2.9551033802421554</c:v>
                </c:pt>
                <c:pt idx="2">
                  <c:v>-2.3476815606531227</c:v>
                </c:pt>
                <c:pt idx="3">
                  <c:v>-1.7402597410640901</c:v>
                </c:pt>
                <c:pt idx="4">
                  <c:v>-1.1328379214750575</c:v>
                </c:pt>
                <c:pt idx="5">
                  <c:v>-0.52541610188602483</c:v>
                </c:pt>
                <c:pt idx="6">
                  <c:v>8.2005717703007797E-2</c:v>
                </c:pt>
                <c:pt idx="7">
                  <c:v>0.68942753729204043</c:v>
                </c:pt>
                <c:pt idx="8">
                  <c:v>1.2968493568810731</c:v>
                </c:pt>
                <c:pt idx="9">
                  <c:v>1.9042711764701057</c:v>
                </c:pt>
                <c:pt idx="10">
                  <c:v>2.5116929960591383</c:v>
                </c:pt>
                <c:pt idx="11" formatCode="0.0">
                  <c:v>2.8154039058536546</c:v>
                </c:pt>
              </c:numCache>
            </c:numRef>
          </c:xVal>
          <c:yVal>
            <c:numRef>
              <c:f>DiffMean_t_test!$I$13:$T$13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2.8571428571428571E-2</c:v>
                </c:pt>
                <c:pt idx="2">
                  <c:v>5.7142857142857141E-2</c:v>
                </c:pt>
                <c:pt idx="3">
                  <c:v>0.15238095238095239</c:v>
                </c:pt>
                <c:pt idx="4">
                  <c:v>0.27619047619047621</c:v>
                </c:pt>
                <c:pt idx="5">
                  <c:v>0.45714285714285713</c:v>
                </c:pt>
                <c:pt idx="6">
                  <c:v>0.580952380952381</c:v>
                </c:pt>
                <c:pt idx="7">
                  <c:v>0.74285714285714288</c:v>
                </c:pt>
                <c:pt idx="8">
                  <c:v>0.90476190476190477</c:v>
                </c:pt>
                <c:pt idx="9">
                  <c:v>0.96190476190476193</c:v>
                </c:pt>
                <c:pt idx="10">
                  <c:v>0.99047619047619051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D6-4018-8C91-C67027EA11A6}"/>
            </c:ext>
          </c:extLst>
        </c:ser>
        <c:ser>
          <c:idx val="0"/>
          <c:order val="1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DiffMean_t_test!$I$17:$T$17</c:f>
              <c:numCache>
                <c:formatCode>0.00</c:formatCode>
                <c:ptCount val="12"/>
                <c:pt idx="0" formatCode="0.0">
                  <c:v>-3.5263532339540009</c:v>
                </c:pt>
                <c:pt idx="1">
                  <c:v>-3.1519242967566767</c:v>
                </c:pt>
                <c:pt idx="2">
                  <c:v>-2.4030664223620279</c:v>
                </c:pt>
                <c:pt idx="3">
                  <c:v>-1.6542085479673794</c:v>
                </c:pt>
                <c:pt idx="4">
                  <c:v>-0.9053506735727308</c:v>
                </c:pt>
                <c:pt idx="5">
                  <c:v>-0.15649279917808223</c:v>
                </c:pt>
                <c:pt idx="6">
                  <c:v>0.59236507521656634</c:v>
                </c:pt>
                <c:pt idx="7">
                  <c:v>1.3412229496112149</c:v>
                </c:pt>
                <c:pt idx="8">
                  <c:v>2.0900808240058635</c:v>
                </c:pt>
                <c:pt idx="9">
                  <c:v>2.8389386984005123</c:v>
                </c:pt>
                <c:pt idx="10">
                  <c:v>3.5877965727951606</c:v>
                </c:pt>
                <c:pt idx="11">
                  <c:v>3.9622255099924839</c:v>
                </c:pt>
              </c:numCache>
            </c:numRef>
          </c:xVal>
          <c:yVal>
            <c:numRef>
              <c:f>DiffMean_t_test!$I$19:$T$19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3.8095238095238099E-2</c:v>
                </c:pt>
                <c:pt idx="2">
                  <c:v>3.8095238095238099E-2</c:v>
                </c:pt>
                <c:pt idx="3">
                  <c:v>8.5714285714285715E-2</c:v>
                </c:pt>
                <c:pt idx="4">
                  <c:v>0.21904761904761905</c:v>
                </c:pt>
                <c:pt idx="5">
                  <c:v>0.39047619047619048</c:v>
                </c:pt>
                <c:pt idx="6">
                  <c:v>0.50476190476190474</c:v>
                </c:pt>
                <c:pt idx="7">
                  <c:v>0.65714285714285714</c:v>
                </c:pt>
                <c:pt idx="8">
                  <c:v>0.8666666666666667</c:v>
                </c:pt>
                <c:pt idx="9">
                  <c:v>0.95238095238095233</c:v>
                </c:pt>
                <c:pt idx="10">
                  <c:v>0.99047619047619051</c:v>
                </c:pt>
                <c:pt idx="1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D6-4018-8C91-C67027EA1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05288"/>
        <c:axId val="612704304"/>
      </c:scatterChart>
      <c:valAx>
        <c:axId val="612705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Variables X1 (black) and X2 (red)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4304"/>
        <c:crosses val="autoZero"/>
        <c:crossBetween val="midCat"/>
      </c:valAx>
      <c:valAx>
        <c:axId val="61270430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Cum</a:t>
                </a:r>
                <a:r>
                  <a:rPr lang="en-US" sz="1200" baseline="0"/>
                  <a:t>ulative P</a:t>
                </a:r>
                <a:r>
                  <a:rPr lang="en-US" sz="1200"/>
                  <a:t>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5288"/>
        <c:crosses val="autoZero"/>
        <c:crossBetween val="midCat"/>
      </c:valAx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19</xdr:row>
      <xdr:rowOff>176212</xdr:rowOff>
    </xdr:from>
    <xdr:to>
      <xdr:col>12</xdr:col>
      <xdr:colOff>398586</xdr:colOff>
      <xdr:row>35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492125</xdr:colOff>
      <xdr:row>19</xdr:row>
      <xdr:rowOff>174625</xdr:rowOff>
    </xdr:from>
    <xdr:to>
      <xdr:col>21</xdr:col>
      <xdr:colOff>186259</xdr:colOff>
      <xdr:row>35</xdr:row>
      <xdr:rowOff>77788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50"/>
  <sheetViews>
    <sheetView tabSelected="1" zoomScale="60" zoomScaleNormal="60" workbookViewId="0">
      <selection activeCell="K7" sqref="K7"/>
    </sheetView>
  </sheetViews>
  <sheetFormatPr defaultRowHeight="15" x14ac:dyDescent="0.25"/>
  <cols>
    <col min="1" max="1" width="9.140625" style="1"/>
    <col min="2" max="3" width="9.140625" style="5"/>
    <col min="4" max="5" width="9.5703125" style="5" bestFit="1" customWidth="1"/>
    <col min="6" max="7" width="9.140625" style="5"/>
    <col min="8" max="8" width="12.7109375" style="5" customWidth="1"/>
    <col min="9" max="9" width="9.140625" style="5"/>
    <col min="22" max="22" width="15.140625" customWidth="1"/>
    <col min="23" max="56" width="9.140625" style="1"/>
  </cols>
  <sheetData>
    <row r="1" spans="1:56" s="1" customFormat="1" ht="15.75" thickBot="1" x14ac:dyDescent="0.3"/>
    <row r="2" spans="1:56" s="1" customFormat="1" x14ac:dyDescent="0.25">
      <c r="B2" s="24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6"/>
    </row>
    <row r="3" spans="1:56" s="1" customFormat="1" ht="21" x14ac:dyDescent="0.35">
      <c r="B3" s="27"/>
      <c r="C3" s="42" t="s">
        <v>9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9"/>
    </row>
    <row r="4" spans="1:56" s="5" customFormat="1" x14ac:dyDescent="0.25">
      <c r="A4" s="1"/>
      <c r="B4" s="27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9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spans="1:56" s="5" customFormat="1" x14ac:dyDescent="0.25">
      <c r="A5" s="1"/>
      <c r="B5" s="27"/>
      <c r="C5" s="28" t="s">
        <v>36</v>
      </c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9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</row>
    <row r="6" spans="1:56" s="5" customFormat="1" x14ac:dyDescent="0.25">
      <c r="A6" s="1"/>
      <c r="B6" s="27"/>
      <c r="C6" s="28" t="s">
        <v>37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31"/>
      <c r="W6" s="23"/>
      <c r="X6" s="23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x14ac:dyDescent="0.25">
      <c r="B7" s="27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31"/>
      <c r="W7" s="23"/>
      <c r="X7" s="23"/>
    </row>
    <row r="8" spans="1:56" ht="15.75" thickBot="1" x14ac:dyDescent="0.3">
      <c r="B8" s="27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31"/>
      <c r="W8" s="23"/>
      <c r="X8" s="23"/>
    </row>
    <row r="9" spans="1:56" x14ac:dyDescent="0.25">
      <c r="B9" s="27"/>
      <c r="C9" s="63" t="s">
        <v>35</v>
      </c>
      <c r="D9" s="64"/>
      <c r="E9" s="28"/>
      <c r="F9" s="35" t="s">
        <v>10</v>
      </c>
      <c r="G9" s="28"/>
      <c r="H9" s="28"/>
      <c r="I9" s="65" t="s">
        <v>7</v>
      </c>
      <c r="J9" s="7">
        <f ca="1">G11</f>
        <v>-3.2588142900366717</v>
      </c>
      <c r="K9" s="8">
        <f t="shared" ref="K9:S9" ca="1" si="0">J9+($G$12-$G$11)/10</f>
        <v>-2.651392470447639</v>
      </c>
      <c r="L9" s="8">
        <f t="shared" ca="1" si="0"/>
        <v>-2.0439706508586064</v>
      </c>
      <c r="M9" s="8">
        <f t="shared" ca="1" si="0"/>
        <v>-1.4365488312695738</v>
      </c>
      <c r="N9" s="8">
        <f t="shared" ca="1" si="0"/>
        <v>-0.82912701168054115</v>
      </c>
      <c r="O9" s="8">
        <f t="shared" ca="1" si="0"/>
        <v>-0.22170519209150852</v>
      </c>
      <c r="P9" s="8">
        <f t="shared" ca="1" si="0"/>
        <v>0.38571662749752411</v>
      </c>
      <c r="Q9" s="8">
        <f t="shared" ca="1" si="0"/>
        <v>0.99313844708655674</v>
      </c>
      <c r="R9" s="8">
        <f t="shared" ca="1" si="0"/>
        <v>1.6005602666755894</v>
      </c>
      <c r="S9" s="9">
        <f t="shared" ca="1" si="0"/>
        <v>2.207982086264622</v>
      </c>
      <c r="T9" s="28"/>
      <c r="U9" s="28"/>
      <c r="V9" s="31"/>
      <c r="W9" s="23"/>
      <c r="X9" s="23"/>
    </row>
    <row r="10" spans="1:56" ht="15.75" thickBot="1" x14ac:dyDescent="0.3">
      <c r="B10" s="27"/>
      <c r="C10" s="60" t="s">
        <v>2</v>
      </c>
      <c r="D10" s="62"/>
      <c r="E10" s="28"/>
      <c r="F10" s="28"/>
      <c r="G10" s="28"/>
      <c r="H10" s="28"/>
      <c r="I10" s="66"/>
      <c r="J10" s="10">
        <f t="shared" ref="J10:S10" ca="1" si="1">J9+($G$12-$G$11)/10</f>
        <v>-2.651392470447639</v>
      </c>
      <c r="K10" s="11">
        <f t="shared" ca="1" si="1"/>
        <v>-2.0439706508586064</v>
      </c>
      <c r="L10" s="11">
        <f t="shared" ca="1" si="1"/>
        <v>-1.4365488312695738</v>
      </c>
      <c r="M10" s="11">
        <f t="shared" ca="1" si="1"/>
        <v>-0.82912701168054115</v>
      </c>
      <c r="N10" s="11">
        <f t="shared" ca="1" si="1"/>
        <v>-0.22170519209150852</v>
      </c>
      <c r="O10" s="11">
        <f t="shared" ca="1" si="1"/>
        <v>0.38571662749752411</v>
      </c>
      <c r="P10" s="11">
        <f t="shared" ca="1" si="1"/>
        <v>0.99313844708655674</v>
      </c>
      <c r="Q10" s="11">
        <f t="shared" ca="1" si="1"/>
        <v>1.6005602666755894</v>
      </c>
      <c r="R10" s="11">
        <f t="shared" ca="1" si="1"/>
        <v>2.207982086264622</v>
      </c>
      <c r="S10" s="12">
        <f t="shared" ca="1" si="1"/>
        <v>2.8154039058536546</v>
      </c>
      <c r="T10" s="28"/>
      <c r="U10" s="28"/>
      <c r="V10" s="31"/>
      <c r="W10" s="23"/>
      <c r="X10" s="23"/>
    </row>
    <row r="11" spans="1:56" x14ac:dyDescent="0.25">
      <c r="B11" s="27"/>
      <c r="C11" s="32" t="s">
        <v>0</v>
      </c>
      <c r="D11" s="3">
        <v>0.05</v>
      </c>
      <c r="E11" s="28"/>
      <c r="F11" s="16" t="s">
        <v>4</v>
      </c>
      <c r="G11" s="13">
        <f ca="1">MIN(C20:C124)</f>
        <v>-3.2588142900366717</v>
      </c>
      <c r="H11" s="32" t="s">
        <v>2</v>
      </c>
      <c r="I11" s="21">
        <f ca="1">G11</f>
        <v>-3.2588142900366717</v>
      </c>
      <c r="J11" s="8">
        <f ca="1">$G$11+($G$12-$G$11)/20</f>
        <v>-2.9551033802421554</v>
      </c>
      <c r="K11" s="8">
        <f t="shared" ref="K11:S11" ca="1" si="2">J11+($G$12-$G$11)/10</f>
        <v>-2.3476815606531227</v>
      </c>
      <c r="L11" s="8">
        <f t="shared" ca="1" si="2"/>
        <v>-1.7402597410640901</v>
      </c>
      <c r="M11" s="8">
        <f t="shared" ca="1" si="2"/>
        <v>-1.1328379214750575</v>
      </c>
      <c r="N11" s="8">
        <f t="shared" ca="1" si="2"/>
        <v>-0.52541610188602483</v>
      </c>
      <c r="O11" s="8">
        <f t="shared" ca="1" si="2"/>
        <v>8.2005717703007797E-2</v>
      </c>
      <c r="P11" s="8">
        <f t="shared" ca="1" si="2"/>
        <v>0.68942753729204043</v>
      </c>
      <c r="Q11" s="8">
        <f t="shared" ca="1" si="2"/>
        <v>1.2968493568810731</v>
      </c>
      <c r="R11" s="8">
        <f t="shared" ca="1" si="2"/>
        <v>1.9042711764701057</v>
      </c>
      <c r="S11" s="8">
        <f t="shared" ca="1" si="2"/>
        <v>2.5116929960591383</v>
      </c>
      <c r="T11" s="15">
        <f ca="1">G12</f>
        <v>2.8154039058536546</v>
      </c>
      <c r="U11" s="28"/>
      <c r="V11" s="31"/>
      <c r="W11" s="23"/>
      <c r="X11" s="23"/>
    </row>
    <row r="12" spans="1:56" ht="15.75" thickBot="1" x14ac:dyDescent="0.3">
      <c r="B12" s="27"/>
      <c r="C12" s="32" t="s">
        <v>1</v>
      </c>
      <c r="D12" s="4">
        <v>1.2</v>
      </c>
      <c r="E12" s="28"/>
      <c r="F12" s="17" t="s">
        <v>5</v>
      </c>
      <c r="G12" s="14">
        <f ca="1">MAX(C20:C124)</f>
        <v>2.8154039058536546</v>
      </c>
      <c r="H12" s="32" t="s">
        <v>6</v>
      </c>
      <c r="I12" s="22">
        <v>0</v>
      </c>
      <c r="J12" s="11">
        <f ca="1">COUNTIF($C$20:$C$124,"&lt;"&amp;J10)/COUNT($C$20:$C$124)</f>
        <v>2.8571428571428571E-2</v>
      </c>
      <c r="K12" s="11">
        <f ca="1">(COUNTIF($C$20:$C$124,"&lt;"&amp;K10))/COUNT($C$20:$C$124)-J12</f>
        <v>2.8571428571428571E-2</v>
      </c>
      <c r="L12" s="11">
        <f ca="1">(COUNTIF($C$20:$C$124,"&lt;"&amp;L10))/COUNT($C$20:$C$124)-SUM($J$12:K12)</f>
        <v>9.5238095238095261E-2</v>
      </c>
      <c r="M12" s="11">
        <f ca="1">(COUNTIF($C$20:$C$124,"&lt;"&amp;M10))/COUNT($C$20:$C$124)-SUM($J$12:L12)</f>
        <v>0.12380952380952381</v>
      </c>
      <c r="N12" s="11">
        <f ca="1">(COUNTIF($C$20:$C$124,"&lt;"&amp;N10))/COUNT($C$20:$C$124)-SUM($J$12:M12)</f>
        <v>0.18095238095238092</v>
      </c>
      <c r="O12" s="11">
        <f ca="1">(COUNTIF($C$20:$C$124,"&lt;"&amp;O10))/COUNT($C$20:$C$124)-SUM($J$12:N12)</f>
        <v>0.12380952380952387</v>
      </c>
      <c r="P12" s="11">
        <f ca="1">(COUNTIF($C$20:$C$124,"&lt;"&amp;P10))/COUNT($C$20:$C$124)-SUM($J$12:O12)</f>
        <v>0.16190476190476188</v>
      </c>
      <c r="Q12" s="11">
        <f ca="1">(COUNTIF($C$20:$C$124,"&lt;"&amp;Q10))/COUNT($C$20:$C$124)-SUM($J$12:P12)</f>
        <v>0.16190476190476188</v>
      </c>
      <c r="R12" s="11">
        <f ca="1">(COUNTIF($C$20:$C$124,"&lt;"&amp;R10))/COUNT($C$20:$C$124)-SUM($J$12:Q12)</f>
        <v>5.7142857142857162E-2</v>
      </c>
      <c r="S12" s="11">
        <f ca="1">(COUNTIF($C$20:$C$124,"&lt;"&amp;S10))/COUNT($C$20:$C$124)-SUM($J$12:R12)</f>
        <v>2.8571428571428581E-2</v>
      </c>
      <c r="T12" s="12">
        <f ca="1">(COUNTIF($C$20:$C$124,"&lt;"&amp;T10)-S12)/COUNT($C$20:$C$124)</f>
        <v>-2.7210884353741507E-4</v>
      </c>
      <c r="U12" s="28"/>
      <c r="V12" s="31"/>
      <c r="W12" s="23"/>
      <c r="X12" s="23"/>
    </row>
    <row r="13" spans="1:56" s="5" customFormat="1" ht="15.75" thickBot="1" x14ac:dyDescent="0.3">
      <c r="A13" s="1"/>
      <c r="B13" s="27"/>
      <c r="C13" s="28"/>
      <c r="D13" s="28"/>
      <c r="E13" s="28"/>
      <c r="F13" s="28"/>
      <c r="G13" s="28"/>
      <c r="H13" s="32" t="s">
        <v>8</v>
      </c>
      <c r="I13" s="18">
        <f>I12</f>
        <v>0</v>
      </c>
      <c r="J13" s="19">
        <f t="shared" ref="J13:S13" ca="1" si="3">J12+I13</f>
        <v>2.8571428571428571E-2</v>
      </c>
      <c r="K13" s="19">
        <f t="shared" ca="1" si="3"/>
        <v>5.7142857142857141E-2</v>
      </c>
      <c r="L13" s="19">
        <f t="shared" ca="1" si="3"/>
        <v>0.15238095238095239</v>
      </c>
      <c r="M13" s="19">
        <f t="shared" ca="1" si="3"/>
        <v>0.27619047619047621</v>
      </c>
      <c r="N13" s="19">
        <f t="shared" ca="1" si="3"/>
        <v>0.45714285714285713</v>
      </c>
      <c r="O13" s="19">
        <f t="shared" ca="1" si="3"/>
        <v>0.580952380952381</v>
      </c>
      <c r="P13" s="19">
        <f t="shared" ca="1" si="3"/>
        <v>0.74285714285714288</v>
      </c>
      <c r="Q13" s="19">
        <f t="shared" ca="1" si="3"/>
        <v>0.90476190476190477</v>
      </c>
      <c r="R13" s="19">
        <f t="shared" ca="1" si="3"/>
        <v>0.96190476190476193</v>
      </c>
      <c r="S13" s="19">
        <f t="shared" ca="1" si="3"/>
        <v>0.99047619047619051</v>
      </c>
      <c r="T13" s="20">
        <v>1</v>
      </c>
      <c r="U13" s="28"/>
      <c r="V13" s="31"/>
      <c r="W13" s="23"/>
      <c r="X13" s="23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</row>
    <row r="14" spans="1:56" s="5" customFormat="1" ht="20.25" customHeight="1" thickBot="1" x14ac:dyDescent="0.3">
      <c r="A14" s="1"/>
      <c r="B14" s="27"/>
      <c r="C14" s="60" t="s">
        <v>3</v>
      </c>
      <c r="D14" s="62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37"/>
      <c r="R14" s="28"/>
      <c r="S14" s="28"/>
      <c r="T14" s="28"/>
      <c r="U14" s="28"/>
      <c r="V14" s="29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</row>
    <row r="15" spans="1:56" s="5" customFormat="1" x14ac:dyDescent="0.25">
      <c r="A15" s="1"/>
      <c r="B15" s="27"/>
      <c r="C15" s="32" t="s">
        <v>0</v>
      </c>
      <c r="D15" s="3">
        <v>0</v>
      </c>
      <c r="E15" s="28"/>
      <c r="F15" s="35" t="s">
        <v>10</v>
      </c>
      <c r="G15" s="28"/>
      <c r="H15" s="28"/>
      <c r="I15" s="65" t="s">
        <v>7</v>
      </c>
      <c r="J15" s="7">
        <f ca="1">G17</f>
        <v>-3.5263532339540009</v>
      </c>
      <c r="K15" s="8">
        <f t="shared" ref="K15:S15" ca="1" si="4">J15+($G$12-$G$11)/10</f>
        <v>-2.9189314143649683</v>
      </c>
      <c r="L15" s="8">
        <f t="shared" ca="1" si="4"/>
        <v>-2.3115095947759356</v>
      </c>
      <c r="M15" s="8">
        <f t="shared" ca="1" si="4"/>
        <v>-1.704087775186903</v>
      </c>
      <c r="N15" s="8">
        <f t="shared" ca="1" si="4"/>
        <v>-1.0966659555978704</v>
      </c>
      <c r="O15" s="8">
        <f t="shared" ca="1" si="4"/>
        <v>-0.48924413600883776</v>
      </c>
      <c r="P15" s="8">
        <f t="shared" ca="1" si="4"/>
        <v>0.11817768358019487</v>
      </c>
      <c r="Q15" s="8">
        <f t="shared" ca="1" si="4"/>
        <v>0.7255995031692275</v>
      </c>
      <c r="R15" s="8">
        <f t="shared" ca="1" si="4"/>
        <v>1.3330213227582601</v>
      </c>
      <c r="S15" s="9">
        <f t="shared" ca="1" si="4"/>
        <v>1.9404431423472928</v>
      </c>
      <c r="T15" s="28"/>
      <c r="U15" s="28"/>
      <c r="V15" s="29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</row>
    <row r="16" spans="1:56" s="5" customFormat="1" ht="15.75" thickBot="1" x14ac:dyDescent="0.3">
      <c r="A16" s="1"/>
      <c r="B16" s="27"/>
      <c r="C16" s="32" t="s">
        <v>1</v>
      </c>
      <c r="D16" s="4">
        <v>1.5</v>
      </c>
      <c r="E16" s="28"/>
      <c r="F16" s="28"/>
      <c r="G16" s="28"/>
      <c r="H16" s="28"/>
      <c r="I16" s="66"/>
      <c r="J16" s="10">
        <f t="shared" ref="J16:S16" ca="1" si="5">J15+($G$12-$G$11)/10</f>
        <v>-2.9189314143649683</v>
      </c>
      <c r="K16" s="11">
        <f t="shared" ca="1" si="5"/>
        <v>-2.3115095947759356</v>
      </c>
      <c r="L16" s="11">
        <f t="shared" ca="1" si="5"/>
        <v>-1.704087775186903</v>
      </c>
      <c r="M16" s="11">
        <f t="shared" ca="1" si="5"/>
        <v>-1.0966659555978704</v>
      </c>
      <c r="N16" s="11">
        <f t="shared" ca="1" si="5"/>
        <v>-0.48924413600883776</v>
      </c>
      <c r="O16" s="11">
        <f t="shared" ca="1" si="5"/>
        <v>0.11817768358019487</v>
      </c>
      <c r="P16" s="11">
        <f t="shared" ca="1" si="5"/>
        <v>0.7255995031692275</v>
      </c>
      <c r="Q16" s="11">
        <f t="shared" ca="1" si="5"/>
        <v>1.3330213227582601</v>
      </c>
      <c r="R16" s="11">
        <f t="shared" ca="1" si="5"/>
        <v>1.9404431423472928</v>
      </c>
      <c r="S16" s="12">
        <f t="shared" ca="1" si="5"/>
        <v>2.5478649619363254</v>
      </c>
      <c r="T16" s="28"/>
      <c r="U16" s="28"/>
      <c r="V16" s="29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s="5" customFormat="1" x14ac:dyDescent="0.25">
      <c r="A17" s="1"/>
      <c r="B17" s="27"/>
      <c r="C17" s="28"/>
      <c r="D17" s="28"/>
      <c r="E17" s="28"/>
      <c r="F17" s="16" t="s">
        <v>4</v>
      </c>
      <c r="G17" s="13">
        <f ca="1">MIN(D20:D124)</f>
        <v>-3.5263532339540009</v>
      </c>
      <c r="H17" s="32" t="s">
        <v>3</v>
      </c>
      <c r="I17" s="21">
        <f ca="1">G17</f>
        <v>-3.5263532339540009</v>
      </c>
      <c r="J17" s="8">
        <f ca="1">$G$17+($G$18-$G$17)/20</f>
        <v>-3.1519242967566767</v>
      </c>
      <c r="K17" s="8">
        <f ca="1">J17+($G$18-$G$17)/10</f>
        <v>-2.4030664223620279</v>
      </c>
      <c r="L17" s="8">
        <f t="shared" ref="L17:S17" ca="1" si="6">K17+($G$18-$G$17)/10</f>
        <v>-1.6542085479673794</v>
      </c>
      <c r="M17" s="8">
        <f t="shared" ca="1" si="6"/>
        <v>-0.9053506735727308</v>
      </c>
      <c r="N17" s="8">
        <f t="shared" ca="1" si="6"/>
        <v>-0.15649279917808223</v>
      </c>
      <c r="O17" s="8">
        <f t="shared" ca="1" si="6"/>
        <v>0.59236507521656634</v>
      </c>
      <c r="P17" s="8">
        <f t="shared" ca="1" si="6"/>
        <v>1.3412229496112149</v>
      </c>
      <c r="Q17" s="8">
        <f t="shared" ca="1" si="6"/>
        <v>2.0900808240058635</v>
      </c>
      <c r="R17" s="8">
        <f t="shared" ca="1" si="6"/>
        <v>2.8389386984005123</v>
      </c>
      <c r="S17" s="8">
        <f t="shared" ca="1" si="6"/>
        <v>3.5877965727951606</v>
      </c>
      <c r="T17" s="9">
        <f ca="1">G18</f>
        <v>3.9622255099924839</v>
      </c>
      <c r="U17" s="28"/>
      <c r="V17" s="29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</row>
    <row r="18" spans="1:56" s="5" customFormat="1" ht="15.75" thickBot="1" x14ac:dyDescent="0.3">
      <c r="A18" s="1"/>
      <c r="B18" s="27"/>
      <c r="C18" s="60" t="s">
        <v>28</v>
      </c>
      <c r="D18" s="61"/>
      <c r="E18" s="33"/>
      <c r="F18" s="17" t="s">
        <v>5</v>
      </c>
      <c r="G18" s="14">
        <f ca="1">MAX(D20:D124)</f>
        <v>3.9622255099924839</v>
      </c>
      <c r="H18" s="32" t="s">
        <v>6</v>
      </c>
      <c r="I18" s="22">
        <v>0</v>
      </c>
      <c r="J18" s="11">
        <f ca="1">COUNTIF($D$20:$D$124,"&lt;"&amp;J16)/COUNT($D$20:$D$124)</f>
        <v>3.8095238095238099E-2</v>
      </c>
      <c r="K18" s="11">
        <f ca="1">(COUNTIF($C$20:$C$124,"&lt;"&amp;K16))/COUNT($C$20:$C$124)-J18</f>
        <v>0</v>
      </c>
      <c r="L18" s="11">
        <f ca="1">(COUNTIF($C$20:$C$124,"&lt;"&amp;L16))/COUNT($C$20:$C$124)-SUM($J$18:K18)</f>
        <v>4.7619047619047616E-2</v>
      </c>
      <c r="M18" s="11">
        <f ca="1">(COUNTIF($C$20:$C$124,"&lt;"&amp;M16))/COUNT($C$20:$C$124)-SUM($J$18:L18)</f>
        <v>0.13333333333333333</v>
      </c>
      <c r="N18" s="11">
        <f ca="1">(COUNTIF($C$20:$C$124,"&lt;"&amp;N16))/COUNT($C$20:$C$124)-SUM($J$18:M18)</f>
        <v>0.17142857142857143</v>
      </c>
      <c r="O18" s="11">
        <f ca="1">(COUNTIF($C$20:$C$124,"&lt;"&amp;O16))/COUNT($C$20:$C$124)-SUM($J$18:N18)</f>
        <v>0.11428571428571427</v>
      </c>
      <c r="P18" s="11">
        <f ca="1">(COUNTIF($C$20:$C$124,"&lt;"&amp;P16))/COUNT($C$20:$C$124)-SUM($J$18:O18)</f>
        <v>0.15238095238095239</v>
      </c>
      <c r="Q18" s="11">
        <f ca="1">(COUNTIF($C$20:$C$124,"&lt;"&amp;Q16))/COUNT($C$20:$C$124)-SUM($J$18:P18)</f>
        <v>0.20952380952380956</v>
      </c>
      <c r="R18" s="11">
        <f ca="1">(COUNTIF($C$20:$C$124,"&lt;"&amp;R16))/COUNT($C$20:$C$124)-SUM($J$18:Q18)</f>
        <v>8.5714285714285632E-2</v>
      </c>
      <c r="S18" s="11">
        <f ca="1">(COUNTIF($C$20:$C$124,"&lt;"&amp;S16))/COUNT($C$20:$C$124)-SUM($J$18:R18)</f>
        <v>3.8095238095238182E-2</v>
      </c>
      <c r="T18" s="12">
        <v>0</v>
      </c>
      <c r="U18" s="28"/>
      <c r="V18" s="29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</row>
    <row r="19" spans="1:56" s="5" customFormat="1" ht="15.75" thickBot="1" x14ac:dyDescent="0.3">
      <c r="A19" s="1"/>
      <c r="B19" s="27"/>
      <c r="C19" s="43" t="s">
        <v>2</v>
      </c>
      <c r="D19" s="43" t="s">
        <v>3</v>
      </c>
      <c r="E19" s="34"/>
      <c r="F19" s="28"/>
      <c r="G19" s="28"/>
      <c r="H19" s="32" t="s">
        <v>8</v>
      </c>
      <c r="I19" s="18">
        <f>I18</f>
        <v>0</v>
      </c>
      <c r="J19" s="19">
        <f t="shared" ref="J19:S19" ca="1" si="7">J18+I19</f>
        <v>3.8095238095238099E-2</v>
      </c>
      <c r="K19" s="19">
        <f t="shared" ca="1" si="7"/>
        <v>3.8095238095238099E-2</v>
      </c>
      <c r="L19" s="19">
        <f t="shared" ca="1" si="7"/>
        <v>8.5714285714285715E-2</v>
      </c>
      <c r="M19" s="19">
        <f t="shared" ca="1" si="7"/>
        <v>0.21904761904761905</v>
      </c>
      <c r="N19" s="19">
        <f t="shared" ca="1" si="7"/>
        <v>0.39047619047619048</v>
      </c>
      <c r="O19" s="19">
        <f t="shared" ca="1" si="7"/>
        <v>0.50476190476190474</v>
      </c>
      <c r="P19" s="19">
        <f t="shared" ca="1" si="7"/>
        <v>0.65714285714285714</v>
      </c>
      <c r="Q19" s="19">
        <f t="shared" ca="1" si="7"/>
        <v>0.8666666666666667</v>
      </c>
      <c r="R19" s="19">
        <f t="shared" ca="1" si="7"/>
        <v>0.95238095238095233</v>
      </c>
      <c r="S19" s="19">
        <f t="shared" ca="1" si="7"/>
        <v>0.99047619047619051</v>
      </c>
      <c r="T19" s="20">
        <v>1</v>
      </c>
      <c r="U19" s="28"/>
      <c r="V19" s="29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</row>
    <row r="20" spans="1:56" s="5" customFormat="1" x14ac:dyDescent="0.25">
      <c r="A20" s="1"/>
      <c r="B20" s="27"/>
      <c r="C20" s="36">
        <f t="shared" ref="C20:C51" ca="1" si="8">_xlfn.NORM.INV(RAND(),$D$11,$D$12)</f>
        <v>-0.22397052107949306</v>
      </c>
      <c r="D20" s="36">
        <f t="shared" ref="D20:D51" ca="1" si="9">_xlfn.NORM.INV(RAND(),$D$15,$D$16)</f>
        <v>-0.8636677186174615</v>
      </c>
      <c r="E20" s="36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9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</row>
    <row r="21" spans="1:56" s="5" customFormat="1" x14ac:dyDescent="0.25">
      <c r="A21" s="1"/>
      <c r="B21" s="27"/>
      <c r="C21" s="36">
        <f t="shared" ca="1" si="8"/>
        <v>1.1205714336318044</v>
      </c>
      <c r="D21" s="36">
        <f t="shared" ca="1" si="9"/>
        <v>-3.340774864018023</v>
      </c>
      <c r="E21" s="36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9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 s="5" customFormat="1" x14ac:dyDescent="0.25">
      <c r="A22" s="1"/>
      <c r="B22" s="27"/>
      <c r="C22" s="36">
        <f t="shared" ca="1" si="8"/>
        <v>-1.5788789352814998</v>
      </c>
      <c r="D22" s="36">
        <f t="shared" ca="1" si="9"/>
        <v>-0.53330176984897648</v>
      </c>
      <c r="E22" s="36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9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s="5" customFormat="1" x14ac:dyDescent="0.25">
      <c r="A23" s="1"/>
      <c r="B23" s="27"/>
      <c r="C23" s="36">
        <f t="shared" ca="1" si="8"/>
        <v>0.4559996799187625</v>
      </c>
      <c r="D23" s="36">
        <f t="shared" ca="1" si="9"/>
        <v>-1.4074792980859343</v>
      </c>
      <c r="E23" s="36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9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</row>
    <row r="24" spans="1:56" s="5" customFormat="1" x14ac:dyDescent="0.25">
      <c r="A24" s="1"/>
      <c r="B24" s="27"/>
      <c r="C24" s="36">
        <f t="shared" ca="1" si="8"/>
        <v>-0.43550932767601963</v>
      </c>
      <c r="D24" s="36">
        <f t="shared" ca="1" si="9"/>
        <v>-0.413267406296286</v>
      </c>
      <c r="E24" s="36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9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</row>
    <row r="25" spans="1:56" s="5" customFormat="1" x14ac:dyDescent="0.25">
      <c r="A25" s="1"/>
      <c r="B25" s="27"/>
      <c r="C25" s="36">
        <f t="shared" ca="1" si="8"/>
        <v>1.2581654978997614</v>
      </c>
      <c r="D25" s="36">
        <f t="shared" ca="1" si="9"/>
        <v>0.66219425210145899</v>
      </c>
      <c r="E25" s="36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9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</row>
    <row r="26" spans="1:56" s="5" customFormat="1" x14ac:dyDescent="0.25">
      <c r="A26" s="1"/>
      <c r="B26" s="27"/>
      <c r="C26" s="36">
        <f t="shared" ca="1" si="8"/>
        <v>0.67987872242967851</v>
      </c>
      <c r="D26" s="36">
        <f t="shared" ca="1" si="9"/>
        <v>1.5641274358195425</v>
      </c>
      <c r="E26" s="36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9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</row>
    <row r="27" spans="1:56" s="5" customFormat="1" x14ac:dyDescent="0.25">
      <c r="A27" s="1"/>
      <c r="B27" s="27"/>
      <c r="C27" s="36">
        <f t="shared" ca="1" si="8"/>
        <v>-1.5880952723774024</v>
      </c>
      <c r="D27" s="36">
        <f t="shared" ca="1" si="9"/>
        <v>0.28285963801410291</v>
      </c>
      <c r="E27" s="36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9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56" s="5" customFormat="1" x14ac:dyDescent="0.25">
      <c r="A28" s="1"/>
      <c r="B28" s="27"/>
      <c r="C28" s="36">
        <f t="shared" ca="1" si="8"/>
        <v>1.1896978752612328</v>
      </c>
      <c r="D28" s="36">
        <f t="shared" ca="1" si="9"/>
        <v>1.4934099579771598E-2</v>
      </c>
      <c r="E28" s="36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9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</row>
    <row r="29" spans="1:56" s="5" customFormat="1" x14ac:dyDescent="0.25">
      <c r="A29" s="1"/>
      <c r="B29" s="27"/>
      <c r="C29" s="36">
        <f t="shared" ca="1" si="8"/>
        <v>1.1010695825460683</v>
      </c>
      <c r="D29" s="36">
        <f t="shared" ca="1" si="9"/>
        <v>-0.33952848371372246</v>
      </c>
      <c r="E29" s="36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9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</row>
    <row r="30" spans="1:56" s="5" customFormat="1" x14ac:dyDescent="0.25">
      <c r="A30" s="1"/>
      <c r="B30" s="27"/>
      <c r="C30" s="36">
        <f t="shared" ca="1" si="8"/>
        <v>-0.4093589394398035</v>
      </c>
      <c r="D30" s="36">
        <f t="shared" ca="1" si="9"/>
        <v>0.72752172267027726</v>
      </c>
      <c r="E30" s="36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9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</row>
    <row r="31" spans="1:56" s="5" customFormat="1" x14ac:dyDescent="0.25">
      <c r="A31" s="1"/>
      <c r="B31" s="27"/>
      <c r="C31" s="36">
        <f t="shared" ca="1" si="8"/>
        <v>0.12919898367914678</v>
      </c>
      <c r="D31" s="36">
        <f t="shared" ca="1" si="9"/>
        <v>-1.1821053466364095</v>
      </c>
      <c r="E31" s="36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9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</row>
    <row r="32" spans="1:56" s="5" customFormat="1" x14ac:dyDescent="0.25">
      <c r="A32" s="1"/>
      <c r="B32" s="27"/>
      <c r="C32" s="36">
        <f t="shared" ca="1" si="8"/>
        <v>-2.7740571256083273</v>
      </c>
      <c r="D32" s="36">
        <f t="shared" ca="1" si="9"/>
        <v>-1.8365799019357976</v>
      </c>
      <c r="E32" s="36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9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1:56" s="5" customFormat="1" x14ac:dyDescent="0.25">
      <c r="A33" s="1"/>
      <c r="B33" s="27"/>
      <c r="C33" s="36">
        <f t="shared" ca="1" si="8"/>
        <v>-1.2418141310028346</v>
      </c>
      <c r="D33" s="36">
        <f t="shared" ca="1" si="9"/>
        <v>0.61588097879165915</v>
      </c>
      <c r="E33" s="36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9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</row>
    <row r="34" spans="1:56" s="5" customFormat="1" x14ac:dyDescent="0.25">
      <c r="A34" s="1"/>
      <c r="B34" s="27"/>
      <c r="C34" s="36">
        <f t="shared" ca="1" si="8"/>
        <v>-2.3454781226119397</v>
      </c>
      <c r="D34" s="36">
        <f t="shared" ca="1" si="9"/>
        <v>0.54969970328979412</v>
      </c>
      <c r="E34" s="36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9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</row>
    <row r="35" spans="1:56" s="5" customFormat="1" x14ac:dyDescent="0.25">
      <c r="A35" s="1"/>
      <c r="B35" s="27"/>
      <c r="C35" s="36">
        <f t="shared" ca="1" si="8"/>
        <v>-1.2407843594580961</v>
      </c>
      <c r="D35" s="36">
        <f t="shared" ca="1" si="9"/>
        <v>-1.2415805668662658</v>
      </c>
      <c r="E35" s="36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9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</row>
    <row r="36" spans="1:56" s="5" customFormat="1" ht="25.5" customHeight="1" x14ac:dyDescent="0.25">
      <c r="A36" s="1"/>
      <c r="B36" s="27"/>
      <c r="C36" s="36">
        <f t="shared" ca="1" si="8"/>
        <v>-7.0610729895639837E-2</v>
      </c>
      <c r="D36" s="36">
        <f t="shared" ca="1" si="9"/>
        <v>0.54900914523656641</v>
      </c>
      <c r="E36" s="36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9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</row>
    <row r="37" spans="1:56" s="5" customFormat="1" x14ac:dyDescent="0.25">
      <c r="A37" s="1"/>
      <c r="B37" s="27"/>
      <c r="C37" s="36">
        <f t="shared" ca="1" si="8"/>
        <v>-1.8001644546902662</v>
      </c>
      <c r="D37" s="36">
        <f t="shared" ca="1" si="9"/>
        <v>0.47217457657212314</v>
      </c>
      <c r="E37" s="36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9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</row>
    <row r="38" spans="1:56" s="5" customFormat="1" ht="18.75" customHeight="1" x14ac:dyDescent="0.4">
      <c r="A38" s="1"/>
      <c r="B38" s="27"/>
      <c r="C38" s="36">
        <f t="shared" ca="1" si="8"/>
        <v>1.5449356416175399</v>
      </c>
      <c r="D38" s="36">
        <f t="shared" ca="1" si="9"/>
        <v>-0.41937686023255194</v>
      </c>
      <c r="E38" s="36"/>
      <c r="F38" s="56" t="s">
        <v>30</v>
      </c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9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</row>
    <row r="39" spans="1:56" s="5" customFormat="1" ht="15.75" thickBot="1" x14ac:dyDescent="0.3">
      <c r="A39" s="1"/>
      <c r="B39" s="27"/>
      <c r="C39" s="36">
        <f t="shared" ca="1" si="8"/>
        <v>0.94432865451449222</v>
      </c>
      <c r="D39" s="36">
        <f t="shared" ca="1" si="9"/>
        <v>-5.2319565288769701E-2</v>
      </c>
      <c r="E39" s="36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9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</row>
    <row r="40" spans="1:56" s="5" customFormat="1" ht="27" thickBot="1" x14ac:dyDescent="0.5">
      <c r="A40" s="1"/>
      <c r="B40" s="27"/>
      <c r="C40" s="36">
        <f t="shared" ca="1" si="8"/>
        <v>1.6110625834786265</v>
      </c>
      <c r="D40" s="36">
        <f t="shared" ca="1" si="9"/>
        <v>-1.2294413581278989</v>
      </c>
      <c r="E40" s="36"/>
      <c r="F40" s="52" t="s">
        <v>11</v>
      </c>
      <c r="G40" s="53"/>
      <c r="H40" s="53"/>
      <c r="I40" s="54"/>
      <c r="J40" s="28"/>
      <c r="K40" s="52" t="s">
        <v>26</v>
      </c>
      <c r="L40" s="53"/>
      <c r="M40" s="53"/>
      <c r="N40" s="53"/>
      <c r="O40" s="54"/>
      <c r="P40" s="28"/>
      <c r="Q40" s="52" t="s">
        <v>27</v>
      </c>
      <c r="R40" s="53"/>
      <c r="S40" s="53"/>
      <c r="T40" s="53"/>
      <c r="U40" s="54"/>
      <c r="V40" s="29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</row>
    <row r="41" spans="1:56" s="5" customFormat="1" ht="15.75" thickBot="1" x14ac:dyDescent="0.3">
      <c r="A41" s="1"/>
      <c r="B41" s="27"/>
      <c r="C41" s="36">
        <f t="shared" ca="1" si="8"/>
        <v>-1.4481888549564488</v>
      </c>
      <c r="D41" s="36">
        <f t="shared" ca="1" si="9"/>
        <v>1.2119931209810602</v>
      </c>
      <c r="E41" s="36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9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</row>
    <row r="42" spans="1:56" s="5" customFormat="1" ht="26.25" x14ac:dyDescent="0.45">
      <c r="A42" s="1"/>
      <c r="B42" s="27"/>
      <c r="C42" s="36">
        <f t="shared" ca="1" si="8"/>
        <v>2.8154039058536546</v>
      </c>
      <c r="D42" s="36">
        <f t="shared" ca="1" si="9"/>
        <v>9.0718525301147199E-2</v>
      </c>
      <c r="E42" s="36"/>
      <c r="F42" s="44" t="s">
        <v>2</v>
      </c>
      <c r="G42" s="28"/>
      <c r="H42" s="28"/>
      <c r="I42" s="28"/>
      <c r="J42" s="28"/>
      <c r="K42" s="28" t="s">
        <v>16</v>
      </c>
      <c r="L42" s="28"/>
      <c r="M42" s="46">
        <f ca="1">ABS(G43-G48)</f>
        <v>0.16217814826438878</v>
      </c>
      <c r="N42" s="28"/>
      <c r="O42" s="28"/>
      <c r="P42" s="28"/>
      <c r="Q42" s="48" t="s">
        <v>22</v>
      </c>
      <c r="R42" s="30"/>
      <c r="S42" s="49" t="s">
        <v>21</v>
      </c>
      <c r="T42" s="30"/>
      <c r="U42" s="49" t="s">
        <v>23</v>
      </c>
      <c r="V42" s="29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</row>
    <row r="43" spans="1:56" s="5" customFormat="1" ht="15.75" thickBot="1" x14ac:dyDescent="0.3">
      <c r="A43" s="1"/>
      <c r="B43" s="27"/>
      <c r="C43" s="36">
        <f t="shared" ca="1" si="8"/>
        <v>0.11539626530738033</v>
      </c>
      <c r="D43" s="36">
        <f t="shared" ca="1" si="9"/>
        <v>1.7941618772083174</v>
      </c>
      <c r="E43" s="36"/>
      <c r="F43" s="32" t="s">
        <v>0</v>
      </c>
      <c r="G43" s="51">
        <f ca="1">AVERAGE(XOne)</f>
        <v>-1.5552308157788439E-2</v>
      </c>
      <c r="H43" s="28"/>
      <c r="I43" s="28"/>
      <c r="J43" s="28"/>
      <c r="K43" s="28" t="s">
        <v>13</v>
      </c>
      <c r="L43" s="28"/>
      <c r="M43" s="47">
        <f ca="1">SQRT((1/G45+1/G50)*(((G45-1)*G44^2+(G50-1)*G49^2)/(G45+G50-2)))</f>
        <v>0.19179016621122028</v>
      </c>
      <c r="N43" s="28"/>
      <c r="O43" s="28"/>
      <c r="P43" s="28"/>
      <c r="Q43" s="50">
        <f ca="1">-1*M46</f>
        <v>-1.9714346585202402</v>
      </c>
      <c r="R43" s="34" t="s">
        <v>20</v>
      </c>
      <c r="S43" s="50">
        <f ca="1">M45</f>
        <v>0.84560200070831837</v>
      </c>
      <c r="T43" s="34" t="s">
        <v>20</v>
      </c>
      <c r="U43" s="50">
        <f ca="1">M46</f>
        <v>1.9714346585202402</v>
      </c>
      <c r="V43" s="29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</row>
    <row r="44" spans="1:56" s="5" customFormat="1" ht="15.75" thickBot="1" x14ac:dyDescent="0.3">
      <c r="A44" s="1"/>
      <c r="B44" s="27"/>
      <c r="C44" s="36">
        <f t="shared" ca="1" si="8"/>
        <v>1.5488571392409636</v>
      </c>
      <c r="D44" s="36">
        <f t="shared" ca="1" si="9"/>
        <v>-1.8472040313959162</v>
      </c>
      <c r="E44" s="36"/>
      <c r="F44" s="32" t="s">
        <v>12</v>
      </c>
      <c r="G44" s="51">
        <f ca="1">_xlfn.STDEV.S(XOne)</f>
        <v>1.2899407616014686</v>
      </c>
      <c r="H44" s="28"/>
      <c r="I44" s="28"/>
      <c r="J44" s="28"/>
      <c r="K44" s="28"/>
      <c r="L44" s="28"/>
      <c r="M44" s="37"/>
      <c r="N44" s="28"/>
      <c r="O44" s="28"/>
      <c r="P44" s="28"/>
      <c r="Q44" s="28"/>
      <c r="R44" s="28"/>
      <c r="S44" s="28"/>
      <c r="T44" s="28"/>
      <c r="U44" s="28"/>
      <c r="V44" s="29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</row>
    <row r="45" spans="1:56" s="5" customFormat="1" ht="15.75" thickBot="1" x14ac:dyDescent="0.3">
      <c r="A45" s="1"/>
      <c r="B45" s="27"/>
      <c r="C45" s="36">
        <f t="shared" ca="1" si="8"/>
        <v>1.0200920356230567</v>
      </c>
      <c r="D45" s="36">
        <f t="shared" ca="1" si="9"/>
        <v>1.6137301261179506</v>
      </c>
      <c r="E45" s="36"/>
      <c r="F45" s="32" t="s">
        <v>15</v>
      </c>
      <c r="G45" s="45">
        <f ca="1">COUNT(XOne)</f>
        <v>105</v>
      </c>
      <c r="H45" s="28"/>
      <c r="I45" s="28"/>
      <c r="J45" s="28"/>
      <c r="K45" s="28" t="s">
        <v>17</v>
      </c>
      <c r="L45" s="28"/>
      <c r="M45" s="46">
        <f ca="1">M42/M43</f>
        <v>0.84560200070831837</v>
      </c>
      <c r="N45" s="28"/>
      <c r="O45" s="28"/>
      <c r="P45" s="28"/>
      <c r="Q45" s="35" t="str">
        <f ca="1">IF(OR(S43&lt;Q43,S43&gt;U43),F123,F122)</f>
        <v>Ho: Fail to reject the null hypothesis.</v>
      </c>
      <c r="R45" s="28"/>
      <c r="S45" s="28"/>
      <c r="T45" s="28"/>
      <c r="U45" s="28"/>
      <c r="V45" s="29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</row>
    <row r="46" spans="1:56" s="5" customFormat="1" ht="15.75" thickBot="1" x14ac:dyDescent="0.3">
      <c r="A46" s="1"/>
      <c r="B46" s="27"/>
      <c r="C46" s="36">
        <f t="shared" ca="1" si="8"/>
        <v>1.7472037622711909</v>
      </c>
      <c r="D46" s="36">
        <f t="shared" ca="1" si="9"/>
        <v>-1.5402332172160986</v>
      </c>
      <c r="E46" s="36"/>
      <c r="F46" s="28"/>
      <c r="G46" s="28"/>
      <c r="H46" s="28"/>
      <c r="I46" s="28"/>
      <c r="J46" s="28"/>
      <c r="K46" s="28" t="s">
        <v>18</v>
      </c>
      <c r="L46" s="28"/>
      <c r="M46" s="47">
        <f ca="1">_xlfn.T.INV.2T(G55,(G45+G50-2))</f>
        <v>1.9714346585202402</v>
      </c>
      <c r="N46" s="28"/>
      <c r="O46" s="28"/>
      <c r="P46" s="28"/>
      <c r="Q46" s="28"/>
      <c r="R46" s="28"/>
      <c r="S46" s="28"/>
      <c r="T46" s="28"/>
      <c r="U46" s="28"/>
      <c r="V46" s="29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</row>
    <row r="47" spans="1:56" s="5" customFormat="1" ht="19.5" thickBot="1" x14ac:dyDescent="0.35">
      <c r="A47" s="1"/>
      <c r="B47" s="27"/>
      <c r="C47" s="36">
        <f t="shared" ca="1" si="8"/>
        <v>-1.2827400268660387</v>
      </c>
      <c r="D47" s="36">
        <f t="shared" ca="1" si="9"/>
        <v>-0.91659759494094994</v>
      </c>
      <c r="E47" s="36"/>
      <c r="F47" s="44" t="s">
        <v>3</v>
      </c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9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</row>
    <row r="48" spans="1:56" s="5" customFormat="1" x14ac:dyDescent="0.25">
      <c r="A48" s="1"/>
      <c r="B48" s="27"/>
      <c r="C48" s="36">
        <f t="shared" ca="1" si="8"/>
        <v>1.1735965419317946</v>
      </c>
      <c r="D48" s="36">
        <f t="shared" ca="1" si="9"/>
        <v>0.322209135246454</v>
      </c>
      <c r="E48" s="36"/>
      <c r="F48" s="32" t="s">
        <v>0</v>
      </c>
      <c r="G48" s="46">
        <f ca="1">AVERAGE(XTwo)</f>
        <v>-0.17773045642217722</v>
      </c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9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</row>
    <row r="49" spans="1:56" s="5" customFormat="1" x14ac:dyDescent="0.25">
      <c r="A49" s="1"/>
      <c r="B49" s="27"/>
      <c r="C49" s="36">
        <f t="shared" ca="1" si="8"/>
        <v>-7.5183964224927805E-2</v>
      </c>
      <c r="D49" s="36">
        <f t="shared" ca="1" si="9"/>
        <v>0.1559742083504283</v>
      </c>
      <c r="E49" s="36"/>
      <c r="F49" s="32" t="s">
        <v>12</v>
      </c>
      <c r="G49" s="51">
        <f ca="1">_xlfn.STDEV.S(XTwo)</f>
        <v>1.4826722349758932</v>
      </c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9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</row>
    <row r="50" spans="1:56" s="5" customFormat="1" ht="15.75" thickBot="1" x14ac:dyDescent="0.3">
      <c r="A50" s="1"/>
      <c r="B50" s="27"/>
      <c r="C50" s="36">
        <f t="shared" ca="1" si="8"/>
        <v>-0.95501008466461279</v>
      </c>
      <c r="D50" s="36">
        <f t="shared" ca="1" si="9"/>
        <v>2.2667988622673056</v>
      </c>
      <c r="E50" s="36"/>
      <c r="F50" s="32" t="s">
        <v>14</v>
      </c>
      <c r="G50" s="45">
        <f ca="1">COUNT(XTwo)</f>
        <v>105</v>
      </c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9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</row>
    <row r="51" spans="1:56" s="5" customFormat="1" x14ac:dyDescent="0.25">
      <c r="A51" s="1"/>
      <c r="B51" s="27"/>
      <c r="C51" s="36">
        <f t="shared" ca="1" si="8"/>
        <v>0.77418010638396839</v>
      </c>
      <c r="D51" s="36">
        <f t="shared" ca="1" si="9"/>
        <v>1.8113384992254646</v>
      </c>
      <c r="E51" s="36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9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</row>
    <row r="52" spans="1:56" s="5" customFormat="1" ht="15.75" thickBot="1" x14ac:dyDescent="0.3">
      <c r="A52" s="1"/>
      <c r="B52" s="27"/>
      <c r="C52" s="36">
        <f t="shared" ref="C52:C83" ca="1" si="10">_xlfn.NORM.INV(RAND(),$D$11,$D$12)</f>
        <v>0.43231284282537108</v>
      </c>
      <c r="D52" s="36">
        <f t="shared" ref="D52:D83" ca="1" si="11">_xlfn.NORM.INV(RAND(),$D$15,$D$16)</f>
        <v>0.76947913964385251</v>
      </c>
      <c r="E52" s="36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9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</row>
    <row r="53" spans="1:56" s="5" customFormat="1" ht="24" thickBot="1" x14ac:dyDescent="0.4">
      <c r="A53" s="1"/>
      <c r="B53" s="27"/>
      <c r="C53" s="36">
        <f t="shared" ca="1" si="10"/>
        <v>2.4025991367324549E-2</v>
      </c>
      <c r="D53" s="36">
        <f t="shared" ca="1" si="11"/>
        <v>0.2212031140208246</v>
      </c>
      <c r="E53" s="36"/>
      <c r="F53" s="55" t="s">
        <v>25</v>
      </c>
      <c r="G53" s="53"/>
      <c r="H53" s="53"/>
      <c r="I53" s="54"/>
      <c r="J53" s="28"/>
      <c r="K53" s="28"/>
      <c r="L53" s="28"/>
      <c r="M53" s="28"/>
      <c r="N53" s="28"/>
      <c r="O53" s="28"/>
      <c r="P53" s="28"/>
      <c r="Q53" s="52" t="s">
        <v>29</v>
      </c>
      <c r="R53" s="53"/>
      <c r="S53" s="53"/>
      <c r="T53" s="53"/>
      <c r="U53" s="54"/>
      <c r="V53" s="29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</row>
    <row r="54" spans="1:56" s="5" customFormat="1" ht="15.75" thickBot="1" x14ac:dyDescent="0.3">
      <c r="A54" s="1"/>
      <c r="B54" s="27"/>
      <c r="C54" s="36">
        <f t="shared" ca="1" si="10"/>
        <v>-0.5957648348394009</v>
      </c>
      <c r="D54" s="36">
        <f t="shared" ca="1" si="11"/>
        <v>0.75280759706616807</v>
      </c>
      <c r="E54" s="36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9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</row>
    <row r="55" spans="1:56" s="5" customFormat="1" ht="24" thickBot="1" x14ac:dyDescent="0.4">
      <c r="A55" s="1"/>
      <c r="B55" s="27"/>
      <c r="C55" s="36">
        <f t="shared" ca="1" si="10"/>
        <v>0.24527247265489494</v>
      </c>
      <c r="D55" s="36">
        <f t="shared" ca="1" si="11"/>
        <v>-1.071306830305703</v>
      </c>
      <c r="E55" s="36"/>
      <c r="F55" s="28" t="s">
        <v>24</v>
      </c>
      <c r="G55" s="2">
        <v>0.05</v>
      </c>
      <c r="H55" s="28"/>
      <c r="I55" s="28"/>
      <c r="J55" s="28"/>
      <c r="K55" s="28"/>
      <c r="L55" s="28"/>
      <c r="M55" s="28"/>
      <c r="N55" s="28"/>
      <c r="O55" s="28"/>
      <c r="P55" s="28"/>
      <c r="Q55" s="28" t="s">
        <v>19</v>
      </c>
      <c r="R55" s="57">
        <f ca="1">_xlfn.T.DIST.2T(S43,(G45+G50-2))</f>
        <v>0.39874649903910708</v>
      </c>
      <c r="S55" s="49"/>
      <c r="T55" s="30"/>
      <c r="U55" s="49"/>
      <c r="V55" s="29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</row>
    <row r="56" spans="1:56" s="5" customFormat="1" x14ac:dyDescent="0.25">
      <c r="A56" s="1"/>
      <c r="B56" s="27"/>
      <c r="C56" s="36">
        <f t="shared" ca="1" si="10"/>
        <v>0.55520656095283605</v>
      </c>
      <c r="D56" s="36">
        <f t="shared" ca="1" si="11"/>
        <v>0.98779799968111215</v>
      </c>
      <c r="E56" s="36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50"/>
      <c r="R56" s="34"/>
      <c r="S56" s="50"/>
      <c r="T56" s="34"/>
      <c r="U56" s="50"/>
      <c r="V56" s="29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</row>
    <row r="57" spans="1:56" s="5" customFormat="1" x14ac:dyDescent="0.25">
      <c r="A57" s="1"/>
      <c r="B57" s="27"/>
      <c r="C57" s="36">
        <f t="shared" ca="1" si="10"/>
        <v>-3.2588142900366717</v>
      </c>
      <c r="D57" s="36">
        <f t="shared" ca="1" si="11"/>
        <v>1.8043897748235587</v>
      </c>
      <c r="E57" s="36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9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</row>
    <row r="58" spans="1:56" s="5" customFormat="1" ht="15.75" thickBot="1" x14ac:dyDescent="0.3">
      <c r="A58" s="1"/>
      <c r="B58" s="27"/>
      <c r="C58" s="36">
        <f t="shared" ca="1" si="10"/>
        <v>1.5561734719832205</v>
      </c>
      <c r="D58" s="36">
        <f t="shared" ca="1" si="11"/>
        <v>-0.53829933886565762</v>
      </c>
      <c r="E58" s="36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9"/>
      <c r="R58" s="58"/>
      <c r="S58" s="58"/>
      <c r="T58" s="58"/>
      <c r="U58" s="58"/>
      <c r="V58" s="29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</row>
    <row r="59" spans="1:56" s="5" customFormat="1" ht="15.75" thickTop="1" x14ac:dyDescent="0.25">
      <c r="A59" s="1"/>
      <c r="B59" s="27"/>
      <c r="C59" s="36">
        <f t="shared" ca="1" si="10"/>
        <v>0.32527313213818199</v>
      </c>
      <c r="D59" s="36">
        <f t="shared" ca="1" si="11"/>
        <v>-1.3814983136809362</v>
      </c>
      <c r="E59" s="36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9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</row>
    <row r="60" spans="1:56" s="5" customFormat="1" ht="26.25" x14ac:dyDescent="0.4">
      <c r="A60" s="1"/>
      <c r="B60" s="27"/>
      <c r="C60" s="36">
        <f t="shared" ca="1" si="10"/>
        <v>-0.73919820499471112</v>
      </c>
      <c r="D60" s="36">
        <f t="shared" ca="1" si="11"/>
        <v>1.5420015712900141</v>
      </c>
      <c r="E60" s="36"/>
      <c r="F60" s="56" t="s">
        <v>31</v>
      </c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9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</row>
    <row r="61" spans="1:56" s="5" customFormat="1" ht="15.75" thickBot="1" x14ac:dyDescent="0.3">
      <c r="A61" s="1"/>
      <c r="B61" s="27"/>
      <c r="C61" s="36">
        <f t="shared" ca="1" si="10"/>
        <v>-2.1625285516616732</v>
      </c>
      <c r="D61" s="36">
        <f t="shared" ca="1" si="11"/>
        <v>3.9622255099924839</v>
      </c>
      <c r="E61" s="36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9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</row>
    <row r="62" spans="1:56" s="5" customFormat="1" ht="27" thickBot="1" x14ac:dyDescent="0.5">
      <c r="A62" s="1"/>
      <c r="B62" s="27"/>
      <c r="C62" s="36">
        <f t="shared" ca="1" si="10"/>
        <v>2.0712138834805311</v>
      </c>
      <c r="D62" s="36">
        <f t="shared" ca="1" si="11"/>
        <v>-1.2067408433284934</v>
      </c>
      <c r="E62" s="36"/>
      <c r="F62" s="52" t="s">
        <v>11</v>
      </c>
      <c r="G62" s="53"/>
      <c r="H62" s="53"/>
      <c r="I62" s="54"/>
      <c r="J62" s="28"/>
      <c r="K62" s="52" t="s">
        <v>26</v>
      </c>
      <c r="L62" s="53"/>
      <c r="M62" s="53"/>
      <c r="N62" s="53"/>
      <c r="O62" s="54"/>
      <c r="P62" s="28"/>
      <c r="Q62" s="52" t="s">
        <v>27</v>
      </c>
      <c r="R62" s="53"/>
      <c r="S62" s="53"/>
      <c r="T62" s="53"/>
      <c r="U62" s="54"/>
      <c r="V62" s="29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</row>
    <row r="63" spans="1:56" s="5" customFormat="1" ht="15.75" thickBot="1" x14ac:dyDescent="0.3">
      <c r="A63" s="1"/>
      <c r="B63" s="27"/>
      <c r="C63" s="36">
        <f t="shared" ca="1" si="10"/>
        <v>-1.0196296050617115</v>
      </c>
      <c r="D63" s="36">
        <f t="shared" ca="1" si="11"/>
        <v>2.4194965826544408</v>
      </c>
      <c r="E63" s="36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9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</row>
    <row r="64" spans="1:56" s="5" customFormat="1" ht="26.25" x14ac:dyDescent="0.45">
      <c r="A64" s="1"/>
      <c r="B64" s="27"/>
      <c r="C64" s="36">
        <f t="shared" ca="1" si="10"/>
        <v>-1.4879718667027961</v>
      </c>
      <c r="D64" s="36">
        <f t="shared" ca="1" si="11"/>
        <v>1.6890011777665519</v>
      </c>
      <c r="E64" s="36"/>
      <c r="F64" s="44" t="s">
        <v>2</v>
      </c>
      <c r="G64" s="28"/>
      <c r="H64" s="28"/>
      <c r="I64" s="28"/>
      <c r="J64" s="28"/>
      <c r="K64" s="28" t="s">
        <v>16</v>
      </c>
      <c r="L64" s="28"/>
      <c r="M64" s="46">
        <f ca="1">ABS(G65-G70)</f>
        <v>0.16217814826438878</v>
      </c>
      <c r="N64" s="28"/>
      <c r="O64" s="28"/>
      <c r="P64" s="28"/>
      <c r="Q64" s="48" t="s">
        <v>22</v>
      </c>
      <c r="R64" s="30"/>
      <c r="S64" s="49" t="s">
        <v>21</v>
      </c>
      <c r="T64" s="30"/>
      <c r="U64" s="49" t="s">
        <v>23</v>
      </c>
      <c r="V64" s="29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</row>
    <row r="65" spans="1:56" s="5" customFormat="1" ht="15.75" thickBot="1" x14ac:dyDescent="0.3">
      <c r="A65" s="1"/>
      <c r="B65" s="27"/>
      <c r="C65" s="36">
        <f t="shared" ca="1" si="10"/>
        <v>-1.1109504642171864</v>
      </c>
      <c r="D65" s="36">
        <f t="shared" ca="1" si="11"/>
        <v>-0.10594491975047954</v>
      </c>
      <c r="E65" s="36"/>
      <c r="F65" s="32" t="s">
        <v>0</v>
      </c>
      <c r="G65" s="51">
        <f ca="1">AVERAGE(XOne)</f>
        <v>-1.5552308157788439E-2</v>
      </c>
      <c r="H65" s="28"/>
      <c r="I65" s="28"/>
      <c r="J65" s="28"/>
      <c r="K65" s="28" t="s">
        <v>13</v>
      </c>
      <c r="L65" s="28"/>
      <c r="M65" s="47">
        <f ca="1">SQRT((G66^2/G67+G71^2/G72))</f>
        <v>0.19179016621122028</v>
      </c>
      <c r="N65" s="28"/>
      <c r="O65" s="28"/>
      <c r="P65" s="28"/>
      <c r="Q65" s="50">
        <f ca="1">-1*M68</f>
        <v>-1.9714346585202402</v>
      </c>
      <c r="R65" s="34" t="s">
        <v>20</v>
      </c>
      <c r="S65" s="50">
        <f ca="1">M67</f>
        <v>0.84560200070831837</v>
      </c>
      <c r="T65" s="34" t="s">
        <v>20</v>
      </c>
      <c r="U65" s="50">
        <f ca="1">M68</f>
        <v>1.9714346585202402</v>
      </c>
      <c r="V65" s="29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</row>
    <row r="66" spans="1:56" s="5" customFormat="1" ht="15.75" thickBot="1" x14ac:dyDescent="0.3">
      <c r="A66" s="1"/>
      <c r="B66" s="27"/>
      <c r="C66" s="36">
        <f t="shared" ca="1" si="10"/>
        <v>2.4784552322236024</v>
      </c>
      <c r="D66" s="36">
        <f t="shared" ca="1" si="11"/>
        <v>1.5510429852632956</v>
      </c>
      <c r="E66" s="36"/>
      <c r="F66" s="32" t="s">
        <v>12</v>
      </c>
      <c r="G66" s="51">
        <f ca="1">_xlfn.STDEV.S(XOne)</f>
        <v>1.2899407616014686</v>
      </c>
      <c r="H66" s="28"/>
      <c r="I66" s="28"/>
      <c r="J66" s="28"/>
      <c r="K66" s="28"/>
      <c r="L66" s="28"/>
      <c r="M66" s="37"/>
      <c r="N66" s="28"/>
      <c r="O66" s="28"/>
      <c r="P66" s="28"/>
      <c r="Q66" s="28"/>
      <c r="R66" s="28"/>
      <c r="S66" s="28"/>
      <c r="T66" s="28"/>
      <c r="U66" s="28"/>
      <c r="V66" s="29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</row>
    <row r="67" spans="1:56" s="5" customFormat="1" ht="15.75" thickBot="1" x14ac:dyDescent="0.3">
      <c r="A67" s="1"/>
      <c r="B67" s="27"/>
      <c r="C67" s="36">
        <f t="shared" ca="1" si="10"/>
        <v>0.79629239473958202</v>
      </c>
      <c r="D67" s="36">
        <f t="shared" ca="1" si="11"/>
        <v>0.7171810616816896</v>
      </c>
      <c r="E67" s="36"/>
      <c r="F67" s="32" t="s">
        <v>15</v>
      </c>
      <c r="G67" s="45">
        <f ca="1">COUNT(XOne)</f>
        <v>105</v>
      </c>
      <c r="H67" s="28"/>
      <c r="I67" s="28"/>
      <c r="J67" s="28"/>
      <c r="K67" s="28" t="s">
        <v>17</v>
      </c>
      <c r="L67" s="28"/>
      <c r="M67" s="46">
        <f ca="1">M64/M65</f>
        <v>0.84560200070831837</v>
      </c>
      <c r="N67" s="28"/>
      <c r="O67" s="28"/>
      <c r="P67" s="28"/>
      <c r="Q67" s="35" t="str">
        <f ca="1">IF(OR(S65&lt;Q65,S65&gt;U65),F123,F122)</f>
        <v>Ho: Fail to reject the null hypothesis.</v>
      </c>
      <c r="R67" s="28"/>
      <c r="S67" s="28"/>
      <c r="T67" s="28"/>
      <c r="U67" s="28"/>
      <c r="V67" s="29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</row>
    <row r="68" spans="1:56" s="5" customFormat="1" ht="15.75" thickBot="1" x14ac:dyDescent="0.3">
      <c r="A68" s="1"/>
      <c r="B68" s="27"/>
      <c r="C68" s="36">
        <f t="shared" ca="1" si="10"/>
        <v>0.47787485638598265</v>
      </c>
      <c r="D68" s="36">
        <f t="shared" ca="1" si="11"/>
        <v>-0.3584861869132735</v>
      </c>
      <c r="E68" s="36"/>
      <c r="F68" s="28"/>
      <c r="G68" s="28"/>
      <c r="H68" s="28"/>
      <c r="I68" s="28"/>
      <c r="J68" s="28"/>
      <c r="K68" s="28" t="s">
        <v>18</v>
      </c>
      <c r="L68" s="28"/>
      <c r="M68" s="47">
        <f ca="1">_xlfn.T.INV.2T(G77,(G67+G72-2))</f>
        <v>1.9714346585202402</v>
      </c>
      <c r="N68" s="28"/>
      <c r="O68" s="28"/>
      <c r="P68" s="28"/>
      <c r="Q68" s="28"/>
      <c r="R68" s="28"/>
      <c r="S68" s="28"/>
      <c r="T68" s="28"/>
      <c r="U68" s="28"/>
      <c r="V68" s="29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</row>
    <row r="69" spans="1:56" s="5" customFormat="1" ht="19.5" thickBot="1" x14ac:dyDescent="0.35">
      <c r="A69" s="1"/>
      <c r="B69" s="27"/>
      <c r="C69" s="36">
        <f t="shared" ca="1" si="10"/>
        <v>-1.8618834422945467</v>
      </c>
      <c r="D69" s="36">
        <f t="shared" ca="1" si="11"/>
        <v>0.37371249097114717</v>
      </c>
      <c r="E69" s="36"/>
      <c r="F69" s="44" t="s">
        <v>3</v>
      </c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9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</row>
    <row r="70" spans="1:56" s="5" customFormat="1" x14ac:dyDescent="0.25">
      <c r="A70" s="1"/>
      <c r="B70" s="27"/>
      <c r="C70" s="36">
        <f t="shared" ca="1" si="10"/>
        <v>0.2502107777033899</v>
      </c>
      <c r="D70" s="36">
        <f t="shared" ca="1" si="11"/>
        <v>-1.1528615262187616</v>
      </c>
      <c r="E70" s="36"/>
      <c r="F70" s="32" t="s">
        <v>0</v>
      </c>
      <c r="G70" s="46">
        <f ca="1">AVERAGE(XTwo)</f>
        <v>-0.17773045642217722</v>
      </c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9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</row>
    <row r="71" spans="1:56" s="5" customFormat="1" x14ac:dyDescent="0.25">
      <c r="A71" s="1"/>
      <c r="B71" s="27"/>
      <c r="C71" s="36">
        <f t="shared" ca="1" si="10"/>
        <v>2.4025453436995421</v>
      </c>
      <c r="D71" s="36">
        <f t="shared" ca="1" si="11"/>
        <v>-1.2872638652591815</v>
      </c>
      <c r="E71" s="36"/>
      <c r="F71" s="32" t="s">
        <v>12</v>
      </c>
      <c r="G71" s="51">
        <f ca="1">_xlfn.STDEV.S(XTwo)</f>
        <v>1.4826722349758932</v>
      </c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9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</row>
    <row r="72" spans="1:56" s="5" customFormat="1" ht="15.75" thickBot="1" x14ac:dyDescent="0.3">
      <c r="A72" s="1"/>
      <c r="B72" s="27"/>
      <c r="C72" s="36">
        <f t="shared" ca="1" si="10"/>
        <v>-1.0230301603782452</v>
      </c>
      <c r="D72" s="36">
        <f t="shared" ca="1" si="11"/>
        <v>-0.36181758297803701</v>
      </c>
      <c r="E72" s="36"/>
      <c r="F72" s="32" t="s">
        <v>14</v>
      </c>
      <c r="G72" s="45">
        <f ca="1">COUNT(XTwo)</f>
        <v>105</v>
      </c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9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</row>
    <row r="73" spans="1:56" s="5" customFormat="1" x14ac:dyDescent="0.25">
      <c r="A73" s="1"/>
      <c r="B73" s="27"/>
      <c r="C73" s="36">
        <f t="shared" ca="1" si="10"/>
        <v>0.16866835059765267</v>
      </c>
      <c r="D73" s="36">
        <f t="shared" ca="1" si="11"/>
        <v>-1.7981967938821712</v>
      </c>
      <c r="E73" s="36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9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</row>
    <row r="74" spans="1:56" s="5" customFormat="1" ht="15.75" thickBot="1" x14ac:dyDescent="0.3">
      <c r="A74" s="1"/>
      <c r="B74" s="27"/>
      <c r="C74" s="36">
        <f t="shared" ca="1" si="10"/>
        <v>1.2434044707977114</v>
      </c>
      <c r="D74" s="36">
        <f t="shared" ca="1" si="11"/>
        <v>-0.53786649249596119</v>
      </c>
      <c r="E74" s="36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9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</row>
    <row r="75" spans="1:56" s="5" customFormat="1" ht="24" thickBot="1" x14ac:dyDescent="0.4">
      <c r="A75" s="1"/>
      <c r="B75" s="27"/>
      <c r="C75" s="36">
        <f t="shared" ca="1" si="10"/>
        <v>0.79634425909212914</v>
      </c>
      <c r="D75" s="36">
        <f t="shared" ca="1" si="11"/>
        <v>0.60798962897531406</v>
      </c>
      <c r="E75" s="36"/>
      <c r="F75" s="55" t="s">
        <v>25</v>
      </c>
      <c r="G75" s="53"/>
      <c r="H75" s="53"/>
      <c r="I75" s="54"/>
      <c r="J75" s="28"/>
      <c r="K75" s="28"/>
      <c r="L75" s="28"/>
      <c r="M75" s="28"/>
      <c r="N75" s="28"/>
      <c r="O75" s="28"/>
      <c r="P75" s="28"/>
      <c r="Q75" s="52" t="s">
        <v>29</v>
      </c>
      <c r="R75" s="53"/>
      <c r="S75" s="53"/>
      <c r="T75" s="53"/>
      <c r="U75" s="54"/>
      <c r="V75" s="29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</row>
    <row r="76" spans="1:56" s="5" customFormat="1" ht="15.75" thickBot="1" x14ac:dyDescent="0.3">
      <c r="A76" s="1"/>
      <c r="B76" s="27"/>
      <c r="C76" s="36">
        <f t="shared" ca="1" si="10"/>
        <v>0.44418707093657578</v>
      </c>
      <c r="D76" s="36">
        <f t="shared" ca="1" si="11"/>
        <v>0.97409839195567327</v>
      </c>
      <c r="E76" s="36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9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</row>
    <row r="77" spans="1:56" s="5" customFormat="1" ht="24" thickBot="1" x14ac:dyDescent="0.4">
      <c r="A77" s="1"/>
      <c r="B77" s="27"/>
      <c r="C77" s="36">
        <f t="shared" ca="1" si="10"/>
        <v>0.13487078923618245</v>
      </c>
      <c r="D77" s="36">
        <f t="shared" ca="1" si="11"/>
        <v>1.1698520581581455</v>
      </c>
      <c r="E77" s="36"/>
      <c r="F77" s="28" t="s">
        <v>24</v>
      </c>
      <c r="G77" s="2">
        <v>0.05</v>
      </c>
      <c r="H77" s="28"/>
      <c r="I77" s="28"/>
      <c r="J77" s="28"/>
      <c r="K77" s="28"/>
      <c r="L77" s="28"/>
      <c r="M77" s="28"/>
      <c r="N77" s="28"/>
      <c r="O77" s="28"/>
      <c r="P77" s="28"/>
      <c r="Q77" s="28" t="s">
        <v>19</v>
      </c>
      <c r="R77" s="57">
        <f ca="1">_xlfn.T.DIST.2T(M67,(G67+G72-2))</f>
        <v>0.39874649903910708</v>
      </c>
      <c r="S77" s="49"/>
      <c r="T77" s="30"/>
      <c r="U77" s="49"/>
      <c r="V77" s="29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</row>
    <row r="78" spans="1:56" s="5" customFormat="1" x14ac:dyDescent="0.25">
      <c r="A78" s="1"/>
      <c r="B78" s="27"/>
      <c r="C78" s="36">
        <f t="shared" ca="1" si="10"/>
        <v>0.78515595871068289</v>
      </c>
      <c r="D78" s="36">
        <f t="shared" ca="1" si="11"/>
        <v>-1.1575786521691398</v>
      </c>
      <c r="E78" s="36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9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</row>
    <row r="79" spans="1:56" s="5" customFormat="1" x14ac:dyDescent="0.25">
      <c r="A79" s="1"/>
      <c r="B79" s="27"/>
      <c r="C79" s="36">
        <f t="shared" ca="1" si="10"/>
        <v>0.34258246597212832</v>
      </c>
      <c r="D79" s="36">
        <f t="shared" ca="1" si="11"/>
        <v>-0.33204502543334213</v>
      </c>
      <c r="E79" s="36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9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</row>
    <row r="80" spans="1:56" s="5" customFormat="1" x14ac:dyDescent="0.25">
      <c r="A80" s="1"/>
      <c r="B80" s="27"/>
      <c r="C80" s="36">
        <f t="shared" ca="1" si="10"/>
        <v>1.8988382652837021</v>
      </c>
      <c r="D80" s="36">
        <f t="shared" ca="1" si="11"/>
        <v>3.1420103061346341</v>
      </c>
      <c r="E80" s="36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9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</row>
    <row r="81" spans="1:56" s="5" customFormat="1" x14ac:dyDescent="0.25">
      <c r="A81" s="1"/>
      <c r="B81" s="27"/>
      <c r="C81" s="36">
        <f t="shared" ca="1" si="10"/>
        <v>-3.2472665298103993</v>
      </c>
      <c r="D81" s="36">
        <f t="shared" ca="1" si="11"/>
        <v>2.4717786042795158</v>
      </c>
      <c r="E81" s="36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9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</row>
    <row r="82" spans="1:56" s="5" customFormat="1" x14ac:dyDescent="0.25">
      <c r="A82" s="1"/>
      <c r="B82" s="27"/>
      <c r="C82" s="36">
        <f t="shared" ca="1" si="10"/>
        <v>-0.79148992436551924</v>
      </c>
      <c r="D82" s="36">
        <f t="shared" ca="1" si="11"/>
        <v>-1.3105014509991495</v>
      </c>
      <c r="E82" s="36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9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</row>
    <row r="83" spans="1:56" s="5" customFormat="1" x14ac:dyDescent="0.25">
      <c r="A83" s="1"/>
      <c r="B83" s="27"/>
      <c r="C83" s="36">
        <f t="shared" ca="1" si="10"/>
        <v>1.1913484696840795</v>
      </c>
      <c r="D83" s="36">
        <f t="shared" ca="1" si="11"/>
        <v>-0.67838269806348128</v>
      </c>
      <c r="E83" s="36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9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</row>
    <row r="84" spans="1:56" s="5" customFormat="1" x14ac:dyDescent="0.25">
      <c r="A84" s="1"/>
      <c r="B84" s="27"/>
      <c r="C84" s="36">
        <f t="shared" ref="C84:C115" ca="1" si="12">_xlfn.NORM.INV(RAND(),$D$11,$D$12)</f>
        <v>-0.55723392843134045</v>
      </c>
      <c r="D84" s="36">
        <f t="shared" ref="D84:D115" ca="1" si="13">_xlfn.NORM.INV(RAND(),$D$15,$D$16)</f>
        <v>0.68883133135439345</v>
      </c>
      <c r="E84" s="36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9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</row>
    <row r="85" spans="1:56" s="5" customFormat="1" x14ac:dyDescent="0.25">
      <c r="A85" s="1"/>
      <c r="B85" s="27"/>
      <c r="C85" s="36">
        <f t="shared" ca="1" si="12"/>
        <v>0.68318820226450461</v>
      </c>
      <c r="D85" s="36">
        <f t="shared" ca="1" si="13"/>
        <v>1.284492296705857</v>
      </c>
      <c r="E85" s="36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9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</row>
    <row r="86" spans="1:56" s="5" customFormat="1" x14ac:dyDescent="0.25">
      <c r="A86" s="1"/>
      <c r="B86" s="27"/>
      <c r="C86" s="36">
        <f t="shared" ca="1" si="12"/>
        <v>-0.15552395300854815</v>
      </c>
      <c r="D86" s="36">
        <f t="shared" ca="1" si="13"/>
        <v>-1.5230838615507751</v>
      </c>
      <c r="E86" s="36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9"/>
      <c r="W86" s="1"/>
      <c r="X86" s="1"/>
      <c r="Y86" s="1"/>
      <c r="Z86" s="1" t="s">
        <v>34</v>
      </c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</row>
    <row r="87" spans="1:56" s="5" customFormat="1" x14ac:dyDescent="0.25">
      <c r="A87" s="1"/>
      <c r="B87" s="27"/>
      <c r="C87" s="36">
        <f t="shared" ca="1" si="12"/>
        <v>0.8952209000857968</v>
      </c>
      <c r="D87" s="36">
        <f t="shared" ca="1" si="13"/>
        <v>1.297566308332454</v>
      </c>
      <c r="E87" s="36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9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</row>
    <row r="88" spans="1:56" s="5" customFormat="1" x14ac:dyDescent="0.25">
      <c r="A88" s="1"/>
      <c r="B88" s="27"/>
      <c r="C88" s="36">
        <f t="shared" ca="1" si="12"/>
        <v>-1.5629378277334216</v>
      </c>
      <c r="D88" s="36">
        <f t="shared" ca="1" si="13"/>
        <v>0.36422490728103357</v>
      </c>
      <c r="E88" s="36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9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</row>
    <row r="89" spans="1:56" s="5" customFormat="1" x14ac:dyDescent="0.25">
      <c r="A89" s="1"/>
      <c r="B89" s="27"/>
      <c r="C89" s="36">
        <f t="shared" ca="1" si="12"/>
        <v>1.1354266329792126</v>
      </c>
      <c r="D89" s="36">
        <f t="shared" ca="1" si="13"/>
        <v>-0.87075418960153894</v>
      </c>
      <c r="E89" s="36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9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</row>
    <row r="90" spans="1:56" s="5" customFormat="1" x14ac:dyDescent="0.25">
      <c r="A90" s="1"/>
      <c r="B90" s="27"/>
      <c r="C90" s="36">
        <f t="shared" ca="1" si="12"/>
        <v>-0.57905792246901111</v>
      </c>
      <c r="D90" s="36">
        <f t="shared" ca="1" si="13"/>
        <v>-1.6995889834419158</v>
      </c>
      <c r="E90" s="36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9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</row>
    <row r="91" spans="1:56" s="5" customFormat="1" x14ac:dyDescent="0.25">
      <c r="A91" s="1"/>
      <c r="B91" s="27"/>
      <c r="C91" s="36">
        <f t="shared" ca="1" si="12"/>
        <v>1.036573554920978</v>
      </c>
      <c r="D91" s="36">
        <f t="shared" ca="1" si="13"/>
        <v>-2.6318247690914589</v>
      </c>
      <c r="E91" s="36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9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</row>
    <row r="92" spans="1:56" s="5" customFormat="1" x14ac:dyDescent="0.25">
      <c r="A92" s="1"/>
      <c r="B92" s="27"/>
      <c r="C92" s="36">
        <f t="shared" ca="1" si="12"/>
        <v>-1.8505998634869958</v>
      </c>
      <c r="D92" s="36">
        <f t="shared" ca="1" si="13"/>
        <v>0.56158038721881209</v>
      </c>
      <c r="E92" s="36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9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</row>
    <row r="93" spans="1:56" s="5" customFormat="1" x14ac:dyDescent="0.25">
      <c r="A93" s="1"/>
      <c r="B93" s="27"/>
      <c r="C93" s="36">
        <f t="shared" ca="1" si="12"/>
        <v>-1.4133396424977667</v>
      </c>
      <c r="D93" s="36">
        <f t="shared" ca="1" si="13"/>
        <v>-1.1494926393715055</v>
      </c>
      <c r="E93" s="36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9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</row>
    <row r="94" spans="1:56" s="5" customFormat="1" x14ac:dyDescent="0.25">
      <c r="A94" s="1"/>
      <c r="B94" s="27"/>
      <c r="C94" s="36">
        <f t="shared" ca="1" si="12"/>
        <v>-0.61903083918157853</v>
      </c>
      <c r="D94" s="36">
        <f t="shared" ca="1" si="13"/>
        <v>-1.6725965708517525</v>
      </c>
      <c r="E94" s="36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9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</row>
    <row r="95" spans="1:56" s="5" customFormat="1" x14ac:dyDescent="0.25">
      <c r="A95" s="1"/>
      <c r="B95" s="27"/>
      <c r="C95" s="36">
        <f t="shared" ca="1" si="12"/>
        <v>1.4158201198402598</v>
      </c>
      <c r="D95" s="36">
        <f t="shared" ca="1" si="13"/>
        <v>-0.70474626833945286</v>
      </c>
      <c r="E95" s="36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9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</row>
    <row r="96" spans="1:56" s="5" customFormat="1" x14ac:dyDescent="0.25">
      <c r="A96" s="1"/>
      <c r="B96" s="27"/>
      <c r="C96" s="36">
        <f t="shared" ca="1" si="12"/>
        <v>-0.50732486389887899</v>
      </c>
      <c r="D96" s="36">
        <f t="shared" ca="1" si="13"/>
        <v>-3.2911080494212315</v>
      </c>
      <c r="E96" s="36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9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</row>
    <row r="97" spans="1:56" s="5" customFormat="1" x14ac:dyDescent="0.25">
      <c r="A97" s="1"/>
      <c r="B97" s="27"/>
      <c r="C97" s="36">
        <f t="shared" ca="1" si="12"/>
        <v>1.1891730324052803</v>
      </c>
      <c r="D97" s="36">
        <f t="shared" ca="1" si="13"/>
        <v>-0.43972667867311122</v>
      </c>
      <c r="E97" s="36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9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</row>
    <row r="98" spans="1:56" s="5" customFormat="1" x14ac:dyDescent="0.25">
      <c r="A98" s="1"/>
      <c r="B98" s="27"/>
      <c r="C98" s="36">
        <f t="shared" ca="1" si="12"/>
        <v>0.83669639880863234</v>
      </c>
      <c r="D98" s="36">
        <f t="shared" ca="1" si="13"/>
        <v>-0.141892926951598</v>
      </c>
      <c r="E98" s="36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9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</row>
    <row r="99" spans="1:56" s="5" customFormat="1" x14ac:dyDescent="0.25">
      <c r="A99" s="1"/>
      <c r="B99" s="27"/>
      <c r="C99" s="36">
        <f t="shared" ca="1" si="12"/>
        <v>-2.2799041801092108</v>
      </c>
      <c r="D99" s="36">
        <f t="shared" ca="1" si="13"/>
        <v>0.74101782875146305</v>
      </c>
      <c r="E99" s="36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9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</row>
    <row r="100" spans="1:56" s="5" customFormat="1" x14ac:dyDescent="0.25">
      <c r="A100" s="1"/>
      <c r="B100" s="27"/>
      <c r="C100" s="36">
        <f t="shared" ca="1" si="12"/>
        <v>-1.4641579420934649</v>
      </c>
      <c r="D100" s="36">
        <f t="shared" ca="1" si="13"/>
        <v>-2.5100261723202419</v>
      </c>
      <c r="E100" s="36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9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</row>
    <row r="101" spans="1:56" s="5" customFormat="1" x14ac:dyDescent="0.25">
      <c r="A101" s="1"/>
      <c r="B101" s="27"/>
      <c r="C101" s="36">
        <f t="shared" ca="1" si="12"/>
        <v>-0.65956380048628438</v>
      </c>
      <c r="D101" s="36">
        <f t="shared" ca="1" si="13"/>
        <v>2.7487398509154666E-2</v>
      </c>
      <c r="E101" s="36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9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</row>
    <row r="102" spans="1:56" s="5" customFormat="1" x14ac:dyDescent="0.25">
      <c r="A102" s="1"/>
      <c r="B102" s="27"/>
      <c r="C102" s="36">
        <f t="shared" ca="1" si="12"/>
        <v>1.1036534151650028</v>
      </c>
      <c r="D102" s="36">
        <f t="shared" ca="1" si="13"/>
        <v>-2.2342761091373982</v>
      </c>
      <c r="E102" s="36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9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</row>
    <row r="103" spans="1:56" s="5" customFormat="1" x14ac:dyDescent="0.25">
      <c r="A103" s="1"/>
      <c r="B103" s="27"/>
      <c r="C103" s="36">
        <f t="shared" ca="1" si="12"/>
        <v>-1.4769854389250592</v>
      </c>
      <c r="D103" s="36">
        <f t="shared" ca="1" si="13"/>
        <v>-2.3005174026865607</v>
      </c>
      <c r="E103" s="36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9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</row>
    <row r="104" spans="1:56" s="5" customFormat="1" x14ac:dyDescent="0.25">
      <c r="A104" s="1"/>
      <c r="B104" s="27"/>
      <c r="C104" s="36">
        <f t="shared" ca="1" si="12"/>
        <v>2.4716263990830241</v>
      </c>
      <c r="D104" s="36">
        <f t="shared" ca="1" si="13"/>
        <v>0.17200716200609617</v>
      </c>
      <c r="E104" s="36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9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</row>
    <row r="105" spans="1:56" s="5" customFormat="1" x14ac:dyDescent="0.25">
      <c r="A105" s="1"/>
      <c r="B105" s="27"/>
      <c r="C105" s="36">
        <f t="shared" ca="1" si="12"/>
        <v>-0.46318221707627466</v>
      </c>
      <c r="D105" s="36">
        <f t="shared" ca="1" si="13"/>
        <v>-1.1441499629167544</v>
      </c>
      <c r="E105" s="36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9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</row>
    <row r="106" spans="1:56" s="5" customFormat="1" x14ac:dyDescent="0.25">
      <c r="A106" s="1"/>
      <c r="B106" s="27"/>
      <c r="C106" s="36">
        <f t="shared" ca="1" si="12"/>
        <v>1.7531570074950156</v>
      </c>
      <c r="D106" s="36">
        <f t="shared" ca="1" si="13"/>
        <v>-1.083702980941919</v>
      </c>
      <c r="E106" s="36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9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</row>
    <row r="107" spans="1:56" s="5" customFormat="1" x14ac:dyDescent="0.25">
      <c r="A107" s="1"/>
      <c r="B107" s="27"/>
      <c r="C107" s="36">
        <f t="shared" ca="1" si="12"/>
        <v>-0.2948080079074345</v>
      </c>
      <c r="D107" s="36">
        <f t="shared" ca="1" si="13"/>
        <v>-2.392803738547161</v>
      </c>
      <c r="E107" s="36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9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</row>
    <row r="108" spans="1:56" s="5" customFormat="1" x14ac:dyDescent="0.25">
      <c r="A108" s="1"/>
      <c r="B108" s="27"/>
      <c r="C108" s="36">
        <f t="shared" ca="1" si="12"/>
        <v>1.1143374943959365</v>
      </c>
      <c r="D108" s="36">
        <f t="shared" ca="1" si="13"/>
        <v>-1.7570932674474882</v>
      </c>
      <c r="E108" s="36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9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</row>
    <row r="109" spans="1:56" s="5" customFormat="1" x14ac:dyDescent="0.25">
      <c r="A109" s="1"/>
      <c r="B109" s="27"/>
      <c r="C109" s="36">
        <f t="shared" ca="1" si="12"/>
        <v>-0.41713343618415</v>
      </c>
      <c r="D109" s="36">
        <f t="shared" ca="1" si="13"/>
        <v>-0.70771454381468402</v>
      </c>
      <c r="E109" s="36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9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</row>
    <row r="110" spans="1:56" s="5" customFormat="1" x14ac:dyDescent="0.25">
      <c r="A110" s="1"/>
      <c r="B110" s="27"/>
      <c r="C110" s="36">
        <f t="shared" ca="1" si="12"/>
        <v>-0.3177378431475727</v>
      </c>
      <c r="D110" s="36">
        <f t="shared" ca="1" si="13"/>
        <v>2.5913994430149074</v>
      </c>
      <c r="E110" s="36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9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</row>
    <row r="111" spans="1:56" s="5" customFormat="1" x14ac:dyDescent="0.25">
      <c r="A111" s="1"/>
      <c r="B111" s="27"/>
      <c r="C111" s="36">
        <f t="shared" ca="1" si="12"/>
        <v>1.6761422870506357</v>
      </c>
      <c r="D111" s="36">
        <f t="shared" ca="1" si="13"/>
        <v>-0.52430845790738345</v>
      </c>
      <c r="E111" s="36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9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</row>
    <row r="112" spans="1:56" s="5" customFormat="1" x14ac:dyDescent="0.25">
      <c r="A112" s="1"/>
      <c r="B112" s="27"/>
      <c r="C112" s="36">
        <f t="shared" ca="1" si="12"/>
        <v>-1.1250882250455825</v>
      </c>
      <c r="D112" s="36">
        <f t="shared" ca="1" si="13"/>
        <v>-2.9427551936363745</v>
      </c>
      <c r="E112" s="36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9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</row>
    <row r="113" spans="1:56" s="5" customFormat="1" x14ac:dyDescent="0.25">
      <c r="A113" s="1"/>
      <c r="B113" s="27"/>
      <c r="C113" s="36">
        <f t="shared" ca="1" si="12"/>
        <v>-0.61951800758083964</v>
      </c>
      <c r="D113" s="36">
        <f t="shared" ca="1" si="13"/>
        <v>-0.30287823185786439</v>
      </c>
      <c r="E113" s="36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9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</row>
    <row r="114" spans="1:56" s="5" customFormat="1" x14ac:dyDescent="0.25">
      <c r="A114" s="1"/>
      <c r="B114" s="27"/>
      <c r="C114" s="36">
        <f t="shared" ca="1" si="12"/>
        <v>-1.0309125387268678</v>
      </c>
      <c r="D114" s="36">
        <f t="shared" ca="1" si="13"/>
        <v>1.4215748103851085</v>
      </c>
      <c r="E114" s="36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9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</row>
    <row r="115" spans="1:56" s="5" customFormat="1" x14ac:dyDescent="0.25">
      <c r="A115" s="1"/>
      <c r="B115" s="27"/>
      <c r="C115" s="36">
        <f t="shared" ca="1" si="12"/>
        <v>0.73393397799490334</v>
      </c>
      <c r="D115" s="36">
        <f t="shared" ca="1" si="13"/>
        <v>8.2148079099587643E-2</v>
      </c>
      <c r="E115" s="36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9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</row>
    <row r="116" spans="1:56" s="5" customFormat="1" x14ac:dyDescent="0.25">
      <c r="A116" s="1"/>
      <c r="B116" s="27"/>
      <c r="C116" s="36">
        <f t="shared" ref="C116:C124" ca="1" si="14">_xlfn.NORM.INV(RAND(),$D$11,$D$12)</f>
        <v>-0.91443826025031705</v>
      </c>
      <c r="D116" s="36">
        <f t="shared" ref="D116:D124" ca="1" si="15">_xlfn.NORM.INV(RAND(),$D$15,$D$16)</f>
        <v>-3.5263532339540009</v>
      </c>
      <c r="E116" s="36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9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</row>
    <row r="117" spans="1:56" s="5" customFormat="1" x14ac:dyDescent="0.25">
      <c r="A117" s="1"/>
      <c r="B117" s="27"/>
      <c r="C117" s="36">
        <f t="shared" ca="1" si="14"/>
        <v>-0.59433513517905656</v>
      </c>
      <c r="D117" s="36">
        <f t="shared" ca="1" si="15"/>
        <v>1.0356037463036882</v>
      </c>
      <c r="E117" s="36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9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</row>
    <row r="118" spans="1:56" s="5" customFormat="1" x14ac:dyDescent="0.25">
      <c r="A118" s="1"/>
      <c r="B118" s="27"/>
      <c r="C118" s="36">
        <f t="shared" ca="1" si="14"/>
        <v>0.5842658459222988</v>
      </c>
      <c r="D118" s="36">
        <f t="shared" ca="1" si="15"/>
        <v>1.1843219199114006</v>
      </c>
      <c r="E118" s="36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9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</row>
    <row r="119" spans="1:56" s="5" customFormat="1" x14ac:dyDescent="0.25">
      <c r="A119" s="1"/>
      <c r="B119" s="27"/>
      <c r="C119" s="36">
        <f t="shared" ca="1" si="14"/>
        <v>0.76251432799380825</v>
      </c>
      <c r="D119" s="36">
        <f t="shared" ca="1" si="15"/>
        <v>-0.96462606161282682</v>
      </c>
      <c r="E119" s="36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9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</row>
    <row r="120" spans="1:56" s="5" customFormat="1" x14ac:dyDescent="0.25">
      <c r="A120" s="1"/>
      <c r="B120" s="27"/>
      <c r="C120" s="36">
        <f t="shared" ca="1" si="14"/>
        <v>0.1481228370403328</v>
      </c>
      <c r="D120" s="36">
        <f t="shared" ca="1" si="15"/>
        <v>-1.6751887925242404</v>
      </c>
      <c r="E120" s="36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9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</row>
    <row r="121" spans="1:56" s="5" customFormat="1" x14ac:dyDescent="0.25">
      <c r="A121" s="1"/>
      <c r="B121" s="27"/>
      <c r="C121" s="36">
        <f t="shared" ca="1" si="14"/>
        <v>-0.73490101292911525</v>
      </c>
      <c r="D121" s="36">
        <f t="shared" ca="1" si="15"/>
        <v>0.82196625051487315</v>
      </c>
      <c r="E121" s="36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9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</row>
    <row r="122" spans="1:56" x14ac:dyDescent="0.25">
      <c r="A122" s="41"/>
      <c r="B122" s="27"/>
      <c r="C122" s="36">
        <f t="shared" ca="1" si="14"/>
        <v>-1.1226098042993955</v>
      </c>
      <c r="D122" s="36">
        <f t="shared" ca="1" si="15"/>
        <v>-2.176455950021801</v>
      </c>
      <c r="E122" s="36"/>
      <c r="F122" s="35" t="s">
        <v>32</v>
      </c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9"/>
    </row>
    <row r="123" spans="1:56" x14ac:dyDescent="0.25">
      <c r="A123" s="41"/>
      <c r="B123" s="27"/>
      <c r="C123" s="36">
        <f t="shared" ca="1" si="14"/>
        <v>-0.90937709871632488</v>
      </c>
      <c r="D123" s="36">
        <f t="shared" ca="1" si="15"/>
        <v>-2.1785587357213374</v>
      </c>
      <c r="E123" s="36"/>
      <c r="F123" s="35" t="s">
        <v>33</v>
      </c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9"/>
    </row>
    <row r="124" spans="1:56" ht="15.75" thickBot="1" x14ac:dyDescent="0.3">
      <c r="A124" s="41"/>
      <c r="B124" s="38"/>
      <c r="C124" s="6">
        <f t="shared" ca="1" si="14"/>
        <v>-0.58466574850713193</v>
      </c>
      <c r="D124" s="6">
        <f t="shared" ca="1" si="15"/>
        <v>2.1911585810579193</v>
      </c>
      <c r="E124" s="6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40"/>
    </row>
    <row r="125" spans="1:56" x14ac:dyDescent="0.25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</row>
    <row r="126" spans="1:56" x14ac:dyDescent="0.25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</row>
    <row r="127" spans="1:56" x14ac:dyDescent="0.25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</row>
    <row r="128" spans="1:56" x14ac:dyDescent="0.25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</row>
    <row r="129" spans="1:22" x14ac:dyDescent="0.25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</row>
    <row r="130" spans="1:22" x14ac:dyDescent="0.25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</row>
    <row r="131" spans="1:22" x14ac:dyDescent="0.25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</row>
    <row r="132" spans="1:22" x14ac:dyDescent="0.25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</row>
    <row r="133" spans="1:22" x14ac:dyDescent="0.25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</row>
    <row r="134" spans="1:22" x14ac:dyDescent="0.25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</row>
    <row r="135" spans="1:22" x14ac:dyDescent="0.25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</row>
    <row r="136" spans="1:22" x14ac:dyDescent="0.25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</row>
    <row r="137" spans="1:22" x14ac:dyDescent="0.25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</row>
    <row r="138" spans="1:22" x14ac:dyDescent="0.25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</row>
    <row r="139" spans="1:22" x14ac:dyDescent="0.25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</row>
    <row r="140" spans="1:22" x14ac:dyDescent="0.25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</row>
    <row r="141" spans="1:22" x14ac:dyDescent="0.25">
      <c r="A141" s="41"/>
      <c r="B141" s="41"/>
      <c r="C141" s="41"/>
      <c r="D141" s="41"/>
      <c r="E141" s="4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41"/>
    </row>
    <row r="142" spans="1:22" x14ac:dyDescent="0.25">
      <c r="A142" s="41"/>
      <c r="B142" s="41"/>
      <c r="C142" s="41"/>
      <c r="D142" s="41"/>
      <c r="E142" s="4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41"/>
    </row>
    <row r="143" spans="1:22" x14ac:dyDescent="0.25">
      <c r="A143" s="41"/>
      <c r="B143" s="41"/>
      <c r="C143" s="41"/>
      <c r="D143" s="41"/>
      <c r="E143" s="4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41"/>
    </row>
    <row r="144" spans="1:22" x14ac:dyDescent="0.25">
      <c r="A144" s="41"/>
      <c r="B144" s="41"/>
      <c r="C144" s="41"/>
      <c r="D144" s="41"/>
      <c r="E144" s="4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41"/>
    </row>
    <row r="145" spans="1:22" x14ac:dyDescent="0.25">
      <c r="A145" s="41"/>
      <c r="B145" s="41"/>
      <c r="C145" s="41"/>
      <c r="D145" s="41"/>
      <c r="E145" s="4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41"/>
    </row>
    <row r="146" spans="1:22" x14ac:dyDescent="0.25">
      <c r="A146" s="41"/>
      <c r="B146" s="41"/>
      <c r="C146" s="41"/>
      <c r="D146" s="41"/>
      <c r="E146" s="4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41"/>
    </row>
    <row r="147" spans="1:22" x14ac:dyDescent="0.25">
      <c r="B147" s="1"/>
      <c r="C147" s="41"/>
      <c r="D147" s="41"/>
      <c r="E147" s="4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x14ac:dyDescent="0.25">
      <c r="B148" s="1"/>
      <c r="C148" s="41"/>
      <c r="D148" s="41"/>
      <c r="E148" s="4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x14ac:dyDescent="0.25">
      <c r="B149" s="1"/>
      <c r="C149" s="41"/>
      <c r="D149" s="41"/>
      <c r="E149" s="4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x14ac:dyDescent="0.25">
      <c r="B150" s="1"/>
      <c r="C150" s="41"/>
      <c r="D150" s="41"/>
      <c r="E150" s="4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</sheetData>
  <mergeCells count="6">
    <mergeCell ref="C18:D18"/>
    <mergeCell ref="C10:D10"/>
    <mergeCell ref="C14:D14"/>
    <mergeCell ref="C9:D9"/>
    <mergeCell ref="I15:I16"/>
    <mergeCell ref="I9:I10"/>
  </mergeCells>
  <pageMargins left="0.7" right="0.7" top="0.75" bottom="0.75" header="0.3" footer="0.3"/>
  <pageSetup orientation="portrait" r:id="rId1"/>
  <ignoredErrors>
    <ignoredError sqref="J9:S10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DiffMean_t_test</vt:lpstr>
      <vt:lpstr>XOne</vt:lpstr>
      <vt:lpstr>XTwo</vt:lpstr>
    </vt:vector>
  </TitlesOfParts>
  <Company>Cockrell School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Pyrcz, Michael</dc:creator>
  <cp:lastModifiedBy>Pyrcz, Michael</cp:lastModifiedBy>
  <dcterms:created xsi:type="dcterms:W3CDTF">2018-01-03T20:26:28Z</dcterms:created>
  <dcterms:modified xsi:type="dcterms:W3CDTF">2018-02-15T23:25:31Z</dcterms:modified>
</cp:coreProperties>
</file>