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ate1904="1"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timon\Desktop\Präsi 1\"/>
    </mc:Choice>
  </mc:AlternateContent>
  <xr:revisionPtr revIDLastSave="0" documentId="13_ncr:1_{30A07744-2F30-4D8A-93E4-8BF9A768B450}" xr6:coauthVersionLast="44" xr6:coauthVersionMax="44" xr10:uidLastSave="{00000000-0000-0000-0000-000000000000}"/>
  <bookViews>
    <workbookView xWindow="-120" yWindow="-120" windowWidth="29040" windowHeight="15840" xr2:uid="{18C2AE6B-9F7B-4513-8F84-E6F59AC358CD}"/>
  </bookViews>
  <sheets>
    <sheet name="Übersicht" sheetId="1" r:id="rId1"/>
    <sheet name="Pellekoorne" sheetId="2" r:id="rId2"/>
    <sheet name="Gutsche" sheetId="3" r:id="rId3"/>
    <sheet name="Lapp" sheetId="4" r:id="rId4"/>
    <sheet name="Martschenko" sheetId="5" r:id="rId5"/>
    <sheet name="Soboth" sheetId="6" r:id="rId6"/>
    <sheet name="Stephan" sheetId="7" r:id="rId7"/>
    <sheet name="Meetings" sheetId="8" r:id="rId8"/>
  </sheets>
  <definedNames>
    <definedName name="_Hlk39578305" localSheetId="2">Gutsche!$K$4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4" l="1"/>
  <c r="H6" i="6"/>
  <c r="H6" i="5"/>
  <c r="H6" i="3"/>
  <c r="G6" i="7" l="1"/>
  <c r="E6" i="6"/>
  <c r="E6" i="5"/>
  <c r="G6" i="5"/>
  <c r="G32" i="5" s="1"/>
  <c r="F6" i="4"/>
  <c r="F32" i="4"/>
  <c r="E6" i="4"/>
  <c r="E32" i="4" s="1"/>
  <c r="C6" i="4"/>
  <c r="C32" i="4" s="1"/>
  <c r="E6" i="3"/>
  <c r="E6" i="2"/>
  <c r="E32" i="2" s="1"/>
  <c r="C6" i="2"/>
  <c r="H32" i="7"/>
  <c r="G32" i="7"/>
  <c r="F32" i="7"/>
  <c r="E32" i="7"/>
  <c r="D32" i="7"/>
  <c r="C32" i="7"/>
  <c r="H32" i="6"/>
  <c r="G32" i="6"/>
  <c r="F32" i="6"/>
  <c r="E32" i="6"/>
  <c r="D32" i="6"/>
  <c r="C32" i="6"/>
  <c r="H32" i="5"/>
  <c r="F32" i="5"/>
  <c r="E32" i="5"/>
  <c r="D32" i="5"/>
  <c r="C32" i="5"/>
  <c r="H32" i="4"/>
  <c r="G32" i="4"/>
  <c r="D32" i="4"/>
  <c r="H32" i="3"/>
  <c r="G32" i="3"/>
  <c r="F32" i="3"/>
  <c r="E32" i="3"/>
  <c r="D32" i="3"/>
  <c r="C32" i="3"/>
  <c r="D32" i="2"/>
  <c r="F32" i="2"/>
  <c r="G32" i="2"/>
  <c r="H32" i="2"/>
  <c r="C32" i="2" l="1"/>
  <c r="I6" i="6"/>
  <c r="I8" i="6"/>
  <c r="I10" i="6"/>
  <c r="I12" i="6"/>
  <c r="I14" i="6"/>
  <c r="I16" i="6"/>
  <c r="I18" i="6"/>
  <c r="I20" i="6"/>
  <c r="I22" i="6"/>
  <c r="I24" i="6"/>
  <c r="I26" i="6"/>
  <c r="I28" i="6"/>
  <c r="I30" i="6"/>
  <c r="I4" i="6"/>
  <c r="I4" i="7"/>
  <c r="I6" i="4"/>
  <c r="I8" i="4"/>
  <c r="I10" i="4"/>
  <c r="I12" i="4"/>
  <c r="I14" i="4"/>
  <c r="I16" i="4"/>
  <c r="I18" i="4"/>
  <c r="I20" i="4"/>
  <c r="I22" i="4"/>
  <c r="I24" i="4"/>
  <c r="I26" i="4"/>
  <c r="I28" i="4"/>
  <c r="I30" i="4"/>
  <c r="I4" i="4"/>
  <c r="I6" i="3"/>
  <c r="I8" i="3"/>
  <c r="I10" i="3"/>
  <c r="I12" i="3"/>
  <c r="I14" i="3"/>
  <c r="I16" i="3"/>
  <c r="I18" i="3"/>
  <c r="I20" i="3"/>
  <c r="I22" i="3"/>
  <c r="I24" i="3"/>
  <c r="I26" i="3"/>
  <c r="I28" i="3"/>
  <c r="I30" i="3"/>
  <c r="I4" i="3"/>
  <c r="I6" i="2" l="1"/>
  <c r="I8" i="2"/>
  <c r="I10" i="2"/>
  <c r="I12" i="2"/>
  <c r="I14" i="2"/>
  <c r="I16" i="2"/>
  <c r="I18" i="2"/>
  <c r="I20" i="2"/>
  <c r="I22" i="2"/>
  <c r="I24" i="2"/>
  <c r="I26" i="2"/>
  <c r="I28" i="2"/>
  <c r="I30" i="2"/>
  <c r="I4" i="2"/>
  <c r="I30" i="7" l="1"/>
  <c r="X31" i="1" s="1"/>
  <c r="I28" i="7"/>
  <c r="X29" i="1" s="1"/>
  <c r="I26" i="7"/>
  <c r="X27" i="1" s="1"/>
  <c r="I24" i="7"/>
  <c r="X25" i="1" s="1"/>
  <c r="I22" i="7"/>
  <c r="X23" i="1" s="1"/>
  <c r="I20" i="7"/>
  <c r="X21" i="1" s="1"/>
  <c r="I18" i="7"/>
  <c r="X19" i="1" s="1"/>
  <c r="I16" i="7"/>
  <c r="X17" i="1" s="1"/>
  <c r="I14" i="7"/>
  <c r="X15" i="1" s="1"/>
  <c r="I12" i="7"/>
  <c r="X13" i="1" s="1"/>
  <c r="I10" i="7"/>
  <c r="X11" i="1" s="1"/>
  <c r="I8" i="7"/>
  <c r="X9" i="1" s="1"/>
  <c r="I6" i="7"/>
  <c r="X7" i="1" s="1"/>
  <c r="X5" i="1"/>
  <c r="X34" i="1" s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5" i="1"/>
  <c r="U34" i="1" s="1"/>
  <c r="I30" i="5"/>
  <c r="R31" i="1" s="1"/>
  <c r="I28" i="5"/>
  <c r="R29" i="1" s="1"/>
  <c r="I26" i="5"/>
  <c r="R27" i="1" s="1"/>
  <c r="I24" i="5"/>
  <c r="R25" i="1" s="1"/>
  <c r="I22" i="5"/>
  <c r="R23" i="1" s="1"/>
  <c r="I20" i="5"/>
  <c r="R21" i="1" s="1"/>
  <c r="I18" i="5"/>
  <c r="R19" i="1" s="1"/>
  <c r="I16" i="5"/>
  <c r="R17" i="1" s="1"/>
  <c r="I14" i="5"/>
  <c r="R15" i="1" s="1"/>
  <c r="I12" i="5"/>
  <c r="R13" i="1" s="1"/>
  <c r="I10" i="5"/>
  <c r="R11" i="1" s="1"/>
  <c r="I8" i="5"/>
  <c r="R9" i="1" s="1"/>
  <c r="I6" i="5"/>
  <c r="R7" i="1" s="1"/>
  <c r="I4" i="5"/>
  <c r="R5" i="1" s="1"/>
  <c r="R34" i="1" s="1"/>
  <c r="O31" i="1"/>
  <c r="O29" i="1"/>
  <c r="O27" i="1"/>
  <c r="O25" i="1"/>
  <c r="O23" i="1"/>
  <c r="O21" i="1"/>
  <c r="O19" i="1"/>
  <c r="O17" i="1"/>
  <c r="O15" i="1"/>
  <c r="O13" i="1"/>
  <c r="O11" i="1"/>
  <c r="O9" i="1"/>
  <c r="O7" i="1"/>
  <c r="O5" i="1"/>
  <c r="O34" i="1" s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5" i="1"/>
  <c r="I34" i="1"/>
  <c r="C35" i="1"/>
  <c r="P31" i="1" l="1"/>
  <c r="Y5" i="1"/>
  <c r="Z5" i="1" s="1"/>
  <c r="Y11" i="1"/>
  <c r="Z11" i="1" s="1"/>
  <c r="Y19" i="1"/>
  <c r="Z19" i="1" s="1"/>
  <c r="Y27" i="1"/>
  <c r="Z27" i="1" s="1"/>
  <c r="Y9" i="1"/>
  <c r="Z9" i="1" s="1"/>
  <c r="Y17" i="1"/>
  <c r="Z17" i="1" s="1"/>
  <c r="Y25" i="1"/>
  <c r="Z25" i="1" s="1"/>
  <c r="Y13" i="1"/>
  <c r="Z13" i="1" s="1"/>
  <c r="Y21" i="1"/>
  <c r="Z21" i="1" s="1"/>
  <c r="Y29" i="1"/>
  <c r="Z29" i="1" s="1"/>
  <c r="Y7" i="1"/>
  <c r="Z7" i="1" s="1"/>
  <c r="Y15" i="1"/>
  <c r="Z15" i="1" s="1"/>
  <c r="Y23" i="1"/>
  <c r="Z23" i="1" s="1"/>
  <c r="Y31" i="1"/>
  <c r="Z31" i="1" s="1"/>
  <c r="V5" i="1"/>
  <c r="W5" i="1" s="1"/>
  <c r="V9" i="1"/>
  <c r="W9" i="1" s="1"/>
  <c r="V17" i="1"/>
  <c r="W17" i="1" s="1"/>
  <c r="V25" i="1"/>
  <c r="W25" i="1" s="1"/>
  <c r="V11" i="1"/>
  <c r="W11" i="1" s="1"/>
  <c r="V19" i="1"/>
  <c r="W19" i="1" s="1"/>
  <c r="V27" i="1"/>
  <c r="W27" i="1" s="1"/>
  <c r="V7" i="1"/>
  <c r="W7" i="1" s="1"/>
  <c r="V15" i="1"/>
  <c r="W15" i="1" s="1"/>
  <c r="V23" i="1"/>
  <c r="W23" i="1" s="1"/>
  <c r="V31" i="1"/>
  <c r="V13" i="1"/>
  <c r="W13" i="1" s="1"/>
  <c r="V21" i="1"/>
  <c r="W21" i="1" s="1"/>
  <c r="V29" i="1"/>
  <c r="W29" i="1" s="1"/>
  <c r="S5" i="1"/>
  <c r="T5" i="1" s="1"/>
  <c r="S13" i="1"/>
  <c r="T13" i="1" s="1"/>
  <c r="S21" i="1"/>
  <c r="T21" i="1" s="1"/>
  <c r="S29" i="1"/>
  <c r="T29" i="1" s="1"/>
  <c r="S9" i="1"/>
  <c r="T9" i="1" s="1"/>
  <c r="S17" i="1"/>
  <c r="T17" i="1" s="1"/>
  <c r="S25" i="1"/>
  <c r="T25" i="1" s="1"/>
  <c r="S11" i="1"/>
  <c r="T11" i="1" s="1"/>
  <c r="S19" i="1"/>
  <c r="T19" i="1" s="1"/>
  <c r="S27" i="1"/>
  <c r="T27" i="1" s="1"/>
  <c r="S7" i="1"/>
  <c r="T7" i="1" s="1"/>
  <c r="S15" i="1"/>
  <c r="T15" i="1" s="1"/>
  <c r="S23" i="1"/>
  <c r="T23" i="1" s="1"/>
  <c r="S31" i="1"/>
  <c r="T31" i="1" s="1"/>
  <c r="W31" i="1"/>
  <c r="P9" i="1"/>
  <c r="Q9" i="1" s="1"/>
  <c r="P17" i="1"/>
  <c r="Q17" i="1" s="1"/>
  <c r="P25" i="1"/>
  <c r="Q25" i="1" s="1"/>
  <c r="P11" i="1"/>
  <c r="Q11" i="1" s="1"/>
  <c r="P19" i="1"/>
  <c r="Q19" i="1" s="1"/>
  <c r="P27" i="1"/>
  <c r="Q27" i="1" s="1"/>
  <c r="P13" i="1"/>
  <c r="Q13" i="1" s="1"/>
  <c r="P21" i="1"/>
  <c r="Q21" i="1" s="1"/>
  <c r="P29" i="1"/>
  <c r="Q29" i="1" s="1"/>
  <c r="P7" i="1"/>
  <c r="Q7" i="1" s="1"/>
  <c r="P15" i="1"/>
  <c r="Q15" i="1" s="1"/>
  <c r="P23" i="1"/>
  <c r="Q23" i="1" s="1"/>
  <c r="P5" i="1"/>
  <c r="Q5" i="1" s="1"/>
  <c r="Q31" i="1"/>
  <c r="M5" i="1"/>
  <c r="J15" i="1"/>
  <c r="J7" i="1"/>
  <c r="K7" i="1" s="1"/>
  <c r="J9" i="1"/>
  <c r="J29" i="1"/>
  <c r="J21" i="1"/>
  <c r="J11" i="1"/>
  <c r="J27" i="1"/>
  <c r="J19" i="1"/>
  <c r="J13" i="1"/>
  <c r="J25" i="1"/>
  <c r="J17" i="1"/>
  <c r="J31" i="1"/>
  <c r="J23" i="1"/>
  <c r="J5" i="1"/>
  <c r="K5" i="1" s="1"/>
  <c r="K31" i="1" l="1"/>
  <c r="K21" i="1"/>
  <c r="K15" i="1"/>
  <c r="K29" i="1"/>
  <c r="K9" i="1"/>
  <c r="K25" i="1"/>
  <c r="K11" i="1"/>
  <c r="K27" i="1"/>
  <c r="K19" i="1"/>
  <c r="K17" i="1"/>
  <c r="K23" i="1"/>
  <c r="K13" i="1"/>
  <c r="L5" i="1"/>
  <c r="L27" i="1"/>
  <c r="L29" i="1"/>
  <c r="L19" i="1"/>
  <c r="L25" i="1"/>
  <c r="L9" i="1"/>
  <c r="L17" i="1"/>
  <c r="L23" i="1"/>
  <c r="L7" i="1"/>
  <c r="L13" i="1"/>
  <c r="L15" i="1"/>
  <c r="L21" i="1"/>
  <c r="L11" i="1"/>
  <c r="L31" i="1"/>
  <c r="N5" i="1" l="1"/>
  <c r="L34" i="1"/>
  <c r="M23" i="1" l="1"/>
  <c r="N23" i="1" s="1"/>
  <c r="M25" i="1"/>
  <c r="N25" i="1" s="1"/>
  <c r="M9" i="1"/>
  <c r="N9" i="1" s="1"/>
  <c r="M17" i="1"/>
  <c r="N17" i="1" s="1"/>
  <c r="M19" i="1"/>
  <c r="N19" i="1" s="1"/>
  <c r="M31" i="1"/>
  <c r="N31" i="1" s="1"/>
  <c r="M13" i="1"/>
  <c r="N13" i="1" s="1"/>
  <c r="M29" i="1"/>
  <c r="N29" i="1" s="1"/>
  <c r="M27" i="1"/>
  <c r="N27" i="1" s="1"/>
  <c r="M21" i="1"/>
  <c r="N21" i="1" s="1"/>
  <c r="M11" i="1"/>
  <c r="N11" i="1" s="1"/>
  <c r="M15" i="1"/>
  <c r="N15" i="1" s="1"/>
  <c r="M7" i="1"/>
  <c r="N7" i="1" s="1"/>
</calcChain>
</file>

<file path=xl/sharedStrings.xml><?xml version="1.0" encoding="utf-8"?>
<sst xmlns="http://schemas.openxmlformats.org/spreadsheetml/2006/main" count="321" uniqueCount="95">
  <si>
    <t>SWTP-SS20-Kammer-2  / Data-Analytics</t>
  </si>
  <si>
    <t>Sprint 1</t>
  </si>
  <si>
    <t>Sprint 2</t>
  </si>
  <si>
    <t>Sprint 3</t>
  </si>
  <si>
    <t>Sprint 4</t>
  </si>
  <si>
    <t>Sprint 5</t>
  </si>
  <si>
    <t>Sprint 6</t>
  </si>
  <si>
    <t>Donnerstag</t>
  </si>
  <si>
    <t>Montag</t>
  </si>
  <si>
    <t>Wochentag</t>
  </si>
  <si>
    <t>Datum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</si>
  <si>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</si>
  <si>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</si>
  <si>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</si>
  <si>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</si>
  <si>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</si>
  <si>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</si>
  <si>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</si>
  <si>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</si>
  <si>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</si>
  <si>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</si>
  <si>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</si>
  <si>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</si>
  <si>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</si>
  <si>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</si>
  <si>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</si>
  <si>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Abschlusspräsentation</t>
  </si>
  <si>
    <t xml:space="preserve">Zwischenpräsentation </t>
  </si>
  <si>
    <t>Sprint 7</t>
  </si>
  <si>
    <t>Sprint 8</t>
  </si>
  <si>
    <t>Sprint 9</t>
  </si>
  <si>
    <t>Sprint 10</t>
  </si>
  <si>
    <t>Sprint 11</t>
  </si>
  <si>
    <t>Sprint 12</t>
  </si>
  <si>
    <t>Sprint 13</t>
  </si>
  <si>
    <t>Lastenhefts</t>
  </si>
  <si>
    <t>Pflichtenhefts</t>
  </si>
  <si>
    <t>Planung</t>
  </si>
  <si>
    <t>Stunden</t>
  </si>
  <si>
    <t>Soll</t>
  </si>
  <si>
    <t>Differenz</t>
  </si>
  <si>
    <t>Verbleibende Wochen</t>
  </si>
  <si>
    <t>Abgeschlossen</t>
  </si>
  <si>
    <t>Gesamt</t>
  </si>
  <si>
    <t>Restzeit</t>
  </si>
  <si>
    <t>Testen</t>
  </si>
  <si>
    <t>Recherche</t>
  </si>
  <si>
    <t>Meeting</t>
  </si>
  <si>
    <t>Vorabversion fertig</t>
  </si>
  <si>
    <t>Pellekoorne, Timon</t>
  </si>
  <si>
    <t>Gutsche, Tanja</t>
  </si>
  <si>
    <t>Stephan, Max</t>
  </si>
  <si>
    <t>Soboth, Lisa</t>
  </si>
  <si>
    <t>Martschenko, David</t>
  </si>
  <si>
    <t>Lapp, Jannik</t>
  </si>
  <si>
    <t>Organisation</t>
  </si>
  <si>
    <t>Liste der Tätigkeiten</t>
  </si>
  <si>
    <t>Implementierung</t>
  </si>
  <si>
    <t>Entwurf</t>
  </si>
  <si>
    <t>Issue</t>
  </si>
  <si>
    <t>Dauer</t>
  </si>
  <si>
    <t xml:space="preserve">[Recherche] Grundlagen FFMPEG </t>
  </si>
  <si>
    <t xml:space="preserve">[Organisation] Excel-Datei für Zeitmanagement </t>
  </si>
  <si>
    <t xml:space="preserve">[Organisation] Vorbereitung Sprint-Planning </t>
  </si>
  <si>
    <t xml:space="preserve">[Recherche] Grundlagen pico2wave </t>
  </si>
  <si>
    <t xml:space="preserve">[Recherche] Visualisierung/Aufbereitung von Daten </t>
  </si>
  <si>
    <t xml:space="preserve">[Recherche] Text to Speech mit Python </t>
  </si>
  <si>
    <t>[Recherche] Möglichkeiten der Visualisierung</t>
  </si>
  <si>
    <t>[Recherche] Grundlagen ImageMagick und Pillow</t>
  </si>
  <si>
    <t xml:space="preserve">[Recherche] Erstellen eines Beispielvideos zum Wetterbericht </t>
  </si>
  <si>
    <t>[Recherche] Geeignete APIs</t>
  </si>
  <si>
    <t>[Entwurf] Konzept für Mock-up</t>
  </si>
  <si>
    <t>[Recherche] Grundlagen pico2wave</t>
  </si>
  <si>
    <t>[Recherche] Wordcloud</t>
  </si>
  <si>
    <t xml:space="preserve">[Recherche] Grundlagen von Docker </t>
  </si>
  <si>
    <t xml:space="preserve">[Recherche] Github &amp; Github Actions </t>
  </si>
  <si>
    <t>[Organisation] Wochenbericht erstellen</t>
  </si>
  <si>
    <t>[Organisation] Pflichtenheft erstellen</t>
  </si>
  <si>
    <t>[Entwurf] Konzept GUI erstellen</t>
  </si>
  <si>
    <t>[Organisation] Konzept für Tests</t>
  </si>
  <si>
    <t>[Entwurf] Zustandsdiagram erstellen</t>
  </si>
  <si>
    <t>[Entwurf] Grafiken erstellen</t>
  </si>
  <si>
    <t>Meetings</t>
  </si>
  <si>
    <t>Termin</t>
  </si>
  <si>
    <t>[Organisation] Python Code Style</t>
  </si>
  <si>
    <t>[Recherche] Einarbeiten in GIMP</t>
  </si>
  <si>
    <t>[Organisation] Python Doko Generator</t>
  </si>
  <si>
    <t>[Organisation] Github anpassen</t>
  </si>
  <si>
    <t>[Organisation] Ordner Struktur</t>
  </si>
  <si>
    <t>[Implementierung] Wettericons, Orte</t>
  </si>
  <si>
    <t>[Entwurf] Aufbau des Wetterberichts</t>
  </si>
  <si>
    <t>[Entwurf] Bugfix Wetterkarte</t>
  </si>
  <si>
    <t>[Organisation] Update Excel Datei</t>
  </si>
  <si>
    <t>[Implementierung] 3 Tages Vorhersage</t>
  </si>
  <si>
    <t>[Organisation] Präsentation Planung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</si>
</sst>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medium">
        <color rgb="FFFF0000"/>
      </bottom>
      <diagonal/>
    </border>
    <border>
      <left/>
      <right/>
      <top style="dashed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2" xfId="0" applyBorder="1"/>
    <xf numFmtId="0" fontId="0" fillId="4" borderId="0" xfId="0" applyFill="1"/>
    <xf numFmtId="14" fontId="0" fillId="4" borderId="0" xfId="0" applyNumberFormat="1" applyFill="1"/>
    <xf numFmtId="14" fontId="0" fillId="4" borderId="2" xfId="0" applyNumberFormat="1" applyFill="1" applyBorder="1"/>
    <xf numFmtId="14" fontId="6" fillId="4" borderId="2" xfId="0" applyNumberFormat="1" applyFont="1" applyFill="1" applyBorder="1"/>
    <xf numFmtId="0" fontId="0" fillId="4" borderId="2" xfId="0" applyFill="1" applyBorder="1"/>
    <xf numFmtId="0" fontId="0" fillId="5" borderId="0" xfId="0" applyFill="1"/>
    <xf numFmtId="14" fontId="0" fillId="5" borderId="0" xfId="0" applyNumberFormat="1" applyFill="1"/>
    <xf numFmtId="0" fontId="0" fillId="5" borderId="0" xfId="0" applyFill="1" applyBorder="1"/>
    <xf numFmtId="14" fontId="0" fillId="5" borderId="0" xfId="0" applyNumberFormat="1" applyFill="1" applyBorder="1"/>
    <xf numFmtId="14" fontId="0" fillId="4" borderId="0" xfId="0" applyNumberFormat="1" applyFill="1" applyBorder="1"/>
    <xf numFmtId="14" fontId="0" fillId="4" borderId="3" xfId="0" applyNumberFormat="1" applyFill="1" applyBorder="1"/>
    <xf numFmtId="0" fontId="0" fillId="0" borderId="0" xfId="0" applyAlignment="1"/>
    <xf numFmtId="0" fontId="1" fillId="0" borderId="0" xfId="0" applyFont="1"/>
    <xf numFmtId="0" fontId="8" fillId="0" borderId="0" xfId="0" applyFont="1"/>
    <xf numFmtId="0" fontId="0" fillId="0" borderId="1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1" xfId="0" applyBorder="1"/>
    <xf numFmtId="0" fontId="9" fillId="0" borderId="30" xfId="0" applyFont="1" applyBorder="1"/>
    <xf numFmtId="0" fontId="8" fillId="0" borderId="18" xfId="0" applyFont="1" applyBorder="1"/>
    <xf numFmtId="0" fontId="0" fillId="2" borderId="1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14" fontId="0" fillId="0" borderId="40" xfId="0" applyNumberFormat="1" applyBorder="1"/>
    <xf numFmtId="14" fontId="0" fillId="0" borderId="0" xfId="0" applyNumberFormat="1" applyBorder="1"/>
    <xf numFmtId="14" fontId="0" fillId="0" borderId="41" xfId="0" applyNumberFormat="1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0" xfId="0" applyBorder="1"/>
    <xf numFmtId="0" fontId="0" fillId="0" borderId="41" xfId="0" applyBorder="1"/>
    <xf numFmtId="14" fontId="0" fillId="0" borderId="43" xfId="0" applyNumberFormat="1" applyFill="1" applyBorder="1"/>
    <xf numFmtId="14" fontId="0" fillId="0" borderId="44" xfId="0" applyNumberFormat="1" applyFill="1" applyBorder="1"/>
    <xf numFmtId="0" fontId="0" fillId="0" borderId="0" xfId="0" applyFill="1" applyBorder="1"/>
    <xf numFmtId="0" fontId="0" fillId="0" borderId="42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40" xfId="0" applyFill="1" applyBorder="1"/>
    <xf numFmtId="0" fontId="0" fillId="0" borderId="41" xfId="0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1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3" fillId="0" borderId="13" xfId="0" applyFont="1" applyBorder="1"/>
    <xf numFmtId="0" fontId="0" fillId="0" borderId="51" xfId="0" applyBorder="1"/>
    <xf numFmtId="0" fontId="0" fillId="0" borderId="7" xfId="0" applyBorder="1"/>
    <xf numFmtId="0" fontId="12" fillId="9" borderId="1" xfId="0" applyFont="1" applyFill="1" applyBorder="1"/>
    <xf numFmtId="0" fontId="0" fillId="9" borderId="1" xfId="0" applyFill="1" applyBorder="1"/>
    <xf numFmtId="0" fontId="12" fillId="0" borderId="8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3" xfId="0" applyBorder="1"/>
    <xf numFmtId="21" fontId="0" fillId="0" borderId="0" xfId="0" applyNumberFormat="1" applyBorder="1"/>
    <xf numFmtId="21" fontId="0" fillId="0" borderId="8" xfId="0" applyNumberFormat="1" applyBorder="1"/>
    <xf numFmtId="21" fontId="0" fillId="0" borderId="9" xfId="0" applyNumberFormat="1" applyBorder="1"/>
    <xf numFmtId="21" fontId="0" fillId="0" borderId="4" xfId="0" applyNumberFormat="1" applyBorder="1"/>
    <xf numFmtId="0" fontId="0" fillId="0" borderId="13" xfId="0" applyFont="1" applyBorder="1"/>
    <xf numFmtId="0" fontId="0" fillId="0" borderId="7" xfId="0" applyFont="1" applyBorder="1"/>
    <xf numFmtId="0" fontId="2" fillId="0" borderId="8" xfId="0" applyFont="1" applyBorder="1"/>
    <xf numFmtId="0" fontId="2" fillId="0" borderId="4" xfId="0" applyFont="1" applyBorder="1"/>
    <xf numFmtId="0" fontId="12" fillId="6" borderId="1" xfId="0" applyFont="1" applyFill="1" applyBorder="1"/>
    <xf numFmtId="0" fontId="0" fillId="6" borderId="1" xfId="0" applyFill="1" applyBorder="1"/>
    <xf numFmtId="21" fontId="0" fillId="0" borderId="40" xfId="0" applyNumberFormat="1" applyBorder="1"/>
    <xf numFmtId="0" fontId="0" fillId="0" borderId="0" xfId="0" applyFont="1" applyBorder="1"/>
    <xf numFmtId="0" fontId="2" fillId="0" borderId="9" xfId="0" applyFont="1" applyBorder="1"/>
    <xf numFmtId="0" fontId="2" fillId="0" borderId="0" xfId="0" applyFont="1" applyBorder="1"/>
    <xf numFmtId="21" fontId="2" fillId="0" borderId="8" xfId="0" applyNumberFormat="1" applyFont="1" applyBorder="1"/>
    <xf numFmtId="14" fontId="2" fillId="0" borderId="4" xfId="0" applyNumberFormat="1" applyFont="1" applyBorder="1"/>
    <xf numFmtId="14" fontId="2" fillId="0" borderId="8" xfId="0" applyNumberFormat="1" applyFont="1" applyBorder="1"/>
    <xf numFmtId="14" fontId="2" fillId="0" borderId="9" xfId="0" applyNumberFormat="1" applyFont="1" applyBorder="1"/>
    <xf numFmtId="21" fontId="2" fillId="0" borderId="52" xfId="0" applyNumberFormat="1" applyFont="1" applyBorder="1"/>
    <xf numFmtId="21" fontId="2" fillId="0" borderId="53" xfId="0" applyNumberFormat="1" applyFont="1" applyBorder="1"/>
    <xf numFmtId="21" fontId="2" fillId="0" borderId="51" xfId="0" applyNumberFormat="1" applyFont="1" applyBorder="1"/>
    <xf numFmtId="46" fontId="0" fillId="0" borderId="0" xfId="0" applyNumberFormat="1"/>
    <xf numFmtId="21" fontId="0" fillId="0" borderId="0" xfId="0" applyNumberFormat="1"/>
    <xf numFmtId="14" fontId="2" fillId="0" borderId="0" xfId="0" applyNumberFormat="1" applyFont="1"/>
    <xf numFmtId="21" fontId="2" fillId="0" borderId="0" xfId="0" applyNumberFormat="1" applyFont="1"/>
    <xf numFmtId="46" fontId="2" fillId="0" borderId="24" xfId="0" applyNumberFormat="1" applyFont="1" applyBorder="1" applyAlignment="1">
      <alignment horizontal="center"/>
    </xf>
    <xf numFmtId="46" fontId="2" fillId="0" borderId="25" xfId="0" applyNumberFormat="1" applyFont="1" applyBorder="1" applyAlignment="1">
      <alignment horizontal="center"/>
    </xf>
    <xf numFmtId="46" fontId="2" fillId="0" borderId="26" xfId="0" applyNumberFormat="1" applyFont="1" applyBorder="1" applyAlignment="1">
      <alignment horizontal="center"/>
    </xf>
    <xf numFmtId="164" fontId="9" fillId="0" borderId="30" xfId="0" applyNumberFormat="1" applyFont="1" applyBorder="1" applyAlignment="1">
      <alignment horizontal="center"/>
    </xf>
    <xf numFmtId="164" fontId="9" fillId="0" borderId="14" xfId="0" applyNumberFormat="1" applyFont="1" applyBorder="1" applyAlignment="1">
      <alignment horizontal="center"/>
    </xf>
    <xf numFmtId="164" fontId="9" fillId="0" borderId="31" xfId="0" applyNumberFormat="1" applyFont="1" applyBorder="1" applyAlignment="1">
      <alignment horizontal="center"/>
    </xf>
    <xf numFmtId="46" fontId="0" fillId="3" borderId="21" xfId="0" applyNumberFormat="1" applyFill="1" applyBorder="1" applyAlignment="1">
      <alignment horizontal="center" vertical="center"/>
    </xf>
    <xf numFmtId="46" fontId="0" fillId="3" borderId="28" xfId="0" applyNumberFormat="1" applyFill="1" applyBorder="1" applyAlignment="1">
      <alignment horizontal="center" vertical="center"/>
    </xf>
    <xf numFmtId="46" fontId="0" fillId="3" borderId="8" xfId="0" applyNumberFormat="1" applyFill="1" applyBorder="1" applyAlignment="1">
      <alignment horizontal="center" vertical="center"/>
    </xf>
    <xf numFmtId="46" fontId="0" fillId="3" borderId="29" xfId="0" applyNumberFormat="1" applyFill="1" applyBorder="1" applyAlignment="1">
      <alignment horizontal="center" vertical="center"/>
    </xf>
    <xf numFmtId="46" fontId="0" fillId="3" borderId="20" xfId="0" applyNumberFormat="1" applyFill="1" applyBorder="1" applyAlignment="1">
      <alignment horizontal="center" vertical="center"/>
    </xf>
    <xf numFmtId="46" fontId="0" fillId="3" borderId="35" xfId="0" applyNumberFormat="1" applyFill="1" applyBorder="1" applyAlignment="1">
      <alignment horizontal="center" vertical="center"/>
    </xf>
    <xf numFmtId="46" fontId="0" fillId="6" borderId="21" xfId="0" applyNumberFormat="1" applyFill="1" applyBorder="1" applyAlignment="1">
      <alignment horizontal="center" vertical="center"/>
    </xf>
    <xf numFmtId="46" fontId="0" fillId="6" borderId="22" xfId="0" applyNumberFormat="1" applyFill="1" applyBorder="1" applyAlignment="1">
      <alignment horizontal="center" vertical="center"/>
    </xf>
    <xf numFmtId="46" fontId="0" fillId="6" borderId="8" xfId="0" applyNumberFormat="1" applyFill="1" applyBorder="1" applyAlignment="1">
      <alignment horizontal="center" vertical="center"/>
    </xf>
    <xf numFmtId="46" fontId="0" fillId="6" borderId="4" xfId="0" applyNumberFormat="1" applyFill="1" applyBorder="1" applyAlignment="1">
      <alignment horizontal="center" vertical="center"/>
    </xf>
    <xf numFmtId="46" fontId="0" fillId="6" borderId="20" xfId="0" applyNumberFormat="1" applyFill="1" applyBorder="1" applyAlignment="1">
      <alignment horizontal="center" vertical="center"/>
    </xf>
    <xf numFmtId="46" fontId="0" fillId="6" borderId="19" xfId="0" applyNumberFormat="1" applyFill="1" applyBorder="1" applyAlignment="1">
      <alignment horizontal="center" vertical="center"/>
    </xf>
    <xf numFmtId="46" fontId="0" fillId="3" borderId="22" xfId="0" applyNumberFormat="1" applyFill="1" applyBorder="1" applyAlignment="1">
      <alignment horizontal="center" vertical="center"/>
    </xf>
    <xf numFmtId="46" fontId="0" fillId="3" borderId="4" xfId="0" applyNumberFormat="1" applyFill="1" applyBorder="1" applyAlignment="1">
      <alignment horizontal="center" vertical="center"/>
    </xf>
    <xf numFmtId="46" fontId="0" fillId="3" borderId="19" xfId="0" applyNumberForma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46" fontId="0" fillId="6" borderId="13" xfId="0" applyNumberFormat="1" applyFill="1" applyBorder="1" applyAlignment="1">
      <alignment horizontal="center" vertical="center"/>
    </xf>
    <xf numFmtId="46" fontId="0" fillId="6" borderId="7" xfId="0" applyNumberFormat="1" applyFill="1" applyBorder="1" applyAlignment="1">
      <alignment horizontal="center" vertical="center"/>
    </xf>
    <xf numFmtId="46" fontId="0" fillId="3" borderId="13" xfId="0" applyNumberFormat="1" applyFill="1" applyBorder="1" applyAlignment="1">
      <alignment horizontal="center" vertical="center"/>
    </xf>
    <xf numFmtId="46" fontId="0" fillId="3" borderId="7" xfId="0" applyNumberFormat="1" applyFill="1" applyBorder="1" applyAlignment="1">
      <alignment horizontal="center" vertical="center"/>
    </xf>
    <xf numFmtId="46" fontId="0" fillId="3" borderId="38" xfId="0" applyNumberForma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45" xfId="0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14" fontId="7" fillId="0" borderId="45" xfId="0" applyNumberFormat="1" applyFont="1" applyBorder="1" applyAlignment="1">
      <alignment horizontal="center"/>
    </xf>
    <xf numFmtId="14" fontId="7" fillId="0" borderId="46" xfId="0" applyNumberFormat="1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/>
    </xf>
    <xf numFmtId="46" fontId="11" fillId="0" borderId="0" xfId="0" applyNumberFormat="1" applyFont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46" fontId="0" fillId="3" borderId="1" xfId="0" applyNumberFormat="1" applyFill="1" applyBorder="1" applyAlignment="1">
      <alignment horizontal="center" vertical="center"/>
    </xf>
    <xf numFmtId="46" fontId="0" fillId="2" borderId="1" xfId="0" applyNumberFormat="1" applyFill="1" applyBorder="1" applyAlignment="1">
      <alignment horizontal="center" vertical="center"/>
    </xf>
    <xf numFmtId="46" fontId="0" fillId="6" borderId="1" xfId="0" applyNumberForma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4" fontId="0" fillId="3" borderId="1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D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A$50" lockText="1" noThreeD="1"/>
</file>

<file path=xl/ctrlProps/ctrlProp10.xml><?xml version="1.0" encoding="utf-8"?>
<formControlPr xmlns="http://schemas.microsoft.com/office/spreadsheetml/2009/9/main" objectType="CheckBox" fmlaLink="$A$59" lockText="1" noThreeD="1"/>
</file>

<file path=xl/ctrlProps/ctrlProp11.xml><?xml version="1.0" encoding="utf-8"?>
<formControlPr xmlns="http://schemas.microsoft.com/office/spreadsheetml/2009/9/main" objectType="CheckBox" fmlaLink="$A$60" lockText="1" noThreeD="1"/>
</file>

<file path=xl/ctrlProps/ctrlProp12.xml><?xml version="1.0" encoding="utf-8"?>
<formControlPr xmlns="http://schemas.microsoft.com/office/spreadsheetml/2009/9/main" objectType="CheckBox" fmlaLink="$A$61" lockText="1" noThreeD="1"/>
</file>

<file path=xl/ctrlProps/ctrlProp13.xml><?xml version="1.0" encoding="utf-8"?>
<formControlPr xmlns="http://schemas.microsoft.com/office/spreadsheetml/2009/9/main" objectType="CheckBox" fmlaLink="$A$62" lockText="1" noThreeD="1"/>
</file>

<file path=xl/ctrlProps/ctrlProp14.xml><?xml version="1.0" encoding="utf-8"?>
<formControlPr xmlns="http://schemas.microsoft.com/office/spreadsheetml/2009/9/main" objectType="CheckBox" checked="Checked" fmlaLink="$A$49" lockText="1" noThreeD="1"/>
</file>

<file path=xl/ctrlProps/ctrlProp2.xml><?xml version="1.0" encoding="utf-8"?>
<formControlPr xmlns="http://schemas.microsoft.com/office/spreadsheetml/2009/9/main" objectType="CheckBox" fmlaLink="$A$51" lockText="1" noThreeD="1"/>
</file>

<file path=xl/ctrlProps/ctrlProp3.xml><?xml version="1.0" encoding="utf-8"?>
<formControlPr xmlns="http://schemas.microsoft.com/office/spreadsheetml/2009/9/main" objectType="CheckBox" fmlaLink="$A$52" lockText="1" noThreeD="1"/>
</file>

<file path=xl/ctrlProps/ctrlProp4.xml><?xml version="1.0" encoding="utf-8"?>
<formControlPr xmlns="http://schemas.microsoft.com/office/spreadsheetml/2009/9/main" objectType="CheckBox" fmlaLink="$A$53" lockText="1" noThreeD="1"/>
</file>

<file path=xl/ctrlProps/ctrlProp5.xml><?xml version="1.0" encoding="utf-8"?>
<formControlPr xmlns="http://schemas.microsoft.com/office/spreadsheetml/2009/9/main" objectType="CheckBox" fmlaLink="$A$54" lockText="1" noThreeD="1"/>
</file>

<file path=xl/ctrlProps/ctrlProp6.xml><?xml version="1.0" encoding="utf-8"?>
<formControlPr xmlns="http://schemas.microsoft.com/office/spreadsheetml/2009/9/main" objectType="CheckBox" fmlaLink="$A$55" lockText="1" noThreeD="1"/>
</file>

<file path=xl/ctrlProps/ctrlProp7.xml><?xml version="1.0" encoding="utf-8"?>
<formControlPr xmlns="http://schemas.microsoft.com/office/spreadsheetml/2009/9/main" objectType="CheckBox" fmlaLink="$A$56" lockText="1" noThreeD="1"/>
</file>

<file path=xl/ctrlProps/ctrlProp8.xml><?xml version="1.0" encoding="utf-8"?>
<formControlPr xmlns="http://schemas.microsoft.com/office/spreadsheetml/2009/9/main" objectType="CheckBox" fmlaLink="$A$57" lockText="1" noThreeD="1"/>
</file>

<file path=xl/ctrlProps/ctrlProp9.xml><?xml version="1.0" encoding="utf-8"?>
<formControlPr xmlns="http://schemas.microsoft.com/office/spreadsheetml/2009/9/main" objectType="CheckBox" fmlaLink="$A$5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6</xdr:row>
          <xdr:rowOff>28575</xdr:rowOff>
        </xdr:from>
        <xdr:to>
          <xdr:col>7</xdr:col>
          <xdr:colOff>790575</xdr:colOff>
          <xdr:row>7</xdr:row>
          <xdr:rowOff>171450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8</xdr:row>
          <xdr:rowOff>28575</xdr:rowOff>
        </xdr:from>
        <xdr:to>
          <xdr:col>7</xdr:col>
          <xdr:colOff>790575</xdr:colOff>
          <xdr:row>9</xdr:row>
          <xdr:rowOff>180975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10</xdr:row>
          <xdr:rowOff>28575</xdr:rowOff>
        </xdr:from>
        <xdr:to>
          <xdr:col>7</xdr:col>
          <xdr:colOff>790575</xdr:colOff>
          <xdr:row>11</xdr:row>
          <xdr:rowOff>171450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12</xdr:row>
          <xdr:rowOff>28575</xdr:rowOff>
        </xdr:from>
        <xdr:to>
          <xdr:col>7</xdr:col>
          <xdr:colOff>790575</xdr:colOff>
          <xdr:row>13</xdr:row>
          <xdr:rowOff>180975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14</xdr:row>
          <xdr:rowOff>28575</xdr:rowOff>
        </xdr:from>
        <xdr:to>
          <xdr:col>7</xdr:col>
          <xdr:colOff>790575</xdr:colOff>
          <xdr:row>15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16</xdr:row>
          <xdr:rowOff>28575</xdr:rowOff>
        </xdr:from>
        <xdr:to>
          <xdr:col>7</xdr:col>
          <xdr:colOff>790575</xdr:colOff>
          <xdr:row>17</xdr:row>
          <xdr:rowOff>180975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18</xdr:row>
          <xdr:rowOff>28575</xdr:rowOff>
        </xdr:from>
        <xdr:to>
          <xdr:col>7</xdr:col>
          <xdr:colOff>790575</xdr:colOff>
          <xdr:row>19</xdr:row>
          <xdr:rowOff>171450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20</xdr:row>
          <xdr:rowOff>28575</xdr:rowOff>
        </xdr:from>
        <xdr:to>
          <xdr:col>7</xdr:col>
          <xdr:colOff>790575</xdr:colOff>
          <xdr:row>21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22</xdr:row>
          <xdr:rowOff>28575</xdr:rowOff>
        </xdr:from>
        <xdr:to>
          <xdr:col>7</xdr:col>
          <xdr:colOff>790575</xdr:colOff>
          <xdr:row>23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24</xdr:row>
          <xdr:rowOff>28575</xdr:rowOff>
        </xdr:from>
        <xdr:to>
          <xdr:col>7</xdr:col>
          <xdr:colOff>790575</xdr:colOff>
          <xdr:row>25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26</xdr:row>
          <xdr:rowOff>28575</xdr:rowOff>
        </xdr:from>
        <xdr:to>
          <xdr:col>7</xdr:col>
          <xdr:colOff>790575</xdr:colOff>
          <xdr:row>27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28</xdr:row>
          <xdr:rowOff>28575</xdr:rowOff>
        </xdr:from>
        <xdr:to>
          <xdr:col>7</xdr:col>
          <xdr:colOff>790575</xdr:colOff>
          <xdr:row>29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30</xdr:row>
          <xdr:rowOff>28575</xdr:rowOff>
        </xdr:from>
        <xdr:to>
          <xdr:col>7</xdr:col>
          <xdr:colOff>790575</xdr:colOff>
          <xdr:row>31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4</xdr:row>
          <xdr:rowOff>28575</xdr:rowOff>
        </xdr:from>
        <xdr:to>
          <xdr:col>7</xdr:col>
          <xdr:colOff>790575</xdr:colOff>
          <xdr:row>5</xdr:row>
          <xdr:rowOff>180975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D723-46E3-4727-8F4C-FA259F9372A1}">
  <sheetPr codeName="Tabelle1"/>
  <dimension ref="A1:AH62"/>
  <sheetViews>
    <sheetView tabSelected="1" zoomScaleNormal="100" workbookViewId="0">
      <selection activeCell="I7" sqref="I7:I8"/>
    </sheetView>
  </sheetViews>
  <sheetFormatPr baseColWidth="10" defaultRowHeight="15" x14ac:dyDescent="0.25"/>
  <cols>
    <col min="1" max="1" width="13.28515625" customWidth="1"/>
    <col min="8" max="8" width="15.42578125" customWidth="1"/>
    <col min="10" max="10" width="11.42578125" customWidth="1"/>
  </cols>
  <sheetData>
    <row r="1" spans="1:34" ht="36" x14ac:dyDescent="0.55000000000000004">
      <c r="A1" s="139" t="s">
        <v>0</v>
      </c>
      <c r="B1" s="139"/>
      <c r="C1" s="139"/>
      <c r="D1" s="139"/>
      <c r="E1" s="139"/>
      <c r="F1" s="139"/>
      <c r="G1" s="139"/>
      <c r="H1" s="139"/>
      <c r="I1" s="139"/>
    </row>
    <row r="2" spans="1:34" ht="15.75" thickBot="1" x14ac:dyDescent="0.3">
      <c r="B2" s="1"/>
    </row>
    <row r="3" spans="1:34" ht="15.75" x14ac:dyDescent="0.25">
      <c r="A3" s="17" t="s">
        <v>9</v>
      </c>
      <c r="B3" s="17" t="s">
        <v>10</v>
      </c>
      <c r="H3" s="112" t="s">
        <v>42</v>
      </c>
      <c r="I3" s="104" t="s">
        <v>49</v>
      </c>
      <c r="J3" s="105"/>
      <c r="K3" s="105"/>
      <c r="L3" s="104" t="s">
        <v>50</v>
      </c>
      <c r="M3" s="105"/>
      <c r="N3" s="105"/>
      <c r="O3" s="104" t="s">
        <v>54</v>
      </c>
      <c r="P3" s="105"/>
      <c r="Q3" s="105"/>
      <c r="R3" s="104" t="s">
        <v>53</v>
      </c>
      <c r="S3" s="105"/>
      <c r="T3" s="106"/>
      <c r="U3" s="104" t="s">
        <v>52</v>
      </c>
      <c r="V3" s="105"/>
      <c r="W3" s="106"/>
      <c r="X3" s="104" t="s">
        <v>51</v>
      </c>
      <c r="Y3" s="105"/>
      <c r="Z3" s="106"/>
    </row>
    <row r="4" spans="1:34" x14ac:dyDescent="0.25">
      <c r="A4" s="9" t="s">
        <v>7</v>
      </c>
      <c r="B4" s="10">
        <v>42482</v>
      </c>
      <c r="C4" s="134" t="s">
        <v>11</v>
      </c>
      <c r="D4" s="136" t="s">
        <v>37</v>
      </c>
      <c r="E4" s="15"/>
      <c r="F4" s="15"/>
      <c r="G4" s="15"/>
      <c r="H4" s="113"/>
      <c r="I4" s="20" t="s">
        <v>38</v>
      </c>
      <c r="J4" s="19" t="s">
        <v>39</v>
      </c>
      <c r="K4" s="19" t="s">
        <v>40</v>
      </c>
      <c r="L4" s="20" t="s">
        <v>38</v>
      </c>
      <c r="M4" s="19" t="s">
        <v>39</v>
      </c>
      <c r="N4" s="19" t="s">
        <v>40</v>
      </c>
      <c r="O4" s="20" t="s">
        <v>38</v>
      </c>
      <c r="P4" s="19" t="s">
        <v>39</v>
      </c>
      <c r="Q4" s="19" t="s">
        <v>40</v>
      </c>
      <c r="R4" s="20" t="s">
        <v>38</v>
      </c>
      <c r="S4" s="19" t="s">
        <v>39</v>
      </c>
      <c r="T4" s="19" t="s">
        <v>40</v>
      </c>
      <c r="U4" s="20" t="s">
        <v>38</v>
      </c>
      <c r="V4" s="19" t="s">
        <v>39</v>
      </c>
      <c r="W4" s="19" t="s">
        <v>40</v>
      </c>
      <c r="X4" s="20" t="s">
        <v>38</v>
      </c>
      <c r="Y4" s="19" t="s">
        <v>39</v>
      </c>
      <c r="Z4" s="25" t="s">
        <v>40</v>
      </c>
    </row>
    <row r="5" spans="1:34" x14ac:dyDescent="0.25">
      <c r="A5" s="4" t="s">
        <v>8</v>
      </c>
      <c r="B5" s="5">
        <v>42486</v>
      </c>
      <c r="C5" s="133"/>
      <c r="D5" s="137"/>
      <c r="E5" s="29"/>
      <c r="F5" s="30"/>
      <c r="G5" s="31"/>
      <c r="H5" s="123"/>
      <c r="I5" s="95">
        <f>Pellekoorne!I4</f>
        <v>0.66666666666666674</v>
      </c>
      <c r="J5" s="97">
        <f>IF(A49=FALSE,I33/C35,I33/14)</f>
        <v>0.8035714285714286</v>
      </c>
      <c r="K5" s="107">
        <f>ROUNDDOWN(J5-I5,6)</f>
        <v>0.136904</v>
      </c>
      <c r="L5" s="95">
        <f>Gutsche!I4</f>
        <v>0.75694444444444442</v>
      </c>
      <c r="M5" s="97">
        <f>IF(A49=FALSE,L33/C35,L33/14)</f>
        <v>0.8035714285714286</v>
      </c>
      <c r="N5" s="107">
        <f>ROUNDDOWN(M5-L5,6)</f>
        <v>4.6626000000000001E-2</v>
      </c>
      <c r="O5" s="95">
        <f>Lapp!I4</f>
        <v>0.625</v>
      </c>
      <c r="P5" s="97">
        <f>IF(A49=FALSE,O33/C35,O33/14)</f>
        <v>0.8035714285714286</v>
      </c>
      <c r="Q5" s="107">
        <f t="shared" ref="Q5" si="0">ROUNDDOWN(P5-O5,6)</f>
        <v>0.17857100000000001</v>
      </c>
      <c r="R5" s="95">
        <f>Martschenko!I4</f>
        <v>0.5625</v>
      </c>
      <c r="S5" s="97">
        <f>IF(A49=FALSE,R33/C35,R33/14)</f>
        <v>0.8035714285714286</v>
      </c>
      <c r="T5" s="99">
        <f t="shared" ref="T5" si="1">ROUNDDOWN(S5-R5,6)</f>
        <v>0.24107100000000001</v>
      </c>
      <c r="U5" s="95">
        <f>Soboth!I4</f>
        <v>0.5</v>
      </c>
      <c r="V5" s="97">
        <f>IF(A49=FALSE,U33/C35,U33/14)</f>
        <v>0.8035714285714286</v>
      </c>
      <c r="W5" s="99">
        <f t="shared" ref="W5" si="2">ROUNDDOWN(V5-U5,6)</f>
        <v>0.30357099999999998</v>
      </c>
      <c r="X5" s="95">
        <f>Stephan!I4</f>
        <v>0.52083333333333337</v>
      </c>
      <c r="Y5" s="97">
        <f>IF(A49=FALSE,X33/C35,X33/14)</f>
        <v>0.8035714285714286</v>
      </c>
      <c r="Z5" s="99">
        <f t="shared" ref="Z5" si="3">ROUNDDOWN(Y5-X5,6)</f>
        <v>0.28273799999999999</v>
      </c>
    </row>
    <row r="6" spans="1:34" x14ac:dyDescent="0.25">
      <c r="A6" s="11" t="s">
        <v>7</v>
      </c>
      <c r="B6" s="12">
        <v>42519</v>
      </c>
      <c r="C6" s="134" t="s">
        <v>12</v>
      </c>
      <c r="D6" s="138"/>
      <c r="E6" s="26"/>
      <c r="F6" s="27"/>
      <c r="G6" s="28"/>
      <c r="H6" s="123"/>
      <c r="I6" s="96"/>
      <c r="J6" s="98"/>
      <c r="K6" s="108"/>
      <c r="L6" s="96"/>
      <c r="M6" s="98"/>
      <c r="N6" s="108"/>
      <c r="O6" s="96"/>
      <c r="P6" s="98"/>
      <c r="Q6" s="108"/>
      <c r="R6" s="96"/>
      <c r="S6" s="98"/>
      <c r="T6" s="100"/>
      <c r="U6" s="96"/>
      <c r="V6" s="98"/>
      <c r="W6" s="100"/>
      <c r="X6" s="96"/>
      <c r="Y6" s="98"/>
      <c r="Z6" s="100"/>
    </row>
    <row r="7" spans="1:34" ht="15.75" thickBot="1" x14ac:dyDescent="0.3">
      <c r="A7" s="6" t="s">
        <v>8</v>
      </c>
      <c r="B7" s="6">
        <v>42493</v>
      </c>
      <c r="C7" s="135"/>
      <c r="D7" s="128" t="s">
        <v>1</v>
      </c>
      <c r="E7" s="119" t="s">
        <v>35</v>
      </c>
      <c r="F7" s="120"/>
      <c r="G7" s="31"/>
      <c r="H7" s="121"/>
      <c r="I7" s="89">
        <f>Pellekoorne!I6</f>
        <v>0.38194444444444442</v>
      </c>
      <c r="J7" s="91">
        <f>IF(A50=FALSE,I34/C35,(I33-I5)/13)</f>
        <v>0.8141025641025641</v>
      </c>
      <c r="K7" s="109">
        <f t="shared" ref="K7" si="4">J7-I7</f>
        <v>0.43215811965811968</v>
      </c>
      <c r="L7" s="89">
        <f>Gutsche!I6</f>
        <v>0.17708333333333331</v>
      </c>
      <c r="M7" s="91">
        <f>IF(A50=FALSE,L34/C35,(L33-L5)/13)</f>
        <v>0.80715811965811968</v>
      </c>
      <c r="N7" s="109">
        <f t="shared" ref="N7" si="5">M7-L7</f>
        <v>0.63007478632478642</v>
      </c>
      <c r="O7" s="89">
        <f>Lapp!I6</f>
        <v>0.43402777777777779</v>
      </c>
      <c r="P7" s="91">
        <f>IF(A50=FALSE,O34/C35,(O33-O5)/13)</f>
        <v>0.81730769230769229</v>
      </c>
      <c r="Q7" s="109">
        <f t="shared" ref="Q7" si="6">P7-O7</f>
        <v>0.3832799145299145</v>
      </c>
      <c r="R7" s="89">
        <f>Martschenko!I6</f>
        <v>0.20833333333333331</v>
      </c>
      <c r="S7" s="91">
        <f>IF(A50=FALSE,R34/C35,(R33-R5)/13)</f>
        <v>0.82211538461538458</v>
      </c>
      <c r="T7" s="93">
        <f t="shared" ref="T7" si="7">S7-R7</f>
        <v>0.61378205128205132</v>
      </c>
      <c r="U7" s="89">
        <f>Soboth!I6</f>
        <v>0.21875</v>
      </c>
      <c r="V7" s="91">
        <f>IF(A50=FALSE,U34/C35,(U33-U5)/13)</f>
        <v>0.82692307692307687</v>
      </c>
      <c r="W7" s="93">
        <f t="shared" ref="W7" si="8">V7-U7</f>
        <v>0.60817307692307687</v>
      </c>
      <c r="X7" s="89">
        <f>Stephan!I6</f>
        <v>0.35069444444444442</v>
      </c>
      <c r="Y7" s="91">
        <f>IF(A50=FALSE,X34/C35,(X33-X5)/13)</f>
        <v>0.82532051282051277</v>
      </c>
      <c r="Z7" s="93">
        <f t="shared" ref="Z7" si="9">Y7-X7</f>
        <v>0.47462606837606836</v>
      </c>
    </row>
    <row r="8" spans="1:34" x14ac:dyDescent="0.25">
      <c r="A8" s="9" t="s">
        <v>7</v>
      </c>
      <c r="B8" s="10">
        <v>42496</v>
      </c>
      <c r="C8" s="132" t="s">
        <v>13</v>
      </c>
      <c r="D8" s="128"/>
      <c r="E8" s="32"/>
      <c r="F8" s="2"/>
      <c r="G8" s="33"/>
      <c r="H8" s="121"/>
      <c r="I8" s="101"/>
      <c r="J8" s="102"/>
      <c r="K8" s="110"/>
      <c r="L8" s="101"/>
      <c r="M8" s="102"/>
      <c r="N8" s="110"/>
      <c r="O8" s="101"/>
      <c r="P8" s="102"/>
      <c r="Q8" s="110"/>
      <c r="R8" s="101"/>
      <c r="S8" s="102"/>
      <c r="T8" s="103"/>
      <c r="U8" s="101"/>
      <c r="V8" s="102"/>
      <c r="W8" s="103"/>
      <c r="X8" s="101"/>
      <c r="Y8" s="102"/>
      <c r="Z8" s="103"/>
    </row>
    <row r="9" spans="1:34" x14ac:dyDescent="0.25">
      <c r="A9" s="4" t="s">
        <v>8</v>
      </c>
      <c r="B9" s="5">
        <v>42500</v>
      </c>
      <c r="C9" s="133"/>
      <c r="D9" s="129" t="s">
        <v>2</v>
      </c>
      <c r="E9" s="29"/>
      <c r="F9" s="34"/>
      <c r="G9" s="35"/>
      <c r="H9" s="124"/>
      <c r="I9" s="95">
        <f>Pellekoorne!I8</f>
        <v>0</v>
      </c>
      <c r="J9" s="97">
        <f>IF(A51=FALSE,I34/C35,(I33-I5-I7)/12)</f>
        <v>0.8141025641025641</v>
      </c>
      <c r="K9" s="107">
        <f t="shared" ref="K9" si="10">J9-I9</f>
        <v>0.8141025641025641</v>
      </c>
      <c r="L9" s="95">
        <f>Gutsche!I8</f>
        <v>0</v>
      </c>
      <c r="M9" s="97">
        <f>IF(A51=FALSE,L34/C35,(L33-L5-L7)/12)</f>
        <v>0.80715811965811968</v>
      </c>
      <c r="N9" s="107">
        <f t="shared" ref="N9" si="11">M9-L9</f>
        <v>0.80715811965811968</v>
      </c>
      <c r="O9" s="95">
        <f>Lapp!I8</f>
        <v>0</v>
      </c>
      <c r="P9" s="97">
        <f>IF(A51=FALSE,O34/C35,(O33-O5-O7)/12)</f>
        <v>0.81730769230769229</v>
      </c>
      <c r="Q9" s="107">
        <f t="shared" ref="Q9" si="12">P9-O9</f>
        <v>0.81730769230769229</v>
      </c>
      <c r="R9" s="95">
        <f>Martschenko!I8</f>
        <v>0</v>
      </c>
      <c r="S9" s="97">
        <f>IF(A51=FALSE,R34/C35,(R33-R5-R7)/12)</f>
        <v>0.82211538461538458</v>
      </c>
      <c r="T9" s="99">
        <f t="shared" ref="T9" si="13">S9-R9</f>
        <v>0.82211538461538458</v>
      </c>
      <c r="U9" s="95">
        <f>Soboth!I8</f>
        <v>0</v>
      </c>
      <c r="V9" s="97">
        <f>IF(A51=FALSE,U34/C35,(U33-U5-U7)/12)</f>
        <v>0.82692307692307687</v>
      </c>
      <c r="W9" s="99">
        <f t="shared" ref="W9" si="14">V9-U9</f>
        <v>0.82692307692307687</v>
      </c>
      <c r="X9" s="95">
        <f>Stephan!I8</f>
        <v>0</v>
      </c>
      <c r="Y9" s="97">
        <f>IF(A51=FALSE,X34/C35,(X33-X5-X7)/12)</f>
        <v>0.82532051282051277</v>
      </c>
      <c r="Z9" s="99">
        <f t="shared" ref="Z9" si="15">Y9-X9</f>
        <v>0.82532051282051277</v>
      </c>
    </row>
    <row r="10" spans="1:34" x14ac:dyDescent="0.25">
      <c r="A10" s="9" t="s">
        <v>7</v>
      </c>
      <c r="B10" s="12">
        <v>42503</v>
      </c>
      <c r="C10" s="134" t="s">
        <v>14</v>
      </c>
      <c r="D10" s="129"/>
      <c r="E10" s="32"/>
      <c r="F10" s="2"/>
      <c r="G10" s="33"/>
      <c r="H10" s="124"/>
      <c r="I10" s="96"/>
      <c r="J10" s="98"/>
      <c r="K10" s="108"/>
      <c r="L10" s="96"/>
      <c r="M10" s="98"/>
      <c r="N10" s="108"/>
      <c r="O10" s="96"/>
      <c r="P10" s="98"/>
      <c r="Q10" s="108"/>
      <c r="R10" s="96"/>
      <c r="S10" s="98"/>
      <c r="T10" s="100"/>
      <c r="U10" s="96"/>
      <c r="V10" s="98"/>
      <c r="W10" s="100"/>
      <c r="X10" s="96"/>
      <c r="Y10" s="98"/>
      <c r="Z10" s="100"/>
    </row>
    <row r="11" spans="1:34" ht="15.75" thickBot="1" x14ac:dyDescent="0.3">
      <c r="A11" s="7" t="s">
        <v>8</v>
      </c>
      <c r="B11" s="6">
        <v>42507</v>
      </c>
      <c r="C11" s="135"/>
      <c r="D11" s="128" t="s">
        <v>3</v>
      </c>
      <c r="E11" s="117" t="s">
        <v>36</v>
      </c>
      <c r="F11" s="118"/>
      <c r="G11" s="31"/>
      <c r="H11" s="121"/>
      <c r="I11" s="89">
        <f>Pellekoorne!I10</f>
        <v>0</v>
      </c>
      <c r="J11" s="91">
        <f>IF(A52=FALSE,I34/C35,(I33-I5-I7-I9)/11)</f>
        <v>0.8141025641025641</v>
      </c>
      <c r="K11" s="109">
        <f t="shared" ref="K11" si="16">J11-I11</f>
        <v>0.8141025641025641</v>
      </c>
      <c r="L11" s="89">
        <f>Gutsche!I10</f>
        <v>0</v>
      </c>
      <c r="M11" s="91">
        <f>IF(A52=FALSE,L34/C35,(L33-L5-L7-L9)/11)</f>
        <v>0.80715811965811968</v>
      </c>
      <c r="N11" s="109">
        <f t="shared" ref="N11" si="17">M11-L11</f>
        <v>0.80715811965811968</v>
      </c>
      <c r="O11" s="89">
        <f>Lapp!I10</f>
        <v>0</v>
      </c>
      <c r="P11" s="91">
        <f>IF(A52=FALSE,O34/C35,(O33-O5-O7-O9)/11)</f>
        <v>0.81730769230769229</v>
      </c>
      <c r="Q11" s="109">
        <f t="shared" ref="Q11" si="18">P11-O11</f>
        <v>0.81730769230769229</v>
      </c>
      <c r="R11" s="89">
        <f>Martschenko!I10</f>
        <v>0</v>
      </c>
      <c r="S11" s="91">
        <f>IF(A52=FALSE,R34/C35,(R33-R5-R7-R9)/11)</f>
        <v>0.82211538461538458</v>
      </c>
      <c r="T11" s="93">
        <f t="shared" ref="T11" si="19">S11-R11</f>
        <v>0.82211538461538458</v>
      </c>
      <c r="U11" s="89">
        <f>Soboth!I10</f>
        <v>0</v>
      </c>
      <c r="V11" s="91">
        <f>IF(A52=FALSE,U34/C35,(U33-U5-U7-U9)/11)</f>
        <v>0.82692307692307687</v>
      </c>
      <c r="W11" s="93">
        <f t="shared" ref="W11" si="20">V11-U11</f>
        <v>0.82692307692307687</v>
      </c>
      <c r="X11" s="89">
        <f>Stephan!I10</f>
        <v>0</v>
      </c>
      <c r="Y11" s="91">
        <f>IF(A52=FALSE,X34/C35,(X33-X5-X7-X9)/11)</f>
        <v>0.82532051282051277</v>
      </c>
      <c r="Z11" s="93">
        <f t="shared" ref="Z11" si="21">Y11-X11</f>
        <v>0.82532051282051277</v>
      </c>
    </row>
    <row r="12" spans="1:34" x14ac:dyDescent="0.25">
      <c r="A12" s="9" t="s">
        <v>7</v>
      </c>
      <c r="B12" s="10">
        <v>42510</v>
      </c>
      <c r="C12" s="132" t="s">
        <v>15</v>
      </c>
      <c r="D12" s="128"/>
      <c r="E12" s="32"/>
      <c r="F12" s="2"/>
      <c r="G12" s="33"/>
      <c r="H12" s="121"/>
      <c r="I12" s="101"/>
      <c r="J12" s="102"/>
      <c r="K12" s="110"/>
      <c r="L12" s="101"/>
      <c r="M12" s="102"/>
      <c r="N12" s="110"/>
      <c r="O12" s="101"/>
      <c r="P12" s="102"/>
      <c r="Q12" s="110"/>
      <c r="R12" s="101"/>
      <c r="S12" s="102"/>
      <c r="T12" s="103"/>
      <c r="U12" s="101"/>
      <c r="V12" s="102"/>
      <c r="W12" s="103"/>
      <c r="X12" s="101"/>
      <c r="Y12" s="102"/>
      <c r="Z12" s="103"/>
    </row>
    <row r="13" spans="1:34" x14ac:dyDescent="0.25">
      <c r="A13" s="4" t="s">
        <v>8</v>
      </c>
      <c r="B13" s="5">
        <v>42514</v>
      </c>
      <c r="C13" s="133"/>
      <c r="D13" s="129" t="s">
        <v>4</v>
      </c>
      <c r="E13" s="29"/>
      <c r="F13" s="30"/>
      <c r="G13" s="31"/>
      <c r="H13" s="121"/>
      <c r="I13" s="95">
        <f>Pellekoorne!I12</f>
        <v>0</v>
      </c>
      <c r="J13" s="97">
        <f>IF(A53=FALSE,I34/C35,(I33-I5-I7-I9-I11)/10)</f>
        <v>0.8141025641025641</v>
      </c>
      <c r="K13" s="107">
        <f t="shared" ref="K13" si="22">J13-I13</f>
        <v>0.8141025641025641</v>
      </c>
      <c r="L13" s="95">
        <f>Gutsche!I12</f>
        <v>0</v>
      </c>
      <c r="M13" s="97">
        <f>IF(A54=FALSE,L34/C35,(L33-L5-L7-L9-L11)/10)</f>
        <v>0.80715811965811968</v>
      </c>
      <c r="N13" s="107">
        <f t="shared" ref="N13" si="23">M13-L13</f>
        <v>0.80715811965811968</v>
      </c>
      <c r="O13" s="95">
        <f>Lapp!I12</f>
        <v>0</v>
      </c>
      <c r="P13" s="97">
        <f>IF(A53=FALSE,O34/C35,(O33-O5-O7-O9-O11)/10)</f>
        <v>0.81730769230769229</v>
      </c>
      <c r="Q13" s="107">
        <f t="shared" ref="Q13" si="24">P13-O13</f>
        <v>0.81730769230769229</v>
      </c>
      <c r="R13" s="95">
        <f>Martschenko!I12</f>
        <v>0</v>
      </c>
      <c r="S13" s="97">
        <f>IF(A53=FALSE,R34/C35,(R33-R5-R7-R9-R11)/10)</f>
        <v>0.82211538461538458</v>
      </c>
      <c r="T13" s="99">
        <f t="shared" ref="T13" si="25">S13-R13</f>
        <v>0.82211538461538458</v>
      </c>
      <c r="U13" s="95">
        <f>Soboth!I12</f>
        <v>0</v>
      </c>
      <c r="V13" s="97">
        <f>IF(A53=FALSE,U34/C35,(U33-U5-U7-U9-U11)/10)</f>
        <v>0.82692307692307687</v>
      </c>
      <c r="W13" s="99">
        <f t="shared" ref="W13" si="26">V13-U13</f>
        <v>0.82692307692307687</v>
      </c>
      <c r="X13" s="95">
        <f>Stephan!I12</f>
        <v>0</v>
      </c>
      <c r="Y13" s="97">
        <f>IF(A53=FALSE,X34/C35,(X33-X5-X7-X9-X11)/10)</f>
        <v>0.82532051282051277</v>
      </c>
      <c r="Z13" s="99">
        <f t="shared" ref="Z13" si="27">Y13-X13</f>
        <v>0.82532051282051277</v>
      </c>
    </row>
    <row r="14" spans="1:34" x14ac:dyDescent="0.25">
      <c r="A14" s="9" t="s">
        <v>7</v>
      </c>
      <c r="B14" s="12">
        <v>42517</v>
      </c>
      <c r="C14" s="134" t="s">
        <v>16</v>
      </c>
      <c r="D14" s="129"/>
      <c r="E14" s="32"/>
      <c r="F14" s="2"/>
      <c r="G14" s="33"/>
      <c r="H14" s="121"/>
      <c r="I14" s="96"/>
      <c r="J14" s="98"/>
      <c r="K14" s="108"/>
      <c r="L14" s="96"/>
      <c r="M14" s="98"/>
      <c r="N14" s="108"/>
      <c r="O14" s="96"/>
      <c r="P14" s="98"/>
      <c r="Q14" s="108"/>
      <c r="R14" s="96"/>
      <c r="S14" s="98"/>
      <c r="T14" s="100"/>
      <c r="U14" s="96"/>
      <c r="V14" s="98"/>
      <c r="W14" s="100"/>
      <c r="X14" s="96"/>
      <c r="Y14" s="98"/>
      <c r="Z14" s="100"/>
    </row>
    <row r="15" spans="1:34" x14ac:dyDescent="0.25">
      <c r="A15" s="5" t="s">
        <v>8</v>
      </c>
      <c r="B15" s="13">
        <v>42521</v>
      </c>
      <c r="C15" s="133"/>
      <c r="D15" s="128" t="s">
        <v>5</v>
      </c>
      <c r="E15" s="29"/>
      <c r="F15" s="30"/>
      <c r="G15" s="31"/>
      <c r="H15" s="121"/>
      <c r="I15" s="89">
        <f>Pellekoorne!I14</f>
        <v>0</v>
      </c>
      <c r="J15" s="91">
        <f>IF(A54=FALSE,I34/C35,(I33-I5-I7-I9-I11-I13)/9)</f>
        <v>0.8141025641025641</v>
      </c>
      <c r="K15" s="109">
        <f t="shared" ref="K15" si="28">J15-I15</f>
        <v>0.8141025641025641</v>
      </c>
      <c r="L15" s="89">
        <f>Gutsche!I14</f>
        <v>0</v>
      </c>
      <c r="M15" s="91">
        <f>IF(A56=FALSE,L34/C35,(L33-L5-L7-L9-L11-L13)/9)</f>
        <v>0.80715811965811968</v>
      </c>
      <c r="N15" s="109">
        <f t="shared" ref="N15" si="29">M15-L15</f>
        <v>0.80715811965811968</v>
      </c>
      <c r="O15" s="89">
        <f>Lapp!I14</f>
        <v>0</v>
      </c>
      <c r="P15" s="91">
        <f>IF(A54=FALSE,O34/C35,(O33-O5-O7-O9-O11-O13)/9)</f>
        <v>0.81730769230769229</v>
      </c>
      <c r="Q15" s="109">
        <f t="shared" ref="Q15" si="30">P15-O15</f>
        <v>0.81730769230769229</v>
      </c>
      <c r="R15" s="89">
        <f>Martschenko!I14</f>
        <v>0</v>
      </c>
      <c r="S15" s="91">
        <f>IF(A54=FALSE,R34/C35,(R33-R5-R7-R9-R11-R13)/9)</f>
        <v>0.82211538461538458</v>
      </c>
      <c r="T15" s="93">
        <f t="shared" ref="T15" si="31">S15-R15</f>
        <v>0.82211538461538458</v>
      </c>
      <c r="U15" s="89">
        <f>Soboth!I14</f>
        <v>0</v>
      </c>
      <c r="V15" s="91">
        <f>IF(A54=FALSE,U34/C35,(U33-U5-U7-U9-U11-U13)/9)</f>
        <v>0.82692307692307687</v>
      </c>
      <c r="W15" s="93">
        <f t="shared" ref="W15" si="32">V15-U15</f>
        <v>0.82692307692307687</v>
      </c>
      <c r="X15" s="89">
        <f>Stephan!I14</f>
        <v>0</v>
      </c>
      <c r="Y15" s="91">
        <f>IF(A54=FALSE,X34/C35,(X33-X5-X7-X9-X11-X13)/9)</f>
        <v>0.82532051282051277</v>
      </c>
      <c r="Z15" s="93">
        <f t="shared" ref="Z15" si="33">Y15-X15</f>
        <v>0.82532051282051277</v>
      </c>
    </row>
    <row r="16" spans="1:34" x14ac:dyDescent="0.25">
      <c r="A16" s="9" t="s">
        <v>7</v>
      </c>
      <c r="B16" s="10">
        <v>42524</v>
      </c>
      <c r="C16" s="134" t="s">
        <v>17</v>
      </c>
      <c r="D16" s="128"/>
      <c r="E16" s="32"/>
      <c r="F16" s="2"/>
      <c r="G16" s="33"/>
      <c r="H16" s="121"/>
      <c r="I16" s="101"/>
      <c r="J16" s="102"/>
      <c r="K16" s="110"/>
      <c r="L16" s="101"/>
      <c r="M16" s="102"/>
      <c r="N16" s="110"/>
      <c r="O16" s="101"/>
      <c r="P16" s="102"/>
      <c r="Q16" s="110"/>
      <c r="R16" s="101"/>
      <c r="S16" s="102"/>
      <c r="T16" s="103"/>
      <c r="U16" s="101"/>
      <c r="V16" s="102"/>
      <c r="W16" s="103"/>
      <c r="X16" s="101"/>
      <c r="Y16" s="102"/>
      <c r="Z16" s="103"/>
      <c r="AA16" s="1"/>
      <c r="AB16" s="1"/>
      <c r="AC16" s="1"/>
      <c r="AD16" s="1"/>
      <c r="AE16" s="1"/>
      <c r="AF16" s="1"/>
      <c r="AG16" s="1"/>
      <c r="AH16" s="1"/>
    </row>
    <row r="17" spans="1:26" x14ac:dyDescent="0.25">
      <c r="A17" s="4" t="s">
        <v>8</v>
      </c>
      <c r="B17" s="13">
        <v>42528</v>
      </c>
      <c r="C17" s="133"/>
      <c r="D17" s="129" t="s">
        <v>6</v>
      </c>
      <c r="E17" s="29"/>
      <c r="F17" s="30"/>
      <c r="G17" s="31"/>
      <c r="H17" s="121"/>
      <c r="I17" s="95">
        <f>Pellekoorne!I16</f>
        <v>0</v>
      </c>
      <c r="J17" s="97">
        <f>IF(A55=FALSE,I34/C35,(I33-I5-I7-I9-I11-I13-I15)/8)</f>
        <v>0.8141025641025641</v>
      </c>
      <c r="K17" s="107">
        <f t="shared" ref="K17" si="34">J17-I17</f>
        <v>0.8141025641025641</v>
      </c>
      <c r="L17" s="95">
        <f>Gutsche!I16</f>
        <v>0</v>
      </c>
      <c r="M17" s="97">
        <f>IF(A58=FALSE,L34/C35,(L33-L5-L7-L9-L11-L13-L15)/8)</f>
        <v>0.80715811965811968</v>
      </c>
      <c r="N17" s="107">
        <f t="shared" ref="N17" si="35">M17-L17</f>
        <v>0.80715811965811968</v>
      </c>
      <c r="O17" s="95">
        <f>Lapp!I16</f>
        <v>0</v>
      </c>
      <c r="P17" s="97">
        <f>IF(A55=FALSE,O34/C35,(O33-O5-O7-O9-O11-O13-O15)/8)</f>
        <v>0.81730769230769229</v>
      </c>
      <c r="Q17" s="107">
        <f t="shared" ref="Q17" si="36">P17-O17</f>
        <v>0.81730769230769229</v>
      </c>
      <c r="R17" s="95">
        <f>Martschenko!I16</f>
        <v>0</v>
      </c>
      <c r="S17" s="97">
        <f>IF(A55=FALSE,R34/C35,(R33-R5-R7-R9-R11-R13-R15)/8)</f>
        <v>0.82211538461538458</v>
      </c>
      <c r="T17" s="99">
        <f t="shared" ref="T17" si="37">S17-R17</f>
        <v>0.82211538461538458</v>
      </c>
      <c r="U17" s="95">
        <f>Soboth!I16</f>
        <v>0</v>
      </c>
      <c r="V17" s="97">
        <f>IF(A55=FALSE,U34/C35,(U33-U5-U7-U9-U11-U13-U15)/8)</f>
        <v>0.82692307692307687</v>
      </c>
      <c r="W17" s="99">
        <f t="shared" ref="W17" si="38">V17-U17</f>
        <v>0.82692307692307687</v>
      </c>
      <c r="X17" s="95">
        <f>Stephan!I16</f>
        <v>0</v>
      </c>
      <c r="Y17" s="97">
        <f>IF(A55=FALSE,X34/C35,(X33-X5-X7-X9-X11-X13-X15)/8)</f>
        <v>0.82532051282051277</v>
      </c>
      <c r="Z17" s="99">
        <f t="shared" ref="Z17" si="39">Y17-X17</f>
        <v>0.82532051282051277</v>
      </c>
    </row>
    <row r="18" spans="1:26" ht="15.75" thickBot="1" x14ac:dyDescent="0.3">
      <c r="A18" s="11" t="s">
        <v>7</v>
      </c>
      <c r="B18" s="12">
        <v>42531</v>
      </c>
      <c r="C18" s="134" t="s">
        <v>18</v>
      </c>
      <c r="D18" s="129"/>
      <c r="E18" s="140" t="s">
        <v>48</v>
      </c>
      <c r="F18" s="114"/>
      <c r="G18" s="33"/>
      <c r="H18" s="121"/>
      <c r="I18" s="96"/>
      <c r="J18" s="98"/>
      <c r="K18" s="108"/>
      <c r="L18" s="96"/>
      <c r="M18" s="98"/>
      <c r="N18" s="108"/>
      <c r="O18" s="96"/>
      <c r="P18" s="98"/>
      <c r="Q18" s="108"/>
      <c r="R18" s="96"/>
      <c r="S18" s="98"/>
      <c r="T18" s="100"/>
      <c r="U18" s="96"/>
      <c r="V18" s="98"/>
      <c r="W18" s="100"/>
      <c r="X18" s="96"/>
      <c r="Y18" s="98"/>
      <c r="Z18" s="100"/>
    </row>
    <row r="19" spans="1:26" ht="15.75" thickBot="1" x14ac:dyDescent="0.3">
      <c r="A19" s="6" t="s">
        <v>8</v>
      </c>
      <c r="B19" s="6">
        <v>42535</v>
      </c>
      <c r="C19" s="135"/>
      <c r="D19" s="128" t="s">
        <v>28</v>
      </c>
      <c r="E19" s="115" t="s">
        <v>27</v>
      </c>
      <c r="F19" s="116"/>
      <c r="G19" s="31"/>
      <c r="H19" s="121"/>
      <c r="I19" s="89">
        <f>Pellekoorne!I18</f>
        <v>0</v>
      </c>
      <c r="J19" s="91">
        <f>IF(A56=FALSE,I34/C35,(I33-I5-I7-I9-I11-I13-I15-I17)/7)</f>
        <v>0.8141025641025641</v>
      </c>
      <c r="K19" s="109">
        <f t="shared" ref="K19" si="40">J19-I19</f>
        <v>0.8141025641025641</v>
      </c>
      <c r="L19" s="89">
        <f>Gutsche!I18</f>
        <v>0</v>
      </c>
      <c r="M19" s="91">
        <f>IF(A60=FALSE,L34/C35,(L33-L5-L7-L9-L11-L13-L15-L17)/7)</f>
        <v>0.80715811965811968</v>
      </c>
      <c r="N19" s="109">
        <f t="shared" ref="N19" si="41">M19-L19</f>
        <v>0.80715811965811968</v>
      </c>
      <c r="O19" s="89">
        <f>Lapp!I18</f>
        <v>0</v>
      </c>
      <c r="P19" s="91">
        <f>IF(A56=FALSE,O34/C35,(O33-O5-O7-O9-O11-O13-O15-O17)/7)</f>
        <v>0.81730769230769229</v>
      </c>
      <c r="Q19" s="109">
        <f t="shared" ref="Q19" si="42">P19-O19</f>
        <v>0.81730769230769229</v>
      </c>
      <c r="R19" s="89">
        <f>Martschenko!I18</f>
        <v>0</v>
      </c>
      <c r="S19" s="91">
        <f>IF(A56=FALSE,R34/C35,(R33-R5-R7-R9-R11-R13-R15-R17)/7)</f>
        <v>0.82211538461538458</v>
      </c>
      <c r="T19" s="93">
        <f t="shared" ref="T19" si="43">S19-R19</f>
        <v>0.82211538461538458</v>
      </c>
      <c r="U19" s="89">
        <f>Soboth!I18</f>
        <v>0</v>
      </c>
      <c r="V19" s="91">
        <f>IF(A56=FALSE,U34/C35,(U33-U5-U7-U9-U11-U13-U15-U17)/7)</f>
        <v>0.82692307692307687</v>
      </c>
      <c r="W19" s="93">
        <f t="shared" ref="W19" si="44">V19-U19</f>
        <v>0.82692307692307687</v>
      </c>
      <c r="X19" s="89">
        <f>Stephan!I18</f>
        <v>0</v>
      </c>
      <c r="Y19" s="91">
        <f>IF(A56=FALSE,X34/C35,(X33-X5-X7-X9-X11-X13-X15-X17)/7)</f>
        <v>0.82532051282051277</v>
      </c>
      <c r="Z19" s="93">
        <f t="shared" ref="Z19" si="45">Y19-X19</f>
        <v>0.82532051282051277</v>
      </c>
    </row>
    <row r="20" spans="1:26" x14ac:dyDescent="0.25">
      <c r="A20" s="9" t="s">
        <v>7</v>
      </c>
      <c r="B20" s="10">
        <v>42538</v>
      </c>
      <c r="C20" s="132" t="s">
        <v>19</v>
      </c>
      <c r="D20" s="128"/>
      <c r="H20" s="121"/>
      <c r="I20" s="101"/>
      <c r="J20" s="102"/>
      <c r="K20" s="110"/>
      <c r="L20" s="101"/>
      <c r="M20" s="102"/>
      <c r="N20" s="110"/>
      <c r="O20" s="101"/>
      <c r="P20" s="102"/>
      <c r="Q20" s="110"/>
      <c r="R20" s="101"/>
      <c r="S20" s="102"/>
      <c r="T20" s="103"/>
      <c r="U20" s="101"/>
      <c r="V20" s="102"/>
      <c r="W20" s="103"/>
      <c r="X20" s="101"/>
      <c r="Y20" s="102"/>
      <c r="Z20" s="103"/>
    </row>
    <row r="21" spans="1:26" x14ac:dyDescent="0.25">
      <c r="A21" s="4" t="s">
        <v>8</v>
      </c>
      <c r="B21" s="13">
        <v>42542</v>
      </c>
      <c r="C21" s="133"/>
      <c r="D21" s="129" t="s">
        <v>29</v>
      </c>
      <c r="E21" s="29"/>
      <c r="F21" s="30"/>
      <c r="G21" s="31"/>
      <c r="H21" s="121"/>
      <c r="I21" s="95">
        <f>Pellekoorne!I20</f>
        <v>0</v>
      </c>
      <c r="J21" s="97">
        <f>IF(A57=FALSE,I34/C35,(I33-I5-I7-I9-I11-I13-I15-I17-I19)/6)</f>
        <v>0.8141025641025641</v>
      </c>
      <c r="K21" s="107">
        <f t="shared" ref="K21" si="46">J21-I21</f>
        <v>0.8141025641025641</v>
      </c>
      <c r="L21" s="95">
        <f>Gutsche!I20</f>
        <v>0</v>
      </c>
      <c r="M21" s="97">
        <f>IF(A62=FALSE,L34/C35,(L33-L5-L7-L9-L11-L13-L15-L17-L19)/6)</f>
        <v>0.80715811965811968</v>
      </c>
      <c r="N21" s="107">
        <f t="shared" ref="N21" si="47">M21-L21</f>
        <v>0.80715811965811968</v>
      </c>
      <c r="O21" s="95">
        <f>Lapp!I20</f>
        <v>0</v>
      </c>
      <c r="P21" s="97">
        <f>IF(A57=FALSE,O34/C35,(O33-O5-O7-O9-O11-O13-O15-O17-O19)/6)</f>
        <v>0.81730769230769229</v>
      </c>
      <c r="Q21" s="107">
        <f t="shared" ref="Q21" si="48">P21-O21</f>
        <v>0.81730769230769229</v>
      </c>
      <c r="R21" s="95">
        <f>Martschenko!I20</f>
        <v>0</v>
      </c>
      <c r="S21" s="97">
        <f>IF(A57=FALSE,R34/C35,(R33-R5-R7-R9-R11-R13-R15-R17-R19)/6)</f>
        <v>0.82211538461538458</v>
      </c>
      <c r="T21" s="99">
        <f t="shared" ref="T21" si="49">S21-R21</f>
        <v>0.82211538461538458</v>
      </c>
      <c r="U21" s="95">
        <f>Soboth!I20</f>
        <v>0</v>
      </c>
      <c r="V21" s="97">
        <f>IF(A57=FALSE,U34/C35,(U33-U5-U7-U9-U11-U13-U15-U17-U19)/6)</f>
        <v>0.82692307692307687</v>
      </c>
      <c r="W21" s="99">
        <f t="shared" ref="W21" si="50">V21-U21</f>
        <v>0.82692307692307687</v>
      </c>
      <c r="X21" s="95">
        <f>Stephan!I20</f>
        <v>0</v>
      </c>
      <c r="Y21" s="97">
        <f>IF(A57=FALSE,X34/C35,(X33-X5-X7-X9-X11-X13-X15-X17-X19)/6)</f>
        <v>0.82532051282051277</v>
      </c>
      <c r="Z21" s="99">
        <f t="shared" ref="Z21" si="51">Y21-X21</f>
        <v>0.82532051282051277</v>
      </c>
    </row>
    <row r="22" spans="1:26" x14ac:dyDescent="0.25">
      <c r="A22" s="9" t="s">
        <v>7</v>
      </c>
      <c r="B22" s="12">
        <v>42545</v>
      </c>
      <c r="C22" s="134" t="s">
        <v>20</v>
      </c>
      <c r="D22" s="129"/>
      <c r="E22" s="32"/>
      <c r="F22" s="2"/>
      <c r="G22" s="33"/>
      <c r="H22" s="121"/>
      <c r="I22" s="96"/>
      <c r="J22" s="98"/>
      <c r="K22" s="108"/>
      <c r="L22" s="96"/>
      <c r="M22" s="98"/>
      <c r="N22" s="108"/>
      <c r="O22" s="96"/>
      <c r="P22" s="98"/>
      <c r="Q22" s="108"/>
      <c r="R22" s="96"/>
      <c r="S22" s="98"/>
      <c r="T22" s="100"/>
      <c r="U22" s="96"/>
      <c r="V22" s="98"/>
      <c r="W22" s="100"/>
      <c r="X22" s="96"/>
      <c r="Y22" s="98"/>
      <c r="Z22" s="100"/>
    </row>
    <row r="23" spans="1:26" x14ac:dyDescent="0.25">
      <c r="A23" s="5" t="s">
        <v>8</v>
      </c>
      <c r="B23" s="13">
        <v>42549</v>
      </c>
      <c r="C23" s="133"/>
      <c r="D23" s="128" t="s">
        <v>30</v>
      </c>
      <c r="E23" s="29"/>
      <c r="F23" s="30"/>
      <c r="G23" s="31"/>
      <c r="H23" s="121"/>
      <c r="I23" s="89">
        <f>Pellekoorne!I22</f>
        <v>0</v>
      </c>
      <c r="J23" s="91">
        <f>IF(A58=FALSE,I34/C35,(I33-I5-I7-I9-I11-I13-I15-I17-I19-I21)/5)</f>
        <v>0.8141025641025641</v>
      </c>
      <c r="K23" s="109">
        <f t="shared" ref="K23" si="52">J23-I23</f>
        <v>0.8141025641025641</v>
      </c>
      <c r="L23" s="89">
        <f>Gutsche!I22</f>
        <v>0</v>
      </c>
      <c r="M23" s="91">
        <f>IF(A64=FALSE,L34/C35,(L33-L5-L7-L9-L11-L13-L15-L17-L19-L21)/5)</f>
        <v>0.80715811965811968</v>
      </c>
      <c r="N23" s="109">
        <f t="shared" ref="N23" si="53">M23-L23</f>
        <v>0.80715811965811968</v>
      </c>
      <c r="O23" s="89">
        <f>Lapp!I22</f>
        <v>0</v>
      </c>
      <c r="P23" s="91">
        <f>IF(A58=FALSE,O34/C35,(O33-O5-O7-O9-O11-O13-O15-O17-O19-O21)/5)</f>
        <v>0.81730769230769229</v>
      </c>
      <c r="Q23" s="109">
        <f t="shared" ref="Q23" si="54">P23-O23</f>
        <v>0.81730769230769229</v>
      </c>
      <c r="R23" s="89">
        <f>Martschenko!I22</f>
        <v>0</v>
      </c>
      <c r="S23" s="91">
        <f>IF(A58=FALSE,R34/C35,(R33-R5-R7-R9-R11-R13-R15-R17-R19-R21)/5)</f>
        <v>0.82211538461538458</v>
      </c>
      <c r="T23" s="93">
        <f t="shared" ref="T23" si="55">S23-R23</f>
        <v>0.82211538461538458</v>
      </c>
      <c r="U23" s="89">
        <f>Soboth!I22</f>
        <v>0</v>
      </c>
      <c r="V23" s="91">
        <f>IF(A58=FALSE,U34/C35,(U33-U5-U7-U9-U11-U13-U15-U17-U19-U21)/5)</f>
        <v>0.82692307692307687</v>
      </c>
      <c r="W23" s="93">
        <f t="shared" ref="W23" si="56">V23-U23</f>
        <v>0.82692307692307687</v>
      </c>
      <c r="X23" s="89">
        <f>Stephan!I22</f>
        <v>0</v>
      </c>
      <c r="Y23" s="91">
        <f>IF(A58=FALSE,X34/C35,(X33-X5-X7-X9-X11-X13-X15-X17-X19-X21)/5)</f>
        <v>0.82532051282051277</v>
      </c>
      <c r="Z23" s="93">
        <f t="shared" ref="Z23" si="57">Y23-X23</f>
        <v>0.82532051282051277</v>
      </c>
    </row>
    <row r="24" spans="1:26" x14ac:dyDescent="0.25">
      <c r="A24" s="9" t="s">
        <v>7</v>
      </c>
      <c r="B24" s="10">
        <v>42552</v>
      </c>
      <c r="C24" s="130" t="s">
        <v>21</v>
      </c>
      <c r="D24" s="128"/>
      <c r="E24" s="32"/>
      <c r="F24" s="2"/>
      <c r="G24" s="33"/>
      <c r="H24" s="121"/>
      <c r="I24" s="101"/>
      <c r="J24" s="102"/>
      <c r="K24" s="110"/>
      <c r="L24" s="101"/>
      <c r="M24" s="102"/>
      <c r="N24" s="110"/>
      <c r="O24" s="101"/>
      <c r="P24" s="102"/>
      <c r="Q24" s="110"/>
      <c r="R24" s="101"/>
      <c r="S24" s="102"/>
      <c r="T24" s="103"/>
      <c r="U24" s="101"/>
      <c r="V24" s="102"/>
      <c r="W24" s="103"/>
      <c r="X24" s="101"/>
      <c r="Y24" s="102"/>
      <c r="Z24" s="103"/>
    </row>
    <row r="25" spans="1:26" x14ac:dyDescent="0.25">
      <c r="A25" s="4" t="s">
        <v>8</v>
      </c>
      <c r="B25" s="13">
        <v>42556</v>
      </c>
      <c r="C25" s="130"/>
      <c r="D25" s="129" t="s">
        <v>31</v>
      </c>
      <c r="E25" s="37"/>
      <c r="F25" s="38"/>
      <c r="G25" s="39"/>
      <c r="H25" s="121"/>
      <c r="I25" s="95">
        <f>Pellekoorne!I24</f>
        <v>0</v>
      </c>
      <c r="J25" s="97">
        <f>IF(A59=FALSE,I34/C35,(I33-I5-I7-I9-I11-I13-I15-I17-I19-I21-I23)/4)</f>
        <v>0.8141025641025641</v>
      </c>
      <c r="K25" s="107">
        <f t="shared" ref="K25" si="58">J25-I25</f>
        <v>0.8141025641025641</v>
      </c>
      <c r="L25" s="95">
        <f>Gutsche!I24</f>
        <v>0</v>
      </c>
      <c r="M25" s="97">
        <f>IF(A66=FALSE,L34/C35,(L33-L5-L7-L9-L11-L13-L15-L17-L19-L21-L23)/4)</f>
        <v>0.80715811965811968</v>
      </c>
      <c r="N25" s="107">
        <f t="shared" ref="N25" si="59">M25-L25</f>
        <v>0.80715811965811968</v>
      </c>
      <c r="O25" s="95">
        <f>Lapp!I24</f>
        <v>0</v>
      </c>
      <c r="P25" s="97">
        <f>IF(A59=FALSE,O34/C35,(O33-O5-O7-O9-O11-O13-O15-O17-O19-O21-O23)/4)</f>
        <v>0.81730769230769229</v>
      </c>
      <c r="Q25" s="107">
        <f t="shared" ref="Q25" si="60">P25-O25</f>
        <v>0.81730769230769229</v>
      </c>
      <c r="R25" s="95">
        <f>Martschenko!I24</f>
        <v>0</v>
      </c>
      <c r="S25" s="97">
        <f>IF(A59=FALSE,R34/C35,(R33-R5-R7-R9-R11-R13-R15-R17-R19-R21-R23)/4)</f>
        <v>0.82211538461538458</v>
      </c>
      <c r="T25" s="99">
        <f t="shared" ref="T25" si="61">S25-R25</f>
        <v>0.82211538461538458</v>
      </c>
      <c r="U25" s="95">
        <f>Soboth!I24</f>
        <v>0</v>
      </c>
      <c r="V25" s="97">
        <f>IF(A59=FALSE,U34/C35,(U33-U5-U7-U9-U11-U13-U15-U17-U19-U21-U23)/4)</f>
        <v>0.82692307692307687</v>
      </c>
      <c r="W25" s="99">
        <f t="shared" ref="W25" si="62">V25-U25</f>
        <v>0.82692307692307687</v>
      </c>
      <c r="X25" s="95">
        <f>Stephan!I24</f>
        <v>0</v>
      </c>
      <c r="Y25" s="97">
        <f>IF(A59=FALSE,X34/C35,(X33-X5-X7-X9-X11-X13-X15-X17-X19-X21-X23)/4)</f>
        <v>0.82532051282051277</v>
      </c>
      <c r="Z25" s="99">
        <f t="shared" ref="Z25" si="63">Y25-X25</f>
        <v>0.82532051282051277</v>
      </c>
    </row>
    <row r="26" spans="1:26" x14ac:dyDescent="0.25">
      <c r="A26" s="9" t="s">
        <v>7</v>
      </c>
      <c r="B26" s="12">
        <v>42559</v>
      </c>
      <c r="C26" s="130" t="s">
        <v>22</v>
      </c>
      <c r="D26" s="129"/>
      <c r="E26" s="40"/>
      <c r="F26" s="36"/>
      <c r="G26" s="41"/>
      <c r="H26" s="121"/>
      <c r="I26" s="96"/>
      <c r="J26" s="98"/>
      <c r="K26" s="108"/>
      <c r="L26" s="96"/>
      <c r="M26" s="98"/>
      <c r="N26" s="108"/>
      <c r="O26" s="96"/>
      <c r="P26" s="98"/>
      <c r="Q26" s="108"/>
      <c r="R26" s="96"/>
      <c r="S26" s="98"/>
      <c r="T26" s="100"/>
      <c r="U26" s="96"/>
      <c r="V26" s="98"/>
      <c r="W26" s="100"/>
      <c r="X26" s="96"/>
      <c r="Y26" s="98"/>
      <c r="Z26" s="100"/>
    </row>
    <row r="27" spans="1:26" x14ac:dyDescent="0.25">
      <c r="A27" s="5" t="s">
        <v>8</v>
      </c>
      <c r="B27" s="13">
        <v>42563</v>
      </c>
      <c r="C27" s="130"/>
      <c r="D27" s="128" t="s">
        <v>32</v>
      </c>
      <c r="E27" s="29"/>
      <c r="F27" s="30"/>
      <c r="G27" s="31"/>
      <c r="H27" s="121"/>
      <c r="I27" s="89">
        <f>Pellekoorne!I26</f>
        <v>0</v>
      </c>
      <c r="J27" s="91">
        <f>IF(A60=FALSE,I34/C35,(I33-I5-I7-I9-I11-I13-I15-I17-I19-I21-I23-I25)/3)</f>
        <v>0.8141025641025641</v>
      </c>
      <c r="K27" s="109">
        <f t="shared" ref="K27" si="64">J27-I27</f>
        <v>0.8141025641025641</v>
      </c>
      <c r="L27" s="89">
        <f>Gutsche!I26</f>
        <v>0</v>
      </c>
      <c r="M27" s="91">
        <f>IF(A68=FALSE,L34/C35,(L33-L5-L7-L9-L11-L13-L15-L17-L19-L21-L23-L25)/3)</f>
        <v>0.80715811965811968</v>
      </c>
      <c r="N27" s="109">
        <f t="shared" ref="N27" si="65">M27-L27</f>
        <v>0.80715811965811968</v>
      </c>
      <c r="O27" s="89">
        <f>Lapp!I26</f>
        <v>0</v>
      </c>
      <c r="P27" s="91">
        <f>IF(A60=FALSE,O34/C35,(O33-O5-O7-O9-O11-O13-O15-O17-O19-O21-O23-O25)/3)</f>
        <v>0.81730769230769229</v>
      </c>
      <c r="Q27" s="109">
        <f t="shared" ref="Q27" si="66">P27-O27</f>
        <v>0.81730769230769229</v>
      </c>
      <c r="R27" s="89">
        <f>Martschenko!I26</f>
        <v>0</v>
      </c>
      <c r="S27" s="91">
        <f>IF(A60=FALSE,R34/C35,(R33-R5-R7-R9-R11-R13-R15-R17-R19-R21-R23-R25)/3)</f>
        <v>0.82211538461538458</v>
      </c>
      <c r="T27" s="93">
        <f t="shared" ref="T27" si="67">S27-R27</f>
        <v>0.82211538461538458</v>
      </c>
      <c r="U27" s="89">
        <f>Soboth!I26</f>
        <v>0</v>
      </c>
      <c r="V27" s="91">
        <f>IF(A60=FALSE,U34/C35,(U33-U5-U7-U9-U11-U13-U15-U17-U19-U21-U23-U25)/3)</f>
        <v>0.82692307692307687</v>
      </c>
      <c r="W27" s="93">
        <f t="shared" ref="W27" si="68">V27-U27</f>
        <v>0.82692307692307687</v>
      </c>
      <c r="X27" s="89">
        <f>Stephan!I26</f>
        <v>0</v>
      </c>
      <c r="Y27" s="91">
        <f>IF(A60=FALSE,X34/C35,(X33-X5-X7-X9-X11-X13-X15-X17-X19-X21-X23-X25)/3)</f>
        <v>0.82532051282051277</v>
      </c>
      <c r="Z27" s="93">
        <f t="shared" ref="Z27" si="69">Y27-X27</f>
        <v>0.82532051282051277</v>
      </c>
    </row>
    <row r="28" spans="1:26" x14ac:dyDescent="0.25">
      <c r="A28" s="9" t="s">
        <v>7</v>
      </c>
      <c r="B28" s="10">
        <v>42566</v>
      </c>
      <c r="C28" s="130" t="s">
        <v>23</v>
      </c>
      <c r="D28" s="128"/>
      <c r="E28" s="32"/>
      <c r="F28" s="2"/>
      <c r="G28" s="33"/>
      <c r="H28" s="121"/>
      <c r="I28" s="101"/>
      <c r="J28" s="102"/>
      <c r="K28" s="110"/>
      <c r="L28" s="101"/>
      <c r="M28" s="102"/>
      <c r="N28" s="110"/>
      <c r="O28" s="101"/>
      <c r="P28" s="102"/>
      <c r="Q28" s="110"/>
      <c r="R28" s="101"/>
      <c r="S28" s="102"/>
      <c r="T28" s="103"/>
      <c r="U28" s="101"/>
      <c r="V28" s="102"/>
      <c r="W28" s="103"/>
      <c r="X28" s="101"/>
      <c r="Y28" s="102"/>
      <c r="Z28" s="103"/>
    </row>
    <row r="29" spans="1:26" x14ac:dyDescent="0.25">
      <c r="A29" s="4" t="s">
        <v>8</v>
      </c>
      <c r="B29" s="13">
        <v>42570</v>
      </c>
      <c r="C29" s="130"/>
      <c r="D29" s="129" t="s">
        <v>33</v>
      </c>
      <c r="E29" s="29"/>
      <c r="F29" s="30"/>
      <c r="G29" s="31"/>
      <c r="H29" s="121"/>
      <c r="I29" s="95">
        <f>Pellekoorne!I28</f>
        <v>0</v>
      </c>
      <c r="J29" s="97">
        <f>IF(A61=FALSE,I34/C35,(I33-I5-I7-I9-I11-I13-I15-I17-I19-I21-I23-I25-I27)/2)</f>
        <v>0.8141025641025641</v>
      </c>
      <c r="K29" s="107">
        <f t="shared" ref="K29" si="70">J29-I29</f>
        <v>0.8141025641025641</v>
      </c>
      <c r="L29" s="95">
        <f>Gutsche!I28</f>
        <v>0</v>
      </c>
      <c r="M29" s="97">
        <f>IF(A70=FALSE,L34/C35,(L33-L5-L7-L9-L11-L13-L15-L17-L19-L21-L23-L25-L27)/2)</f>
        <v>0.80715811965811968</v>
      </c>
      <c r="N29" s="107">
        <f t="shared" ref="N29" si="71">M29-L29</f>
        <v>0.80715811965811968</v>
      </c>
      <c r="O29" s="95">
        <f>Lapp!I28</f>
        <v>0</v>
      </c>
      <c r="P29" s="97">
        <f>IF(A61=FALSE,O34/C35,(O33-O5-O7-O9-O11-O13-O15-O17-O19-O21-O23-O25-O27)/2)</f>
        <v>0.81730769230769229</v>
      </c>
      <c r="Q29" s="107">
        <f t="shared" ref="Q29" si="72">P29-O29</f>
        <v>0.81730769230769229</v>
      </c>
      <c r="R29" s="95">
        <f>Martschenko!I28</f>
        <v>0</v>
      </c>
      <c r="S29" s="97">
        <f>IF(A61=FALSE,R34/C35,(R33-R5-R7-R9-R11-R13-R15-R17-R19-R21-R23-R25-R27)/2)</f>
        <v>0.82211538461538458</v>
      </c>
      <c r="T29" s="99">
        <f t="shared" ref="T29" si="73">S29-R29</f>
        <v>0.82211538461538458</v>
      </c>
      <c r="U29" s="95">
        <f>Soboth!I28</f>
        <v>0</v>
      </c>
      <c r="V29" s="97">
        <f>IF(A61=FALSE,U34/C35,(U33-U5-U7-U9-U11-U13-U15-U17-U19-U21-U23-U25-U27)/2)</f>
        <v>0.82692307692307687</v>
      </c>
      <c r="W29" s="99">
        <f t="shared" ref="W29" si="74">V29-U29</f>
        <v>0.82692307692307687</v>
      </c>
      <c r="X29" s="95">
        <f>Stephan!I28</f>
        <v>0</v>
      </c>
      <c r="Y29" s="97">
        <f>IF(A61=FALSE,X34/C35,(X33-X5-X7-X9-X11-X13-X15-X17-X19-X21-X23-X25-X27)/2)</f>
        <v>0.82532051282051277</v>
      </c>
      <c r="Z29" s="99">
        <f t="shared" ref="Z29" si="75">Y29-X29</f>
        <v>0.82532051282051277</v>
      </c>
    </row>
    <row r="30" spans="1:26" x14ac:dyDescent="0.25">
      <c r="A30" s="9" t="s">
        <v>7</v>
      </c>
      <c r="B30" s="12">
        <v>42573</v>
      </c>
      <c r="C30" s="130" t="s">
        <v>24</v>
      </c>
      <c r="D30" s="129"/>
      <c r="E30" s="32"/>
      <c r="F30" s="2"/>
      <c r="G30" s="33"/>
      <c r="H30" s="121"/>
      <c r="I30" s="96"/>
      <c r="J30" s="98"/>
      <c r="K30" s="108"/>
      <c r="L30" s="96"/>
      <c r="M30" s="98"/>
      <c r="N30" s="108"/>
      <c r="O30" s="96"/>
      <c r="P30" s="98"/>
      <c r="Q30" s="108"/>
      <c r="R30" s="96"/>
      <c r="S30" s="98"/>
      <c r="T30" s="100"/>
      <c r="U30" s="96"/>
      <c r="V30" s="98"/>
      <c r="W30" s="100"/>
      <c r="X30" s="96"/>
      <c r="Y30" s="98"/>
      <c r="Z30" s="100"/>
    </row>
    <row r="31" spans="1:26" x14ac:dyDescent="0.25">
      <c r="A31" s="5" t="s">
        <v>8</v>
      </c>
      <c r="B31" s="13">
        <v>42577</v>
      </c>
      <c r="C31" s="130"/>
      <c r="D31" s="128" t="s">
        <v>34</v>
      </c>
      <c r="E31" s="29"/>
      <c r="F31" s="30"/>
      <c r="G31" s="31"/>
      <c r="H31" s="121"/>
      <c r="I31" s="89">
        <f>Pellekoorne!I30</f>
        <v>0</v>
      </c>
      <c r="J31" s="91">
        <f>IF(A62=FALSE,I34/C35,(I33-I5-I7-I9-I11-I13-I15-I17-I19-I21-I23-I25-I27-I29)/1)</f>
        <v>0.8141025641025641</v>
      </c>
      <c r="K31" s="109">
        <f t="shared" ref="K31" si="76">J31-I31</f>
        <v>0.8141025641025641</v>
      </c>
      <c r="L31" s="89">
        <f>Gutsche!I30</f>
        <v>0</v>
      </c>
      <c r="M31" s="91">
        <f>IF(A72=FALSE,L34/C35,(L33-L5-L7-L9-L11-L13-L15-L17-L19-L21-L23-L25-L27-L29)/1)</f>
        <v>0.80715811965811968</v>
      </c>
      <c r="N31" s="109">
        <f t="shared" ref="N31" si="77">M31-L31</f>
        <v>0.80715811965811968</v>
      </c>
      <c r="O31" s="89">
        <f>Lapp!I30</f>
        <v>0</v>
      </c>
      <c r="P31" s="91">
        <f>IF(A62=FALSE,O34/C35,(O33-O5-O7-O9-O11-O13-O15-O17-O19-O21-O23-O25-O27-O29)/1)</f>
        <v>0.81730769230769229</v>
      </c>
      <c r="Q31" s="109">
        <f t="shared" ref="Q31" si="78">P31-O31</f>
        <v>0.81730769230769229</v>
      </c>
      <c r="R31" s="89">
        <f>Martschenko!I30</f>
        <v>0</v>
      </c>
      <c r="S31" s="91">
        <f>IF(A62=FALSE,R34/C35,(R33-R5-R7-R9-R11-R13-R15-R17-R19-R21-R23-R25-R27-R29)/1)</f>
        <v>0.82211538461538458</v>
      </c>
      <c r="T31" s="93">
        <f t="shared" ref="T31" si="79">S31-R31</f>
        <v>0.82211538461538458</v>
      </c>
      <c r="U31" s="89">
        <f>Soboth!I30</f>
        <v>0</v>
      </c>
      <c r="V31" s="91">
        <f>IF(A62=FALSE,U34/C35,(U33-U5-U7-U9-U11-U13-U15-U17-U19-U21-U23-U25-U27-U29)/1)</f>
        <v>0.82692307692307687</v>
      </c>
      <c r="W31" s="93">
        <f t="shared" ref="W31" si="80">V31-U31</f>
        <v>0.82692307692307687</v>
      </c>
      <c r="X31" s="89">
        <f>Stephan!I30</f>
        <v>0</v>
      </c>
      <c r="Y31" s="91">
        <f>IF(A62=FALSE,X34/C35,(X33-X5-X7-X9-X11-X13-X15-X17-X19-X21-X23-X25-X27-X29)/1)</f>
        <v>0.82532051282051277</v>
      </c>
      <c r="Z31" s="93">
        <f t="shared" ref="Z31" si="81">Y31-X31</f>
        <v>0.82532051282051277</v>
      </c>
    </row>
    <row r="32" spans="1:26" ht="15.75" thickBot="1" x14ac:dyDescent="0.3">
      <c r="A32" s="11" t="s">
        <v>7</v>
      </c>
      <c r="B32" s="10">
        <v>42580</v>
      </c>
      <c r="C32" s="130" t="s">
        <v>25</v>
      </c>
      <c r="D32" s="128"/>
      <c r="E32" s="42"/>
      <c r="F32" s="43"/>
      <c r="G32" s="44"/>
      <c r="H32" s="122"/>
      <c r="I32" s="101"/>
      <c r="J32" s="92"/>
      <c r="K32" s="111"/>
      <c r="L32" s="101"/>
      <c r="M32" s="102"/>
      <c r="N32" s="111"/>
      <c r="O32" s="101"/>
      <c r="P32" s="92"/>
      <c r="Q32" s="111"/>
      <c r="R32" s="90"/>
      <c r="S32" s="92"/>
      <c r="T32" s="94"/>
      <c r="U32" s="90"/>
      <c r="V32" s="92"/>
      <c r="W32" s="94"/>
      <c r="X32" s="90"/>
      <c r="Y32" s="92"/>
      <c r="Z32" s="94"/>
    </row>
    <row r="33" spans="1:26" ht="16.5" thickBot="1" x14ac:dyDescent="0.3">
      <c r="A33" s="8" t="s">
        <v>8</v>
      </c>
      <c r="B33" s="14">
        <v>42584</v>
      </c>
      <c r="C33" s="131"/>
      <c r="D33" s="3"/>
      <c r="E33" s="114" t="s">
        <v>26</v>
      </c>
      <c r="F33" s="114"/>
      <c r="H33" s="23" t="s">
        <v>43</v>
      </c>
      <c r="I33" s="83">
        <v>11.25</v>
      </c>
      <c r="J33" s="84"/>
      <c r="K33" s="84"/>
      <c r="L33" s="83">
        <v>11.25</v>
      </c>
      <c r="M33" s="84"/>
      <c r="N33" s="84"/>
      <c r="O33" s="83">
        <v>11.25</v>
      </c>
      <c r="P33" s="84"/>
      <c r="Q33" s="84"/>
      <c r="R33" s="83">
        <v>11.25</v>
      </c>
      <c r="S33" s="84"/>
      <c r="T33" s="85"/>
      <c r="U33" s="83">
        <v>11.25</v>
      </c>
      <c r="V33" s="84"/>
      <c r="W33" s="85"/>
      <c r="X33" s="83">
        <v>11.25</v>
      </c>
      <c r="Y33" s="84"/>
      <c r="Z33" s="85"/>
    </row>
    <row r="34" spans="1:26" ht="19.5" thickBot="1" x14ac:dyDescent="0.35">
      <c r="H34" s="22" t="s">
        <v>44</v>
      </c>
      <c r="I34" s="86">
        <f>IF(COUNTIF(A49:A62,TRUE)=0,I33,IF(COUNTIF(A49:A62,TRUE)=1,I33-I5,IF(COUNTIF(A49:A62,TRUE)=2,I33-I5-I7,IF(COUNTIF(A49:A62,TRUE) = 3,I33-I5-I7-I9,IF(COUNTIF(A49:A62,TRUE)=4,I33-I5-I7-I9-I11,IF(COUNTIF(A49:A62,TRUE) = 5,I33-I5-I7-I9-I11-I13,IF(COUNTIF(A49:A62,TRUE) = 6,I33-I5-I7-I9-I11-I13-I15,IF(COUNTIF(A49:A62,TRUE) = 7,I33-I5-I7-I9-I11-I13-I15-I17,IF(COUNTIF(A49:A62,TRUE) = 8,I33-I5-I7-I9-I11-I13-I15-I17-I19,IF(COUNTIF(A49:A62,TRUE) = 9,I33-I5-I7-I9-I11-I13-I15-I17-I19-I21,IF(COUNTIF(A49:A62,TRUE) = 10,I33-I5-I7-I9-I11-I13-I15-I17-I19-I21-I23,IF(COUNTIF(A49:A62,TRUE) = 11,I33-I5-I7-I9-I11-I13-I15-I17-I19-I21-I23-I25,IF(COUNTIF(A49:A62,TRUE) = 12,I33-I5-I7-I9-I11-I13-I15-I17-I19-I21-I23-I25-I27,IF(COUNTIF(A49:A62,TRUE) = 13,I33-I5-I7-I9-I11-I13-I15-I17-I19-I21-I23-I25-I27-I29,IF(COUNTIF(A49:A62,TRUE) = 14,I33-I5-I7-I9-I11-I13-I15-I17-I19-I21-I23-I25-I27-I29-I31,"falsche Eingabe")))))))))))))))</f>
        <v>10.583333333333334</v>
      </c>
      <c r="J34" s="87"/>
      <c r="K34" s="87"/>
      <c r="L34" s="86">
        <f>IF(COUNTIF(A49:A62,TRUE)=0,L33,IF(COUNTIF(A49:A62,TRUE)=1,L33-L5,IF(COUNTIF(A49:A62,TRUE)=2,L33-L5-L7,IF(COUNTIF(A49:A62,TRUE) = 3,L33-L5-L7-L9,IF(COUNTIF(A49:A62,TRUE)=4,L33-L5-L7-L9-L11,IF(COUNTIF(A49:A62,TRUE) = 5,L33-L5-L7-L9-L11-L13,IF(COUNTIF(A49:A62,TRUE) = 6,L33-L5-L7-L9-L11-L13-L15,IF(COUNTIF(A49:A62,TRUE) = 7,L33-L5-L7-L9-L11-L13-L15-L17,IF(COUNTIF(A49:A62,TRUE) = 8,L33-L5-L7-L9-L11-L13-L15-L17-L19,IF(COUNTIF(A49:A62,TRUE) = 9,L33-L5-L7-L9-L11-L13-L15-L17-L19-L21,IF(COUNTIF(A49:A62,TRUE) = 10,L33-L5-L7-L9-L11-L13-L15-L17-L19-L21-L23,IF(COUNTIF(A49:A62,TRUE) = 11,L33-L5-L7-L9-L11-L13-L15-L17-L19-L21-L23-L25,IF(COUNTIF(A49:A62,TRUE) = 12,L33-L5-L7-L9-L11-L13-L15-L17-L19-L21-L23-L25-L27,IF(COUNTIF(A49:A62,TRUE) = 13,L33-L5-L7-L9-L11-L13-L15-L17-L19-L21-L23-L25-L27-L29,IF(COUNTIF(A49:A62,TRUE) = 14,L33-L5-L7-L9-L11-L13-L15-L17-L19-L21-L23-L25-L27-L29-L31,"falsche Eingabe")))))))))))))))</f>
        <v>10.493055555555555</v>
      </c>
      <c r="M34" s="87"/>
      <c r="N34" s="87"/>
      <c r="O34" s="86">
        <f>IF(COUNTIF(A49:A62,TRUE)=0,O33,IF(COUNTIF(A49:A62,TRUE)=1,O33-O5,IF(COUNTIF(A49:A62,TRUE)=2,O33-O5-O7,IF(COUNTIF(A49:A62,TRUE) = 3,O33-O5-O7-O9,IF(COUNTIF(A49:A62,TRUE)=4,O33-O5-O7-O9-O11,IF(COUNTIF(A49:A62,TRUE) = 5,O33-O5-O7-O9-O11-O13,IF(COUNTIF(A49:A62,TRUE) = 6,O33-O5-O7-O9-O11-O13-O15,IF(COUNTIF(A49:A62,TRUE) = 7,O33-O5-O7-O9-O11-O13-O15-O17,IF(COUNTIF(A49:A62,TRUE) = 8,O33-O5-O7-O9-O11-O13-O15-O17-O19,IF(COUNTIF(A49:A62,TRUE) = 9,O33-O5-O7-O9-O11-O13-O15-O17-O19-O21,IF(COUNTIF(A49:A62,TRUE) = 10,O33-O5-O7-O9-O11-O13-O15-O17-O19-O21-O23,IF(COUNTIF(A49:A62,TRUE) = 11,O33-O5-O7-O9-O11-O13-O15-O17-O19-O21-O23-O25,IF(COUNTIF(A49:A62,TRUE) = 12,O33-O5-O7-O9-O11-O13-O15-O17-O19-O21-O23-O25-O27,IF(COUNTIF(A49:A62,TRUE) = 13,O33-O5-O7-O9-O11-O13-O15-O17-O19-O21-O23-O25-O27-O29,IF(COUNTIF(A49:A62,TRUE) = 14,O33-O5-O7-O9-O11-O13-O15-O17-O19-O21-O23-O25-O27-O29-O31,"falsche Eingabe")))))))))))))))</f>
        <v>10.625</v>
      </c>
      <c r="P34" s="87"/>
      <c r="Q34" s="87"/>
      <c r="R34" s="86">
        <f>IF(COUNTIF(A49:A62,TRUE)=0,R33,IF(COUNTIF(A49:A62,TRUE)=1,R33-R5,IF(COUNTIF(A49:A62,TRUE)=2,R33-R5-R7,IF(COUNTIF(A49:A62,TRUE) = 3,R33-R5-R7-R9,IF(COUNTIF(A49:A62,TRUE)=4,R33-R5-R7-R9-R11,IF(COUNTIF(A49:A62,TRUE) = 5,R33-R5-R7-R9-R11-R13,IF(COUNTIF(A49:A62,TRUE) = 6,R33-R5-R7-R9-R11-R13-R15,IF(COUNTIF(A49:A62,TRUE) = 7,R33-R5-R7-R9-R11-R13-R15-R17,IF(COUNTIF(A49:A62,TRUE) = 8,R33-R5-R7-R9-R11-R13-R15-R17-R19,IF(COUNTIF(A49:A62,TRUE) = 9,R33-R5-R7-R9-R11-R13-R15-R17-R19-R21,IF(COUNTIF(A49:A62,TRUE) = 10,R33-R5-R7-R9-R11-R13-R15-R17-R19-R21-R23,IF(COUNTIF(A49:A62,TRUE) = 11,R33-R5-R7-R9-R11-R13-R15-R17-R19-R21-R23-R25,IF(COUNTIF(A49:A62,TRUE) = 12,R33-R5-R7-R9-R11-R13-R15-R17-R19-R21-R23-R25-R27,IF(COUNTIF(A49:A62,TRUE) = 13,R33-R5-R7-R9-R11-R13-R15-R17-R19-R21-R23-R25-R27-R29,IF(COUNTIF(A49:A62,TRUE) = 14,R33-R5-R7-R9-R11-R13-R15-R17-R19-R21-R23-R25-R27-R29-R31,"falsche Eingabe")))))))))))))))</f>
        <v>10.6875</v>
      </c>
      <c r="S34" s="87"/>
      <c r="T34" s="88"/>
      <c r="U34" s="86">
        <f>IF(COUNTIF(A49:A62,TRUE)=0,U33,IF(COUNTIF(A49:A62,TRUE)=1,U33-U5,IF(COUNTIF(A49:A62,TRUE)=2,U33-U5-U7,IF(COUNTIF(A49:A62,TRUE) = 3,U33-U5-U7-U9,IF(COUNTIF(A49:A62,TRUE)=4,U33-U5-U7-U9-U11,IF(COUNTIF(A49:A62,TRUE) = 5,U33-U5-U7-U9-U11-U13,IF(COUNTIF(A49:A62,TRUE) = 6,U33-U5-U7-U9-U11-U13-U15,IF(COUNTIF(A49:A62,TRUE) = 7,U33-U5-U7-U9-U11-U13-U15-U17,IF(COUNTIF(A49:A62,TRUE) = 8,U33-U5-U7-U9-U11-U13-U15-U17-U19,IF(COUNTIF(A49:A62,TRUE) = 9,U33-U5-U7-U9-U11-U13-U15-U17-U19-U21,IF(COUNTIF(A49:A62,TRUE) = 10,U33-U5-U7-U9-U11-U13-U15-U17-U19-U21-U23,IF(COUNTIF(A49:A62,TRUE) = 11,U33-U5-U7-U9-U11-U13-U15-U17-U19-U21-U23-U25,IF(COUNTIF(A49:A62,TRUE) = 12,U33-U5-U7-U9-U11-U13-U15-U17-U19-U21-U23-U25-U27,IF(COUNTIF(A49:A62,TRUE) = 13,U33-U5-U7-U9-U11-U13-U15-U17-U19-U21-U23-U25-U27-U29,IF(COUNTIF(A49:A62,TRUE) = 14,U33-U5-U7-U9-U11-U13-U15-U17-U19-U21-U23-U25-U27-U29-U31,"falsche Eingabe")))))))))))))))</f>
        <v>10.75</v>
      </c>
      <c r="V34" s="87"/>
      <c r="W34" s="88"/>
      <c r="X34" s="86">
        <f>IF(COUNTIF(A49:A62,TRUE)=0,X33,IF(COUNTIF(A49:A62,TRUE)=1,X33-X5,IF(COUNTIF(A49:A62,TRUE)=2,X33-X5-X7,IF(COUNTIF(A49:A62,TRUE) = 3,X33-X5-X7-X9,IF(COUNTIF(A49:A62,TRUE)=4,X33-X5-X7-X9-X11,IF(COUNTIF(A49:A62,TRUE) = 5,X33-X5-X7-X9-X11-X13,IF(COUNTIF(A49:A62,TRUE) = 6,X33-X5-X7-X9-X11-X13-X15,IF(COUNTIF(A49:A62,TRUE) = 7,X33-X5-X7-X9-X11-X13-X15-X17,IF(COUNTIF(A49:A62,TRUE) = 8,X33-X5-X7-X9-X11-X13-X15-X17-X19,IF(COUNTIF(A49:A62,TRUE) = 9,X33-X5-X7-X9-X11-X13-X15-X17-X19-X21,IF(COUNTIF(A49:A62,TRUE) = 10,X33-X5-X7-X9-X11-X13-X15-X17-X19-X21-X23,IF(COUNTIF(A49:A62,TRUE) = 11,X33-X5-X7-X9-X11-X13-X15-X17-X19-X21-X23-X25,IF(COUNTIF(A49:A62,TRUE) = 12,X33-X5-X7-X9-X11-X13-X15-X17-X19-X21-X23-X25-X27,IF(COUNTIF(A49:A62,TRUE) = 13,X33-X5-X7-X9-X11-X13-X15-X17-X19-X21-X23-X25-X27-X29,IF(COUNTIF(A49:A62,TRUE) = 14,X33-X5-X7-X9-X11-X13-X15-X17-X19-X21-X23-X25-X27-X29-X31,"falsche Eingabe")))))))))))))))</f>
        <v>10.729166666666666</v>
      </c>
      <c r="Y34" s="87"/>
      <c r="Z34" s="88"/>
    </row>
    <row r="35" spans="1:26" ht="21" x14ac:dyDescent="0.35">
      <c r="A35" s="126" t="s">
        <v>41</v>
      </c>
      <c r="B35" s="126"/>
      <c r="C35" s="127">
        <f>COUNTIF(A49:A62,FALSE)</f>
        <v>13</v>
      </c>
      <c r="H35" s="16"/>
      <c r="I35" s="125"/>
      <c r="J35" s="125"/>
      <c r="K35" s="125"/>
    </row>
    <row r="36" spans="1:26" x14ac:dyDescent="0.25">
      <c r="A36" s="126"/>
      <c r="B36" s="126"/>
      <c r="C36" s="127"/>
    </row>
    <row r="41" spans="1:26" x14ac:dyDescent="0.25">
      <c r="E41" s="2"/>
    </row>
    <row r="49" spans="1:1" x14ac:dyDescent="0.25">
      <c r="A49" t="b">
        <v>1</v>
      </c>
    </row>
    <row r="50" spans="1:1" x14ac:dyDescent="0.25">
      <c r="A50" t="b">
        <v>0</v>
      </c>
    </row>
    <row r="51" spans="1:1" x14ac:dyDescent="0.25">
      <c r="A51" t="b">
        <v>0</v>
      </c>
    </row>
    <row r="52" spans="1:1" x14ac:dyDescent="0.25">
      <c r="A52" t="b">
        <v>0</v>
      </c>
    </row>
    <row r="53" spans="1:1" x14ac:dyDescent="0.25">
      <c r="A53" t="b">
        <v>0</v>
      </c>
    </row>
    <row r="54" spans="1:1" x14ac:dyDescent="0.25">
      <c r="A54" t="b">
        <v>0</v>
      </c>
    </row>
    <row r="55" spans="1:1" x14ac:dyDescent="0.25">
      <c r="A55" t="b">
        <v>0</v>
      </c>
    </row>
    <row r="56" spans="1:1" x14ac:dyDescent="0.25">
      <c r="A56" t="b">
        <v>0</v>
      </c>
    </row>
    <row r="57" spans="1:1" x14ac:dyDescent="0.25">
      <c r="A57" t="b">
        <v>0</v>
      </c>
    </row>
    <row r="58" spans="1:1" x14ac:dyDescent="0.25">
      <c r="A58" t="b">
        <v>0</v>
      </c>
    </row>
    <row r="59" spans="1:1" x14ac:dyDescent="0.25">
      <c r="A59" t="b">
        <v>0</v>
      </c>
    </row>
    <row r="60" spans="1:1" x14ac:dyDescent="0.25">
      <c r="A60" t="b">
        <v>0</v>
      </c>
    </row>
    <row r="61" spans="1:1" x14ac:dyDescent="0.25">
      <c r="A61" t="b">
        <v>0</v>
      </c>
    </row>
    <row r="62" spans="1:1" x14ac:dyDescent="0.25">
      <c r="A62" t="b">
        <v>0</v>
      </c>
    </row>
  </sheetData>
  <mergeCells count="323">
    <mergeCell ref="C4:C5"/>
    <mergeCell ref="C6:C7"/>
    <mergeCell ref="C8:C9"/>
    <mergeCell ref="C10:C11"/>
    <mergeCell ref="D4:D6"/>
    <mergeCell ref="J9:J10"/>
    <mergeCell ref="J11:J12"/>
    <mergeCell ref="A1:I1"/>
    <mergeCell ref="C24:C25"/>
    <mergeCell ref="J23:J24"/>
    <mergeCell ref="J5:J6"/>
    <mergeCell ref="J7:J8"/>
    <mergeCell ref="D21:D22"/>
    <mergeCell ref="D23:D24"/>
    <mergeCell ref="D25:D26"/>
    <mergeCell ref="E18:F18"/>
    <mergeCell ref="I3:K3"/>
    <mergeCell ref="K5:K6"/>
    <mergeCell ref="K7:K8"/>
    <mergeCell ref="K9:K10"/>
    <mergeCell ref="K11:K12"/>
    <mergeCell ref="K13:K14"/>
    <mergeCell ref="K15:K16"/>
    <mergeCell ref="K17:K18"/>
    <mergeCell ref="C26:C27"/>
    <mergeCell ref="C28:C29"/>
    <mergeCell ref="C30:C31"/>
    <mergeCell ref="C32:C33"/>
    <mergeCell ref="C12:C13"/>
    <mergeCell ref="C14:C15"/>
    <mergeCell ref="C16:C17"/>
    <mergeCell ref="C18:C19"/>
    <mergeCell ref="C20:C21"/>
    <mergeCell ref="C22:C23"/>
    <mergeCell ref="D27:D28"/>
    <mergeCell ref="D29:D30"/>
    <mergeCell ref="D31:D32"/>
    <mergeCell ref="D7:D8"/>
    <mergeCell ref="D9:D10"/>
    <mergeCell ref="D11:D12"/>
    <mergeCell ref="D13:D14"/>
    <mergeCell ref="D15:D16"/>
    <mergeCell ref="D17:D18"/>
    <mergeCell ref="D19:D20"/>
    <mergeCell ref="I17:I18"/>
    <mergeCell ref="I5:I6"/>
    <mergeCell ref="I7:I8"/>
    <mergeCell ref="I9:I10"/>
    <mergeCell ref="I11:I12"/>
    <mergeCell ref="I13:I14"/>
    <mergeCell ref="I15:I16"/>
    <mergeCell ref="J13:J14"/>
    <mergeCell ref="J15:J16"/>
    <mergeCell ref="J17:J18"/>
    <mergeCell ref="K31:K32"/>
    <mergeCell ref="I35:K35"/>
    <mergeCell ref="A35:B36"/>
    <mergeCell ref="C35:C36"/>
    <mergeCell ref="I33:K33"/>
    <mergeCell ref="K19:K20"/>
    <mergeCell ref="K21:K22"/>
    <mergeCell ref="K23:K24"/>
    <mergeCell ref="K25:K26"/>
    <mergeCell ref="K27:K28"/>
    <mergeCell ref="K29:K30"/>
    <mergeCell ref="I29:I30"/>
    <mergeCell ref="I31:I32"/>
    <mergeCell ref="I19:I20"/>
    <mergeCell ref="I21:I22"/>
    <mergeCell ref="I23:I24"/>
    <mergeCell ref="I25:I26"/>
    <mergeCell ref="I27:I28"/>
    <mergeCell ref="J25:J26"/>
    <mergeCell ref="J27:J28"/>
    <mergeCell ref="J29:J30"/>
    <mergeCell ref="J31:J32"/>
    <mergeCell ref="J19:J20"/>
    <mergeCell ref="J21:J22"/>
    <mergeCell ref="H29:H30"/>
    <mergeCell ref="H31:H32"/>
    <mergeCell ref="H17:H18"/>
    <mergeCell ref="H19:H20"/>
    <mergeCell ref="H21:H22"/>
    <mergeCell ref="H23:H24"/>
    <mergeCell ref="H25:H26"/>
    <mergeCell ref="H27:H28"/>
    <mergeCell ref="H5:H6"/>
    <mergeCell ref="H7:H8"/>
    <mergeCell ref="H9:H10"/>
    <mergeCell ref="H11:H12"/>
    <mergeCell ref="H13:H14"/>
    <mergeCell ref="H15:H16"/>
    <mergeCell ref="L31:L32"/>
    <mergeCell ref="M5:M6"/>
    <mergeCell ref="N5:N6"/>
    <mergeCell ref="O5:O6"/>
    <mergeCell ref="M11:M12"/>
    <mergeCell ref="N11:N12"/>
    <mergeCell ref="O11:O12"/>
    <mergeCell ref="M17:M18"/>
    <mergeCell ref="L17:L18"/>
    <mergeCell ref="L19:L20"/>
    <mergeCell ref="L21:L22"/>
    <mergeCell ref="L23:L24"/>
    <mergeCell ref="L25:L26"/>
    <mergeCell ref="L27:L28"/>
    <mergeCell ref="P5:P6"/>
    <mergeCell ref="M7:M8"/>
    <mergeCell ref="N7:N8"/>
    <mergeCell ref="O7:O8"/>
    <mergeCell ref="P7:P8"/>
    <mergeCell ref="M9:M10"/>
    <mergeCell ref="N9:N10"/>
    <mergeCell ref="O9:O10"/>
    <mergeCell ref="P9:P10"/>
    <mergeCell ref="P19:P20"/>
    <mergeCell ref="P11:P12"/>
    <mergeCell ref="M13:M14"/>
    <mergeCell ref="N13:N14"/>
    <mergeCell ref="O13:O14"/>
    <mergeCell ref="P13:P14"/>
    <mergeCell ref="M15:M16"/>
    <mergeCell ref="N15:N16"/>
    <mergeCell ref="O15:O16"/>
    <mergeCell ref="P15:P16"/>
    <mergeCell ref="H3:H4"/>
    <mergeCell ref="I34:K34"/>
    <mergeCell ref="E33:F33"/>
    <mergeCell ref="E19:F19"/>
    <mergeCell ref="E11:F11"/>
    <mergeCell ref="E7:F7"/>
    <mergeCell ref="L3:N3"/>
    <mergeCell ref="L5:L6"/>
    <mergeCell ref="M29:M30"/>
    <mergeCell ref="N29:N30"/>
    <mergeCell ref="M31:M32"/>
    <mergeCell ref="N31:N32"/>
    <mergeCell ref="M25:M26"/>
    <mergeCell ref="N25:N26"/>
    <mergeCell ref="M27:M28"/>
    <mergeCell ref="N27:N28"/>
    <mergeCell ref="M21:M22"/>
    <mergeCell ref="N21:N22"/>
    <mergeCell ref="M23:M24"/>
    <mergeCell ref="N23:N24"/>
    <mergeCell ref="N17:N18"/>
    <mergeCell ref="M19:M20"/>
    <mergeCell ref="N19:N20"/>
    <mergeCell ref="L29:L30"/>
    <mergeCell ref="L34:N34"/>
    <mergeCell ref="O3:Q3"/>
    <mergeCell ref="Q5:Q6"/>
    <mergeCell ref="Q7:Q8"/>
    <mergeCell ref="Q9:Q10"/>
    <mergeCell ref="Q11:Q12"/>
    <mergeCell ref="Q13:Q14"/>
    <mergeCell ref="Q15:Q16"/>
    <mergeCell ref="Q17:Q18"/>
    <mergeCell ref="Q19:Q20"/>
    <mergeCell ref="L7:L8"/>
    <mergeCell ref="L9:L10"/>
    <mergeCell ref="L11:L12"/>
    <mergeCell ref="L13:L14"/>
    <mergeCell ref="L15:L16"/>
    <mergeCell ref="L33:N33"/>
    <mergeCell ref="O29:O30"/>
    <mergeCell ref="P29:P30"/>
    <mergeCell ref="O31:O32"/>
    <mergeCell ref="P31:P32"/>
    <mergeCell ref="O25:O26"/>
    <mergeCell ref="P25:P26"/>
    <mergeCell ref="O27:O28"/>
    <mergeCell ref="P27:P28"/>
    <mergeCell ref="T13:T14"/>
    <mergeCell ref="O33:Q33"/>
    <mergeCell ref="O34:Q34"/>
    <mergeCell ref="R3:T3"/>
    <mergeCell ref="R5:R6"/>
    <mergeCell ref="S5:S6"/>
    <mergeCell ref="T5:T6"/>
    <mergeCell ref="R7:R8"/>
    <mergeCell ref="S7:S8"/>
    <mergeCell ref="T7:T8"/>
    <mergeCell ref="R9:R10"/>
    <mergeCell ref="Q21:Q22"/>
    <mergeCell ref="Q23:Q24"/>
    <mergeCell ref="Q25:Q26"/>
    <mergeCell ref="Q27:Q28"/>
    <mergeCell ref="Q29:Q30"/>
    <mergeCell ref="Q31:Q32"/>
    <mergeCell ref="O21:O22"/>
    <mergeCell ref="P21:P22"/>
    <mergeCell ref="O23:O24"/>
    <mergeCell ref="P23:P24"/>
    <mergeCell ref="O17:O18"/>
    <mergeCell ref="P17:P18"/>
    <mergeCell ref="O19:O20"/>
    <mergeCell ref="R33:T33"/>
    <mergeCell ref="R34:T34"/>
    <mergeCell ref="U3:W3"/>
    <mergeCell ref="U7:U8"/>
    <mergeCell ref="V7:V8"/>
    <mergeCell ref="W7:W8"/>
    <mergeCell ref="U11:U12"/>
    <mergeCell ref="R27:R28"/>
    <mergeCell ref="S27:S28"/>
    <mergeCell ref="T27:T28"/>
    <mergeCell ref="R29:R30"/>
    <mergeCell ref="S29:S30"/>
    <mergeCell ref="T29:T30"/>
    <mergeCell ref="R23:R24"/>
    <mergeCell ref="S23:S24"/>
    <mergeCell ref="T23:T24"/>
    <mergeCell ref="R25:R26"/>
    <mergeCell ref="S25:S26"/>
    <mergeCell ref="T25:T26"/>
    <mergeCell ref="R19:R20"/>
    <mergeCell ref="S19:S20"/>
    <mergeCell ref="T19:T20"/>
    <mergeCell ref="R21:R22"/>
    <mergeCell ref="S21:S22"/>
    <mergeCell ref="X3:Z3"/>
    <mergeCell ref="U5:U6"/>
    <mergeCell ref="V5:V6"/>
    <mergeCell ref="W5:W6"/>
    <mergeCell ref="X5:X6"/>
    <mergeCell ref="Y5:Y6"/>
    <mergeCell ref="Z5:Z6"/>
    <mergeCell ref="R31:R32"/>
    <mergeCell ref="S31:S32"/>
    <mergeCell ref="T31:T32"/>
    <mergeCell ref="T21:T22"/>
    <mergeCell ref="R15:R16"/>
    <mergeCell ref="S15:S16"/>
    <mergeCell ref="T15:T16"/>
    <mergeCell ref="R17:R18"/>
    <mergeCell ref="S17:S18"/>
    <mergeCell ref="T17:T18"/>
    <mergeCell ref="S9:S10"/>
    <mergeCell ref="T9:T10"/>
    <mergeCell ref="R11:R12"/>
    <mergeCell ref="S11:S12"/>
    <mergeCell ref="T11:T12"/>
    <mergeCell ref="R13:R14"/>
    <mergeCell ref="S13:S14"/>
    <mergeCell ref="X7:X8"/>
    <mergeCell ref="Y7:Y8"/>
    <mergeCell ref="Z7:Z8"/>
    <mergeCell ref="U9:U10"/>
    <mergeCell ref="V9:V10"/>
    <mergeCell ref="W9:W10"/>
    <mergeCell ref="X9:X10"/>
    <mergeCell ref="Y9:Y10"/>
    <mergeCell ref="Z9:Z10"/>
    <mergeCell ref="V11:V12"/>
    <mergeCell ref="W11:W12"/>
    <mergeCell ref="X11:X12"/>
    <mergeCell ref="Y11:Y12"/>
    <mergeCell ref="Z11:Z12"/>
    <mergeCell ref="U13:U14"/>
    <mergeCell ref="V13:V14"/>
    <mergeCell ref="W13:W14"/>
    <mergeCell ref="X13:X14"/>
    <mergeCell ref="Y13:Y14"/>
    <mergeCell ref="U17:U18"/>
    <mergeCell ref="V17:V18"/>
    <mergeCell ref="W17:W18"/>
    <mergeCell ref="X17:X18"/>
    <mergeCell ref="Y17:Y18"/>
    <mergeCell ref="Z17:Z18"/>
    <mergeCell ref="Z13:Z14"/>
    <mergeCell ref="U15:U16"/>
    <mergeCell ref="V15:V16"/>
    <mergeCell ref="W15:W16"/>
    <mergeCell ref="X15:X16"/>
    <mergeCell ref="Y15:Y16"/>
    <mergeCell ref="Z15:Z16"/>
    <mergeCell ref="U21:U22"/>
    <mergeCell ref="V21:V22"/>
    <mergeCell ref="W21:W22"/>
    <mergeCell ref="X21:X22"/>
    <mergeCell ref="Y21:Y22"/>
    <mergeCell ref="Z21:Z22"/>
    <mergeCell ref="U19:U20"/>
    <mergeCell ref="V19:V20"/>
    <mergeCell ref="W19:W20"/>
    <mergeCell ref="X19:X20"/>
    <mergeCell ref="Y19:Y20"/>
    <mergeCell ref="Z19:Z20"/>
    <mergeCell ref="U25:U26"/>
    <mergeCell ref="V25:V26"/>
    <mergeCell ref="W25:W26"/>
    <mergeCell ref="X25:X26"/>
    <mergeCell ref="Y25:Y26"/>
    <mergeCell ref="Z25:Z26"/>
    <mergeCell ref="U23:U24"/>
    <mergeCell ref="V23:V24"/>
    <mergeCell ref="W23:W24"/>
    <mergeCell ref="X23:X24"/>
    <mergeCell ref="Y23:Y24"/>
    <mergeCell ref="Z23:Z24"/>
    <mergeCell ref="U29:U30"/>
    <mergeCell ref="V29:V30"/>
    <mergeCell ref="W29:W30"/>
    <mergeCell ref="X29:X30"/>
    <mergeCell ref="Y29:Y30"/>
    <mergeCell ref="Z29:Z30"/>
    <mergeCell ref="U27:U28"/>
    <mergeCell ref="V27:V28"/>
    <mergeCell ref="W27:W28"/>
    <mergeCell ref="X27:X28"/>
    <mergeCell ref="Y27:Y28"/>
    <mergeCell ref="Z27:Z28"/>
    <mergeCell ref="U33:W33"/>
    <mergeCell ref="X33:Z33"/>
    <mergeCell ref="U34:W34"/>
    <mergeCell ref="X34:Z34"/>
    <mergeCell ref="U31:U32"/>
    <mergeCell ref="V31:V32"/>
    <mergeCell ref="W31:W32"/>
    <mergeCell ref="X31:X32"/>
    <mergeCell ref="Y31:Y32"/>
    <mergeCell ref="Z31:Z32"/>
  </mergeCells>
  <phoneticPr fontId="5" type="noConversion"/>
  <pageMargins left="0.7" right="0.7" top="0.78740157499999996" bottom="0.78740157499999996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7</xdr:col>
                    <xdr:colOff>409575</xdr:colOff>
                    <xdr:row>6</xdr:row>
                    <xdr:rowOff>28575</xdr:rowOff>
                  </from>
                  <to>
                    <xdr:col>7</xdr:col>
                    <xdr:colOff>790575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7</xdr:col>
                    <xdr:colOff>409575</xdr:colOff>
                    <xdr:row>8</xdr:row>
                    <xdr:rowOff>28575</xdr:rowOff>
                  </from>
                  <to>
                    <xdr:col>7</xdr:col>
                    <xdr:colOff>790575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7</xdr:col>
                    <xdr:colOff>409575</xdr:colOff>
                    <xdr:row>10</xdr:row>
                    <xdr:rowOff>28575</xdr:rowOff>
                  </from>
                  <to>
                    <xdr:col>7</xdr:col>
                    <xdr:colOff>790575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7</xdr:col>
                    <xdr:colOff>409575</xdr:colOff>
                    <xdr:row>12</xdr:row>
                    <xdr:rowOff>28575</xdr:rowOff>
                  </from>
                  <to>
                    <xdr:col>7</xdr:col>
                    <xdr:colOff>790575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7</xdr:col>
                    <xdr:colOff>409575</xdr:colOff>
                    <xdr:row>14</xdr:row>
                    <xdr:rowOff>28575</xdr:rowOff>
                  </from>
                  <to>
                    <xdr:col>7</xdr:col>
                    <xdr:colOff>790575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7</xdr:col>
                    <xdr:colOff>409575</xdr:colOff>
                    <xdr:row>16</xdr:row>
                    <xdr:rowOff>28575</xdr:rowOff>
                  </from>
                  <to>
                    <xdr:col>7</xdr:col>
                    <xdr:colOff>790575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7</xdr:col>
                    <xdr:colOff>409575</xdr:colOff>
                    <xdr:row>18</xdr:row>
                    <xdr:rowOff>28575</xdr:rowOff>
                  </from>
                  <to>
                    <xdr:col>7</xdr:col>
                    <xdr:colOff>790575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7</xdr:col>
                    <xdr:colOff>409575</xdr:colOff>
                    <xdr:row>20</xdr:row>
                    <xdr:rowOff>28575</xdr:rowOff>
                  </from>
                  <to>
                    <xdr:col>7</xdr:col>
                    <xdr:colOff>790575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7</xdr:col>
                    <xdr:colOff>409575</xdr:colOff>
                    <xdr:row>22</xdr:row>
                    <xdr:rowOff>28575</xdr:rowOff>
                  </from>
                  <to>
                    <xdr:col>7</xdr:col>
                    <xdr:colOff>790575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7</xdr:col>
                    <xdr:colOff>409575</xdr:colOff>
                    <xdr:row>24</xdr:row>
                    <xdr:rowOff>28575</xdr:rowOff>
                  </from>
                  <to>
                    <xdr:col>7</xdr:col>
                    <xdr:colOff>790575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7</xdr:col>
                    <xdr:colOff>409575</xdr:colOff>
                    <xdr:row>26</xdr:row>
                    <xdr:rowOff>28575</xdr:rowOff>
                  </from>
                  <to>
                    <xdr:col>7</xdr:col>
                    <xdr:colOff>790575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7</xdr:col>
                    <xdr:colOff>409575</xdr:colOff>
                    <xdr:row>28</xdr:row>
                    <xdr:rowOff>28575</xdr:rowOff>
                  </from>
                  <to>
                    <xdr:col>7</xdr:col>
                    <xdr:colOff>790575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7</xdr:col>
                    <xdr:colOff>409575</xdr:colOff>
                    <xdr:row>30</xdr:row>
                    <xdr:rowOff>28575</xdr:rowOff>
                  </from>
                  <to>
                    <xdr:col>7</xdr:col>
                    <xdr:colOff>790575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7</xdr:col>
                    <xdr:colOff>409575</xdr:colOff>
                    <xdr:row>4</xdr:row>
                    <xdr:rowOff>28575</xdr:rowOff>
                  </from>
                  <to>
                    <xdr:col>7</xdr:col>
                    <xdr:colOff>790575</xdr:colOff>
                    <xdr:row>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BA869-76FA-4D5C-AE41-A8C4718538CB}">
  <sheetPr codeName="Tabelle2"/>
  <dimension ref="A1:L34"/>
  <sheetViews>
    <sheetView zoomScaleNormal="100" workbookViewId="0">
      <selection activeCell="H10" sqref="H10:H11"/>
    </sheetView>
  </sheetViews>
  <sheetFormatPr baseColWidth="10" defaultRowHeight="15" x14ac:dyDescent="0.25"/>
  <cols>
    <col min="3" max="3" width="17.42578125" customWidth="1"/>
    <col min="6" max="6" width="12" customWidth="1"/>
    <col min="7" max="7" width="12.5703125" customWidth="1"/>
    <col min="11" max="11" width="50.5703125" customWidth="1"/>
  </cols>
  <sheetData>
    <row r="1" spans="1:12" ht="26.25" x14ac:dyDescent="0.4">
      <c r="A1" s="141" t="s">
        <v>49</v>
      </c>
      <c r="B1" s="141"/>
      <c r="C1" s="141"/>
      <c r="K1" s="48" t="s">
        <v>56</v>
      </c>
      <c r="L1" s="49"/>
    </row>
    <row r="2" spans="1:12" ht="18.75" x14ac:dyDescent="0.3">
      <c r="K2" s="51" t="s">
        <v>37</v>
      </c>
      <c r="L2" s="52"/>
    </row>
    <row r="3" spans="1:12" ht="18.75" x14ac:dyDescent="0.3">
      <c r="B3" s="21"/>
      <c r="C3" s="18" t="s">
        <v>57</v>
      </c>
      <c r="D3" s="18" t="s">
        <v>45</v>
      </c>
      <c r="E3" s="18" t="s">
        <v>58</v>
      </c>
      <c r="F3" s="45" t="s">
        <v>46</v>
      </c>
      <c r="G3" s="47" t="s">
        <v>55</v>
      </c>
      <c r="H3" s="46" t="s">
        <v>47</v>
      </c>
      <c r="I3" s="24" t="s">
        <v>43</v>
      </c>
      <c r="K3" s="53" t="s">
        <v>59</v>
      </c>
      <c r="L3" s="53" t="s">
        <v>60</v>
      </c>
    </row>
    <row r="4" spans="1:12" x14ac:dyDescent="0.25">
      <c r="B4" s="145" t="s">
        <v>37</v>
      </c>
      <c r="C4" s="144"/>
      <c r="D4" s="144"/>
      <c r="E4" s="144"/>
      <c r="F4" s="144">
        <v>8.3333333333333329E-2</v>
      </c>
      <c r="G4" s="98">
        <v>0.29166666666666669</v>
      </c>
      <c r="H4" s="144">
        <v>0.29166666666666669</v>
      </c>
      <c r="I4" s="143">
        <f>SUM(C4:H5)</f>
        <v>0.66666666666666674</v>
      </c>
      <c r="K4" s="57" t="s">
        <v>61</v>
      </c>
      <c r="L4" s="59">
        <v>8.3333333333333329E-2</v>
      </c>
    </row>
    <row r="5" spans="1:12" x14ac:dyDescent="0.25">
      <c r="B5" s="146"/>
      <c r="C5" s="144"/>
      <c r="D5" s="144"/>
      <c r="E5" s="144"/>
      <c r="F5" s="144"/>
      <c r="G5" s="144"/>
      <c r="H5" s="144"/>
      <c r="I5" s="143"/>
      <c r="K5" s="32" t="s">
        <v>62</v>
      </c>
      <c r="L5" s="60">
        <v>0.16666666666666666</v>
      </c>
    </row>
    <row r="6" spans="1:12" x14ac:dyDescent="0.25">
      <c r="B6" s="147" t="s">
        <v>1</v>
      </c>
      <c r="C6" s="142">
        <f>SUM(L9:L10,L12,L13,L14)</f>
        <v>0.25</v>
      </c>
      <c r="D6" s="142"/>
      <c r="E6" s="142">
        <f>SUM(L11)</f>
        <v>6.25E-2</v>
      </c>
      <c r="F6" s="142"/>
      <c r="G6" s="142"/>
      <c r="H6" s="142">
        <v>6.9444444444444434E-2</v>
      </c>
      <c r="I6" s="143">
        <f>SUM(C6:H7)</f>
        <v>0.38194444444444442</v>
      </c>
      <c r="K6" s="50" t="s">
        <v>63</v>
      </c>
      <c r="L6" s="61">
        <v>0.125</v>
      </c>
    </row>
    <row r="7" spans="1:12" ht="18.75" x14ac:dyDescent="0.3">
      <c r="B7" s="147"/>
      <c r="C7" s="142"/>
      <c r="D7" s="142"/>
      <c r="E7" s="142"/>
      <c r="F7" s="142"/>
      <c r="G7" s="142"/>
      <c r="H7" s="142"/>
      <c r="I7" s="143"/>
      <c r="K7" s="66" t="s">
        <v>1</v>
      </c>
      <c r="L7" s="67"/>
    </row>
    <row r="8" spans="1:12" ht="18.75" x14ac:dyDescent="0.3">
      <c r="B8" s="147" t="s">
        <v>2</v>
      </c>
      <c r="C8" s="142"/>
      <c r="D8" s="142"/>
      <c r="E8" s="142"/>
      <c r="F8" s="142"/>
      <c r="G8" s="142"/>
      <c r="H8" s="142"/>
      <c r="I8" s="143">
        <f>SUM(C8:H9)</f>
        <v>0</v>
      </c>
      <c r="K8" s="53" t="s">
        <v>59</v>
      </c>
      <c r="L8" s="53" t="s">
        <v>60</v>
      </c>
    </row>
    <row r="9" spans="1:12" x14ac:dyDescent="0.25">
      <c r="B9" s="147"/>
      <c r="C9" s="142"/>
      <c r="D9" s="142"/>
      <c r="E9" s="142"/>
      <c r="F9" s="142"/>
      <c r="G9" s="142"/>
      <c r="H9" s="142"/>
      <c r="I9" s="143"/>
      <c r="K9" s="57" t="s">
        <v>76</v>
      </c>
      <c r="L9" s="59">
        <v>6.5972222222222224E-2</v>
      </c>
    </row>
    <row r="10" spans="1:12" x14ac:dyDescent="0.25">
      <c r="B10" s="147" t="s">
        <v>3</v>
      </c>
      <c r="C10" s="142"/>
      <c r="D10" s="142"/>
      <c r="E10" s="142"/>
      <c r="F10" s="142"/>
      <c r="G10" s="142"/>
      <c r="H10" s="142"/>
      <c r="I10" s="143">
        <f>SUM(C10:H11)</f>
        <v>0</v>
      </c>
      <c r="K10" s="32" t="s">
        <v>77</v>
      </c>
      <c r="L10" s="60">
        <v>1.7361111111111112E-2</v>
      </c>
    </row>
    <row r="11" spans="1:12" x14ac:dyDescent="0.25">
      <c r="B11" s="147"/>
      <c r="C11" s="142"/>
      <c r="D11" s="142"/>
      <c r="E11" s="142"/>
      <c r="F11" s="142"/>
      <c r="G11" s="142"/>
      <c r="H11" s="142"/>
      <c r="I11" s="143"/>
      <c r="K11" s="32" t="s">
        <v>78</v>
      </c>
      <c r="L11" s="60">
        <v>6.25E-2</v>
      </c>
    </row>
    <row r="12" spans="1:12" x14ac:dyDescent="0.25">
      <c r="B12" s="147" t="s">
        <v>4</v>
      </c>
      <c r="C12" s="142"/>
      <c r="D12" s="142"/>
      <c r="E12" s="142"/>
      <c r="F12" s="142"/>
      <c r="G12" s="142"/>
      <c r="H12" s="142"/>
      <c r="I12" s="143">
        <f>SUM(C12:H13)</f>
        <v>0</v>
      </c>
      <c r="K12" t="s">
        <v>87</v>
      </c>
      <c r="L12" s="80">
        <v>1.7361111111111112E-2</v>
      </c>
    </row>
    <row r="13" spans="1:12" x14ac:dyDescent="0.25">
      <c r="B13" s="147"/>
      <c r="C13" s="142"/>
      <c r="D13" s="142"/>
      <c r="E13" s="142"/>
      <c r="F13" s="142"/>
      <c r="G13" s="142"/>
      <c r="H13" s="142"/>
      <c r="I13" s="143"/>
      <c r="K13" t="s">
        <v>94</v>
      </c>
      <c r="L13" s="80">
        <v>2.7777777777777776E-2</v>
      </c>
    </row>
    <row r="14" spans="1:12" x14ac:dyDescent="0.25">
      <c r="B14" s="147" t="s">
        <v>5</v>
      </c>
      <c r="C14" s="142"/>
      <c r="D14" s="142"/>
      <c r="E14" s="142"/>
      <c r="F14" s="142"/>
      <c r="G14" s="142"/>
      <c r="H14" s="142"/>
      <c r="I14" s="143">
        <f>SUM(C14:H15)</f>
        <v>0</v>
      </c>
      <c r="K14" t="s">
        <v>92</v>
      </c>
      <c r="L14" s="80">
        <v>0.12152777777777778</v>
      </c>
    </row>
    <row r="15" spans="1:12" x14ac:dyDescent="0.25">
      <c r="B15" s="147"/>
      <c r="C15" s="142"/>
      <c r="D15" s="142"/>
      <c r="E15" s="142"/>
      <c r="F15" s="142"/>
      <c r="G15" s="142"/>
      <c r="H15" s="142"/>
      <c r="I15" s="143"/>
    </row>
    <row r="16" spans="1:12" x14ac:dyDescent="0.25">
      <c r="B16" s="147" t="s">
        <v>6</v>
      </c>
      <c r="C16" s="142"/>
      <c r="D16" s="142"/>
      <c r="E16" s="142"/>
      <c r="F16" s="142"/>
      <c r="G16" s="142"/>
      <c r="H16" s="142"/>
      <c r="I16" s="143">
        <f>SUM(C16:H17)</f>
        <v>0</v>
      </c>
    </row>
    <row r="17" spans="2:12" x14ac:dyDescent="0.25">
      <c r="B17" s="147"/>
      <c r="C17" s="142"/>
      <c r="D17" s="142"/>
      <c r="E17" s="142"/>
      <c r="F17" s="142"/>
      <c r="G17" s="142"/>
      <c r="H17" s="142"/>
      <c r="I17" s="143"/>
    </row>
    <row r="18" spans="2:12" x14ac:dyDescent="0.25">
      <c r="B18" s="147" t="s">
        <v>28</v>
      </c>
      <c r="C18" s="142"/>
      <c r="D18" s="142"/>
      <c r="E18" s="142"/>
      <c r="F18" s="142"/>
      <c r="G18" s="142"/>
      <c r="H18" s="142"/>
      <c r="I18" s="143">
        <f>SUM(C18:H19)</f>
        <v>0</v>
      </c>
    </row>
    <row r="19" spans="2:12" x14ac:dyDescent="0.25">
      <c r="B19" s="147"/>
      <c r="C19" s="142"/>
      <c r="D19" s="142"/>
      <c r="E19" s="142"/>
      <c r="F19" s="142"/>
      <c r="G19" s="142"/>
      <c r="H19" s="142"/>
      <c r="I19" s="143"/>
      <c r="L19" s="79"/>
    </row>
    <row r="20" spans="2:12" x14ac:dyDescent="0.25">
      <c r="B20" s="147" t="s">
        <v>29</v>
      </c>
      <c r="C20" s="142"/>
      <c r="D20" s="142"/>
      <c r="E20" s="142"/>
      <c r="F20" s="142"/>
      <c r="G20" s="142"/>
      <c r="H20" s="142"/>
      <c r="I20" s="143">
        <f>SUM(C20:H21)</f>
        <v>0</v>
      </c>
    </row>
    <row r="21" spans="2:12" x14ac:dyDescent="0.25">
      <c r="B21" s="147"/>
      <c r="C21" s="142"/>
      <c r="D21" s="142"/>
      <c r="E21" s="142"/>
      <c r="F21" s="142"/>
      <c r="G21" s="142"/>
      <c r="H21" s="142"/>
      <c r="I21" s="143"/>
    </row>
    <row r="22" spans="2:12" x14ac:dyDescent="0.25">
      <c r="B22" s="147" t="s">
        <v>30</v>
      </c>
      <c r="C22" s="142"/>
      <c r="D22" s="142"/>
      <c r="E22" s="142"/>
      <c r="F22" s="142"/>
      <c r="G22" s="142"/>
      <c r="H22" s="142"/>
      <c r="I22" s="143">
        <f>SUM(C22:H23)</f>
        <v>0</v>
      </c>
    </row>
    <row r="23" spans="2:12" x14ac:dyDescent="0.25">
      <c r="B23" s="147"/>
      <c r="C23" s="142"/>
      <c r="D23" s="142"/>
      <c r="E23" s="142"/>
      <c r="F23" s="142"/>
      <c r="G23" s="142"/>
      <c r="H23" s="142"/>
      <c r="I23" s="143"/>
    </row>
    <row r="24" spans="2:12" x14ac:dyDescent="0.25">
      <c r="B24" s="147" t="s">
        <v>31</v>
      </c>
      <c r="C24" s="142"/>
      <c r="D24" s="142"/>
      <c r="E24" s="142"/>
      <c r="F24" s="142"/>
      <c r="G24" s="142"/>
      <c r="H24" s="142"/>
      <c r="I24" s="143">
        <f>SUM(C24:H25)</f>
        <v>0</v>
      </c>
    </row>
    <row r="25" spans="2:12" x14ac:dyDescent="0.25">
      <c r="B25" s="147"/>
      <c r="C25" s="142"/>
      <c r="D25" s="142"/>
      <c r="E25" s="142"/>
      <c r="F25" s="142"/>
      <c r="G25" s="142"/>
      <c r="H25" s="142"/>
      <c r="I25" s="143"/>
    </row>
    <row r="26" spans="2:12" x14ac:dyDescent="0.25">
      <c r="B26" s="147" t="s">
        <v>32</v>
      </c>
      <c r="C26" s="142"/>
      <c r="D26" s="142"/>
      <c r="E26" s="142"/>
      <c r="F26" s="142"/>
      <c r="G26" s="142"/>
      <c r="H26" s="142"/>
      <c r="I26" s="143">
        <f>SUM(C26:H27)</f>
        <v>0</v>
      </c>
    </row>
    <row r="27" spans="2:12" x14ac:dyDescent="0.25">
      <c r="B27" s="147"/>
      <c r="C27" s="142"/>
      <c r="D27" s="142"/>
      <c r="E27" s="142"/>
      <c r="F27" s="142"/>
      <c r="G27" s="142"/>
      <c r="H27" s="142"/>
      <c r="I27" s="143"/>
    </row>
    <row r="28" spans="2:12" x14ac:dyDescent="0.25">
      <c r="B28" s="147" t="s">
        <v>33</v>
      </c>
      <c r="C28" s="142"/>
      <c r="D28" s="142"/>
      <c r="E28" s="142"/>
      <c r="F28" s="142"/>
      <c r="G28" s="142"/>
      <c r="H28" s="142"/>
      <c r="I28" s="143">
        <f>SUM(C28:H29)</f>
        <v>0</v>
      </c>
    </row>
    <row r="29" spans="2:12" x14ac:dyDescent="0.25">
      <c r="B29" s="147"/>
      <c r="C29" s="142"/>
      <c r="D29" s="142"/>
      <c r="E29" s="142"/>
      <c r="F29" s="142"/>
      <c r="G29" s="142"/>
      <c r="H29" s="142"/>
      <c r="I29" s="143"/>
    </row>
    <row r="30" spans="2:12" x14ac:dyDescent="0.25">
      <c r="B30" s="147" t="s">
        <v>34</v>
      </c>
      <c r="C30" s="142"/>
      <c r="D30" s="142"/>
      <c r="E30" s="142"/>
      <c r="F30" s="142"/>
      <c r="G30" s="142"/>
      <c r="H30" s="142"/>
      <c r="I30" s="143">
        <f>SUM(C30:H31)</f>
        <v>0</v>
      </c>
    </row>
    <row r="31" spans="2:12" x14ac:dyDescent="0.25">
      <c r="B31" s="147"/>
      <c r="C31" s="142"/>
      <c r="D31" s="142"/>
      <c r="E31" s="142"/>
      <c r="F31" s="142"/>
      <c r="G31" s="142"/>
      <c r="H31" s="142"/>
      <c r="I31" s="143"/>
    </row>
    <row r="32" spans="2:12" x14ac:dyDescent="0.25">
      <c r="B32" s="148" t="s">
        <v>43</v>
      </c>
      <c r="C32" s="143">
        <f>SUM(C4:C31)</f>
        <v>0.25</v>
      </c>
      <c r="D32" s="143">
        <f t="shared" ref="D32:H32" si="0">SUM(D4:D31)</f>
        <v>0</v>
      </c>
      <c r="E32" s="143">
        <f t="shared" si="0"/>
        <v>6.25E-2</v>
      </c>
      <c r="F32" s="143">
        <f t="shared" si="0"/>
        <v>8.3333333333333329E-2</v>
      </c>
      <c r="G32" s="143">
        <f t="shared" si="0"/>
        <v>0.29166666666666669</v>
      </c>
      <c r="H32" s="143">
        <f t="shared" si="0"/>
        <v>0.3611111111111111</v>
      </c>
      <c r="I32" s="149"/>
    </row>
    <row r="33" spans="2:9" x14ac:dyDescent="0.25">
      <c r="B33" s="148"/>
      <c r="C33" s="148"/>
      <c r="D33" s="148"/>
      <c r="E33" s="148"/>
      <c r="F33" s="148"/>
      <c r="G33" s="148"/>
      <c r="H33" s="148"/>
      <c r="I33" s="149"/>
    </row>
    <row r="34" spans="2:9" x14ac:dyDescent="0.25">
      <c r="D34" s="79"/>
    </row>
  </sheetData>
  <mergeCells count="121">
    <mergeCell ref="B32:B33"/>
    <mergeCell ref="C32:C33"/>
    <mergeCell ref="D32:D33"/>
    <mergeCell ref="E32:E33"/>
    <mergeCell ref="F32:F33"/>
    <mergeCell ref="G32:G33"/>
    <mergeCell ref="H32:H33"/>
    <mergeCell ref="I32:I33"/>
    <mergeCell ref="G18:G19"/>
    <mergeCell ref="G20:G21"/>
    <mergeCell ref="G22:G23"/>
    <mergeCell ref="E22:E23"/>
    <mergeCell ref="E24:E25"/>
    <mergeCell ref="E26:E27"/>
    <mergeCell ref="E28:E29"/>
    <mergeCell ref="E30:E31"/>
    <mergeCell ref="B30:B31"/>
    <mergeCell ref="B18:B19"/>
    <mergeCell ref="B20:B21"/>
    <mergeCell ref="B22:B23"/>
    <mergeCell ref="B24:B25"/>
    <mergeCell ref="B26:B27"/>
    <mergeCell ref="C30:C31"/>
    <mergeCell ref="C28:C29"/>
    <mergeCell ref="E4:E5"/>
    <mergeCell ref="E6:E7"/>
    <mergeCell ref="E8:E9"/>
    <mergeCell ref="E10:E11"/>
    <mergeCell ref="G24:G25"/>
    <mergeCell ref="G26:G27"/>
    <mergeCell ref="G28:G29"/>
    <mergeCell ref="G30:G31"/>
    <mergeCell ref="B6:B7"/>
    <mergeCell ref="B8:B9"/>
    <mergeCell ref="B10:B11"/>
    <mergeCell ref="B12:B13"/>
    <mergeCell ref="D4:D5"/>
    <mergeCell ref="D6:D7"/>
    <mergeCell ref="D8:D9"/>
    <mergeCell ref="D10:D11"/>
    <mergeCell ref="D12:D13"/>
    <mergeCell ref="C18:C19"/>
    <mergeCell ref="C20:C21"/>
    <mergeCell ref="C22:C23"/>
    <mergeCell ref="C24:C25"/>
    <mergeCell ref="C26:C27"/>
    <mergeCell ref="B14:B15"/>
    <mergeCell ref="B28:B29"/>
    <mergeCell ref="B4:B5"/>
    <mergeCell ref="C4:C5"/>
    <mergeCell ref="C6:C7"/>
    <mergeCell ref="C8:C9"/>
    <mergeCell ref="C10:C11"/>
    <mergeCell ref="C12:C13"/>
    <mergeCell ref="C14:C15"/>
    <mergeCell ref="C16:C17"/>
    <mergeCell ref="B16:B17"/>
    <mergeCell ref="D30:D31"/>
    <mergeCell ref="F4:F5"/>
    <mergeCell ref="F6:F7"/>
    <mergeCell ref="F8:F9"/>
    <mergeCell ref="F10:F11"/>
    <mergeCell ref="F12:F13"/>
    <mergeCell ref="F24:F25"/>
    <mergeCell ref="D22:D23"/>
    <mergeCell ref="D24:D25"/>
    <mergeCell ref="D26:D27"/>
    <mergeCell ref="D28:D29"/>
    <mergeCell ref="E12:E13"/>
    <mergeCell ref="E14:E15"/>
    <mergeCell ref="E16:E17"/>
    <mergeCell ref="E18:E19"/>
    <mergeCell ref="E20:E21"/>
    <mergeCell ref="D14:D15"/>
    <mergeCell ref="D16:D17"/>
    <mergeCell ref="D18:D19"/>
    <mergeCell ref="D20:D21"/>
    <mergeCell ref="F30:F31"/>
    <mergeCell ref="F18:F19"/>
    <mergeCell ref="F20:F21"/>
    <mergeCell ref="F22:F23"/>
    <mergeCell ref="H4:H5"/>
    <mergeCell ref="H6:H7"/>
    <mergeCell ref="H8:H9"/>
    <mergeCell ref="H10:H11"/>
    <mergeCell ref="H12:H13"/>
    <mergeCell ref="H14:H15"/>
    <mergeCell ref="H16:H17"/>
    <mergeCell ref="F14:F15"/>
    <mergeCell ref="F16:F17"/>
    <mergeCell ref="G4:G5"/>
    <mergeCell ref="G6:G7"/>
    <mergeCell ref="G8:G9"/>
    <mergeCell ref="G10:G11"/>
    <mergeCell ref="G12:G13"/>
    <mergeCell ref="G14:G15"/>
    <mergeCell ref="G16:G17"/>
    <mergeCell ref="A1:C1"/>
    <mergeCell ref="H30:H31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H18:H19"/>
    <mergeCell ref="H20:H21"/>
    <mergeCell ref="H22:H23"/>
    <mergeCell ref="H24:H25"/>
    <mergeCell ref="H26:H27"/>
    <mergeCell ref="I22:I23"/>
    <mergeCell ref="I24:I25"/>
    <mergeCell ref="I26:I27"/>
    <mergeCell ref="I28:I29"/>
    <mergeCell ref="I30:I31"/>
    <mergeCell ref="H28:H29"/>
    <mergeCell ref="F26:F27"/>
    <mergeCell ref="F28:F29"/>
  </mergeCells>
  <phoneticPr fontId="5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148D-1B7A-4C79-B845-05B9873B3D98}">
  <sheetPr codeName="Tabelle3"/>
  <dimension ref="A1:L33"/>
  <sheetViews>
    <sheetView workbookViewId="0">
      <selection activeCell="H12" sqref="H12:H13"/>
    </sheetView>
  </sheetViews>
  <sheetFormatPr baseColWidth="10" defaultRowHeight="15" x14ac:dyDescent="0.25"/>
  <cols>
    <col min="3" max="3" width="17.42578125" customWidth="1"/>
    <col min="11" max="11" width="48.28515625" customWidth="1"/>
  </cols>
  <sheetData>
    <row r="1" spans="1:12" ht="26.25" x14ac:dyDescent="0.4">
      <c r="A1" s="141" t="s">
        <v>50</v>
      </c>
      <c r="B1" s="141"/>
      <c r="C1" s="141"/>
      <c r="K1" s="48" t="s">
        <v>56</v>
      </c>
      <c r="L1" s="49"/>
    </row>
    <row r="2" spans="1:12" ht="18.75" x14ac:dyDescent="0.3">
      <c r="K2" s="51" t="s">
        <v>37</v>
      </c>
      <c r="L2" s="52"/>
    </row>
    <row r="3" spans="1:12" ht="18.75" x14ac:dyDescent="0.3">
      <c r="B3" s="21"/>
      <c r="C3" s="18" t="s">
        <v>57</v>
      </c>
      <c r="D3" s="18" t="s">
        <v>45</v>
      </c>
      <c r="E3" s="18" t="s">
        <v>58</v>
      </c>
      <c r="F3" s="18" t="s">
        <v>46</v>
      </c>
      <c r="G3" s="47" t="s">
        <v>55</v>
      </c>
      <c r="H3" s="18" t="s">
        <v>47</v>
      </c>
      <c r="I3" s="24" t="s">
        <v>43</v>
      </c>
      <c r="K3" s="53" t="s">
        <v>59</v>
      </c>
      <c r="L3" s="53" t="s">
        <v>60</v>
      </c>
    </row>
    <row r="4" spans="1:12" x14ac:dyDescent="0.25">
      <c r="B4" s="145" t="s">
        <v>37</v>
      </c>
      <c r="C4" s="144"/>
      <c r="D4" s="144"/>
      <c r="E4" s="144"/>
      <c r="F4" s="144">
        <v>0.46527777777777773</v>
      </c>
      <c r="G4" s="98"/>
      <c r="H4" s="144">
        <v>0.29166666666666669</v>
      </c>
      <c r="I4" s="143">
        <f>SUM(C4:H5)</f>
        <v>0.75694444444444442</v>
      </c>
      <c r="K4" s="54" t="s">
        <v>64</v>
      </c>
      <c r="L4" s="59">
        <v>9.375E-2</v>
      </c>
    </row>
    <row r="5" spans="1:12" x14ac:dyDescent="0.25">
      <c r="B5" s="146"/>
      <c r="C5" s="144"/>
      <c r="D5" s="144"/>
      <c r="E5" s="144"/>
      <c r="F5" s="144"/>
      <c r="G5" s="144"/>
      <c r="H5" s="144"/>
      <c r="I5" s="143"/>
      <c r="K5" s="55" t="s">
        <v>65</v>
      </c>
      <c r="L5" s="60">
        <v>0.25</v>
      </c>
    </row>
    <row r="6" spans="1:12" x14ac:dyDescent="0.25">
      <c r="B6" s="147" t="s">
        <v>1</v>
      </c>
      <c r="C6" s="142"/>
      <c r="D6" s="142"/>
      <c r="E6" s="142">
        <f>SUM(L10,L12)</f>
        <v>8.6805555555555552E-2</v>
      </c>
      <c r="F6" s="142"/>
      <c r="G6" s="142">
        <v>6.25E-2</v>
      </c>
      <c r="H6" s="142">
        <f>Meetings!B12</f>
        <v>2.7777777777777776E-2</v>
      </c>
      <c r="I6" s="143">
        <f>SUM(C6:H7)</f>
        <v>0.17708333333333331</v>
      </c>
      <c r="K6" s="55" t="s">
        <v>66</v>
      </c>
      <c r="L6" s="60">
        <v>2.0833333333333332E-2</v>
      </c>
    </row>
    <row r="7" spans="1:12" x14ac:dyDescent="0.25">
      <c r="B7" s="147"/>
      <c r="C7" s="142"/>
      <c r="D7" s="142"/>
      <c r="E7" s="142"/>
      <c r="F7" s="142"/>
      <c r="G7" s="142"/>
      <c r="H7" s="142"/>
      <c r="I7" s="143"/>
      <c r="K7" s="56" t="s">
        <v>67</v>
      </c>
      <c r="L7" s="61">
        <v>0.10069444444444443</v>
      </c>
    </row>
    <row r="8" spans="1:12" ht="18.75" x14ac:dyDescent="0.3">
      <c r="B8" s="147" t="s">
        <v>2</v>
      </c>
      <c r="C8" s="142"/>
      <c r="D8" s="142"/>
      <c r="E8" s="142"/>
      <c r="F8" s="142"/>
      <c r="G8" s="142"/>
      <c r="H8" s="142"/>
      <c r="I8" s="143">
        <f>SUM(C8:H9)</f>
        <v>0</v>
      </c>
      <c r="K8" s="66" t="s">
        <v>1</v>
      </c>
      <c r="L8" s="67"/>
    </row>
    <row r="9" spans="1:12" ht="18.75" x14ac:dyDescent="0.3">
      <c r="B9" s="147"/>
      <c r="C9" s="142"/>
      <c r="D9" s="142"/>
      <c r="E9" s="142"/>
      <c r="F9" s="142"/>
      <c r="G9" s="142"/>
      <c r="H9" s="142"/>
      <c r="I9" s="143"/>
      <c r="K9" s="53" t="s">
        <v>59</v>
      </c>
      <c r="L9" s="53" t="s">
        <v>60</v>
      </c>
    </row>
    <row r="10" spans="1:12" x14ac:dyDescent="0.25">
      <c r="B10" s="147" t="s">
        <v>3</v>
      </c>
      <c r="C10" s="142"/>
      <c r="D10" s="142"/>
      <c r="E10" s="142"/>
      <c r="F10" s="142"/>
      <c r="G10" s="142"/>
      <c r="H10" s="142"/>
      <c r="I10" s="143">
        <f>SUM(C10:H11)</f>
        <v>0</v>
      </c>
      <c r="K10" s="54" t="s">
        <v>78</v>
      </c>
      <c r="L10" s="59">
        <v>5.2083333333333336E-2</v>
      </c>
    </row>
    <row r="11" spans="1:12" x14ac:dyDescent="0.25">
      <c r="B11" s="147"/>
      <c r="C11" s="142"/>
      <c r="D11" s="142"/>
      <c r="E11" s="142"/>
      <c r="F11" s="142"/>
      <c r="G11" s="142"/>
      <c r="H11" s="142"/>
      <c r="I11" s="143"/>
      <c r="K11" s="55" t="s">
        <v>77</v>
      </c>
      <c r="L11" s="60">
        <v>6.25E-2</v>
      </c>
    </row>
    <row r="12" spans="1:12" x14ac:dyDescent="0.25">
      <c r="B12" s="147" t="s">
        <v>4</v>
      </c>
      <c r="C12" s="142"/>
      <c r="D12" s="142"/>
      <c r="E12" s="142"/>
      <c r="F12" s="142"/>
      <c r="G12" s="142"/>
      <c r="H12" s="142"/>
      <c r="I12" s="143">
        <f>SUM(C12:H13)</f>
        <v>0</v>
      </c>
      <c r="K12" t="s">
        <v>90</v>
      </c>
      <c r="L12" s="80">
        <v>3.4722222222222224E-2</v>
      </c>
    </row>
    <row r="13" spans="1:12" x14ac:dyDescent="0.25">
      <c r="B13" s="147"/>
      <c r="C13" s="142"/>
      <c r="D13" s="142"/>
      <c r="E13" s="142"/>
      <c r="F13" s="142"/>
      <c r="G13" s="142"/>
      <c r="H13" s="142"/>
      <c r="I13" s="143"/>
      <c r="K13" s="2"/>
      <c r="L13" s="58"/>
    </row>
    <row r="14" spans="1:12" x14ac:dyDescent="0.25">
      <c r="B14" s="147" t="s">
        <v>5</v>
      </c>
      <c r="C14" s="142"/>
      <c r="D14" s="142"/>
      <c r="E14" s="142"/>
      <c r="F14" s="142"/>
      <c r="G14" s="142"/>
      <c r="H14" s="142"/>
      <c r="I14" s="143">
        <f>SUM(C14:H15)</f>
        <v>0</v>
      </c>
    </row>
    <row r="15" spans="1:12" x14ac:dyDescent="0.25">
      <c r="B15" s="147"/>
      <c r="C15" s="142"/>
      <c r="D15" s="142"/>
      <c r="E15" s="142"/>
      <c r="F15" s="142"/>
      <c r="G15" s="142"/>
      <c r="H15" s="142"/>
      <c r="I15" s="143"/>
    </row>
    <row r="16" spans="1:12" x14ac:dyDescent="0.25">
      <c r="B16" s="147" t="s">
        <v>6</v>
      </c>
      <c r="C16" s="142"/>
      <c r="D16" s="142"/>
      <c r="E16" s="142"/>
      <c r="F16" s="142"/>
      <c r="G16" s="142"/>
      <c r="H16" s="142"/>
      <c r="I16" s="143">
        <f>SUM(C16:H17)</f>
        <v>0</v>
      </c>
    </row>
    <row r="17" spans="2:9" x14ac:dyDescent="0.25">
      <c r="B17" s="147"/>
      <c r="C17" s="142"/>
      <c r="D17" s="142"/>
      <c r="E17" s="142"/>
      <c r="F17" s="142"/>
      <c r="G17" s="142"/>
      <c r="H17" s="142"/>
      <c r="I17" s="143"/>
    </row>
    <row r="18" spans="2:9" x14ac:dyDescent="0.25">
      <c r="B18" s="147" t="s">
        <v>28</v>
      </c>
      <c r="C18" s="142"/>
      <c r="D18" s="142"/>
      <c r="E18" s="142"/>
      <c r="F18" s="142"/>
      <c r="G18" s="142"/>
      <c r="H18" s="142"/>
      <c r="I18" s="143">
        <f>SUM(C18:H19)</f>
        <v>0</v>
      </c>
    </row>
    <row r="19" spans="2:9" x14ac:dyDescent="0.25">
      <c r="B19" s="147"/>
      <c r="C19" s="142"/>
      <c r="D19" s="142"/>
      <c r="E19" s="142"/>
      <c r="F19" s="142"/>
      <c r="G19" s="142"/>
      <c r="H19" s="142"/>
      <c r="I19" s="143"/>
    </row>
    <row r="20" spans="2:9" x14ac:dyDescent="0.25">
      <c r="B20" s="147" t="s">
        <v>29</v>
      </c>
      <c r="C20" s="142"/>
      <c r="D20" s="142"/>
      <c r="E20" s="142"/>
      <c r="F20" s="142"/>
      <c r="G20" s="142"/>
      <c r="H20" s="142"/>
      <c r="I20" s="143">
        <f>SUM(C20:H21)</f>
        <v>0</v>
      </c>
    </row>
    <row r="21" spans="2:9" x14ac:dyDescent="0.25">
      <c r="B21" s="147"/>
      <c r="C21" s="142"/>
      <c r="D21" s="142"/>
      <c r="E21" s="142"/>
      <c r="F21" s="142"/>
      <c r="G21" s="142"/>
      <c r="H21" s="142"/>
      <c r="I21" s="143"/>
    </row>
    <row r="22" spans="2:9" x14ac:dyDescent="0.25">
      <c r="B22" s="147" t="s">
        <v>30</v>
      </c>
      <c r="C22" s="142"/>
      <c r="D22" s="142"/>
      <c r="E22" s="142"/>
      <c r="F22" s="142"/>
      <c r="G22" s="142"/>
      <c r="H22" s="142"/>
      <c r="I22" s="143">
        <f>SUM(C22:H23)</f>
        <v>0</v>
      </c>
    </row>
    <row r="23" spans="2:9" x14ac:dyDescent="0.25">
      <c r="B23" s="147"/>
      <c r="C23" s="142"/>
      <c r="D23" s="142"/>
      <c r="E23" s="142"/>
      <c r="F23" s="142"/>
      <c r="G23" s="142"/>
      <c r="H23" s="142"/>
      <c r="I23" s="143"/>
    </row>
    <row r="24" spans="2:9" x14ac:dyDescent="0.25">
      <c r="B24" s="147" t="s">
        <v>31</v>
      </c>
      <c r="C24" s="142"/>
      <c r="D24" s="142"/>
      <c r="E24" s="142"/>
      <c r="F24" s="142"/>
      <c r="G24" s="142"/>
      <c r="H24" s="142"/>
      <c r="I24" s="143">
        <f>SUM(C24:H25)</f>
        <v>0</v>
      </c>
    </row>
    <row r="25" spans="2:9" x14ac:dyDescent="0.25">
      <c r="B25" s="147"/>
      <c r="C25" s="142"/>
      <c r="D25" s="142"/>
      <c r="E25" s="142"/>
      <c r="F25" s="142"/>
      <c r="G25" s="142"/>
      <c r="H25" s="142"/>
      <c r="I25" s="143"/>
    </row>
    <row r="26" spans="2:9" x14ac:dyDescent="0.25">
      <c r="B26" s="147" t="s">
        <v>32</v>
      </c>
      <c r="C26" s="142"/>
      <c r="D26" s="142"/>
      <c r="E26" s="142"/>
      <c r="F26" s="142"/>
      <c r="G26" s="142"/>
      <c r="H26" s="142"/>
      <c r="I26" s="143">
        <f>SUM(C26:H27)</f>
        <v>0</v>
      </c>
    </row>
    <row r="27" spans="2:9" x14ac:dyDescent="0.25">
      <c r="B27" s="147"/>
      <c r="C27" s="142"/>
      <c r="D27" s="142"/>
      <c r="E27" s="142"/>
      <c r="F27" s="142"/>
      <c r="G27" s="142"/>
      <c r="H27" s="142"/>
      <c r="I27" s="143"/>
    </row>
    <row r="28" spans="2:9" x14ac:dyDescent="0.25">
      <c r="B28" s="147" t="s">
        <v>33</v>
      </c>
      <c r="C28" s="142"/>
      <c r="D28" s="142"/>
      <c r="E28" s="142"/>
      <c r="F28" s="142"/>
      <c r="G28" s="142"/>
      <c r="H28" s="142"/>
      <c r="I28" s="143">
        <f>SUM(C28:H29)</f>
        <v>0</v>
      </c>
    </row>
    <row r="29" spans="2:9" x14ac:dyDescent="0.25">
      <c r="B29" s="147"/>
      <c r="C29" s="142"/>
      <c r="D29" s="142"/>
      <c r="E29" s="142"/>
      <c r="F29" s="142"/>
      <c r="G29" s="142"/>
      <c r="H29" s="142"/>
      <c r="I29" s="143"/>
    </row>
    <row r="30" spans="2:9" x14ac:dyDescent="0.25">
      <c r="B30" s="147" t="s">
        <v>34</v>
      </c>
      <c r="C30" s="142"/>
      <c r="D30" s="142"/>
      <c r="E30" s="142"/>
      <c r="F30" s="142"/>
      <c r="G30" s="142"/>
      <c r="H30" s="142"/>
      <c r="I30" s="143">
        <f>SUM(C30:H31)</f>
        <v>0</v>
      </c>
    </row>
    <row r="31" spans="2:9" x14ac:dyDescent="0.25">
      <c r="B31" s="147"/>
      <c r="C31" s="142"/>
      <c r="D31" s="142"/>
      <c r="E31" s="142"/>
      <c r="F31" s="142"/>
      <c r="G31" s="142"/>
      <c r="H31" s="142"/>
      <c r="I31" s="143"/>
    </row>
    <row r="32" spans="2:9" x14ac:dyDescent="0.25">
      <c r="B32" s="148" t="s">
        <v>43</v>
      </c>
      <c r="C32" s="143">
        <f>SUM(C4:C31)</f>
        <v>0</v>
      </c>
      <c r="D32" s="143">
        <f t="shared" ref="D32:H32" si="0">SUM(D4:D31)</f>
        <v>0</v>
      </c>
      <c r="E32" s="143">
        <f t="shared" si="0"/>
        <v>8.6805555555555552E-2</v>
      </c>
      <c r="F32" s="143">
        <f t="shared" si="0"/>
        <v>0.46527777777777773</v>
      </c>
      <c r="G32" s="143">
        <f t="shared" si="0"/>
        <v>6.25E-2</v>
      </c>
      <c r="H32" s="143">
        <f t="shared" si="0"/>
        <v>0.31944444444444448</v>
      </c>
      <c r="I32" s="149"/>
    </row>
    <row r="33" spans="2:9" x14ac:dyDescent="0.25">
      <c r="B33" s="148"/>
      <c r="C33" s="148"/>
      <c r="D33" s="148"/>
      <c r="E33" s="148"/>
      <c r="F33" s="148"/>
      <c r="G33" s="148"/>
      <c r="H33" s="148"/>
      <c r="I33" s="149"/>
    </row>
  </sheetData>
  <mergeCells count="121">
    <mergeCell ref="H8:H9"/>
    <mergeCell ref="B32:B33"/>
    <mergeCell ref="C32:C33"/>
    <mergeCell ref="D32:D33"/>
    <mergeCell ref="E32:E33"/>
    <mergeCell ref="F32:F33"/>
    <mergeCell ref="G32:G33"/>
    <mergeCell ref="H32:H33"/>
    <mergeCell ref="I32:I33"/>
    <mergeCell ref="A1:C1"/>
    <mergeCell ref="B4:B5"/>
    <mergeCell ref="C4:C5"/>
    <mergeCell ref="D4:D5"/>
    <mergeCell ref="F4:F5"/>
    <mergeCell ref="E28:E29"/>
    <mergeCell ref="E30:E31"/>
    <mergeCell ref="G24:G25"/>
    <mergeCell ref="G26:G27"/>
    <mergeCell ref="G28:G29"/>
    <mergeCell ref="G30:G31"/>
    <mergeCell ref="E4:E5"/>
    <mergeCell ref="E6:E7"/>
    <mergeCell ref="E8:E9"/>
    <mergeCell ref="E10:E11"/>
    <mergeCell ref="E12:E13"/>
    <mergeCell ref="B6:B7"/>
    <mergeCell ref="C6:C7"/>
    <mergeCell ref="D6:D7"/>
    <mergeCell ref="F6:F7"/>
    <mergeCell ref="I6:I7"/>
    <mergeCell ref="H4:H5"/>
    <mergeCell ref="I10:I11"/>
    <mergeCell ref="B8:B9"/>
    <mergeCell ref="C8:C9"/>
    <mergeCell ref="D8:D9"/>
    <mergeCell ref="F8:F9"/>
    <mergeCell ref="H6:H7"/>
    <mergeCell ref="I8:I9"/>
    <mergeCell ref="B10:B11"/>
    <mergeCell ref="C10:C11"/>
    <mergeCell ref="D10:D11"/>
    <mergeCell ref="F10:F11"/>
    <mergeCell ref="H10:H11"/>
    <mergeCell ref="G6:G7"/>
    <mergeCell ref="G8:G9"/>
    <mergeCell ref="G10:G11"/>
    <mergeCell ref="G4:G5"/>
    <mergeCell ref="I4:I5"/>
    <mergeCell ref="B12:B13"/>
    <mergeCell ref="C12:C13"/>
    <mergeCell ref="D12:D13"/>
    <mergeCell ref="F12:F13"/>
    <mergeCell ref="H12:H13"/>
    <mergeCell ref="I12:I13"/>
    <mergeCell ref="B14:B15"/>
    <mergeCell ref="C14:C15"/>
    <mergeCell ref="D14:D15"/>
    <mergeCell ref="F14:F15"/>
    <mergeCell ref="H14:H15"/>
    <mergeCell ref="G12:G13"/>
    <mergeCell ref="E14:E15"/>
    <mergeCell ref="G14:G15"/>
    <mergeCell ref="I14:I15"/>
    <mergeCell ref="B16:B17"/>
    <mergeCell ref="C16:C17"/>
    <mergeCell ref="D16:D17"/>
    <mergeCell ref="F16:F17"/>
    <mergeCell ref="H16:H17"/>
    <mergeCell ref="I16:I17"/>
    <mergeCell ref="B18:B19"/>
    <mergeCell ref="C18:C19"/>
    <mergeCell ref="D18:D19"/>
    <mergeCell ref="F18:F19"/>
    <mergeCell ref="H18:H19"/>
    <mergeCell ref="G16:G17"/>
    <mergeCell ref="G18:G19"/>
    <mergeCell ref="E16:E17"/>
    <mergeCell ref="E18:E19"/>
    <mergeCell ref="I18:I19"/>
    <mergeCell ref="B20:B21"/>
    <mergeCell ref="C20:C21"/>
    <mergeCell ref="D20:D21"/>
    <mergeCell ref="F20:F21"/>
    <mergeCell ref="H20:H21"/>
    <mergeCell ref="I20:I21"/>
    <mergeCell ref="B22:B23"/>
    <mergeCell ref="C22:C23"/>
    <mergeCell ref="D22:D23"/>
    <mergeCell ref="F22:F23"/>
    <mergeCell ref="H22:H23"/>
    <mergeCell ref="G20:G21"/>
    <mergeCell ref="G22:G23"/>
    <mergeCell ref="E20:E21"/>
    <mergeCell ref="E22:E23"/>
    <mergeCell ref="I22:I23"/>
    <mergeCell ref="B24:B25"/>
    <mergeCell ref="C24:C25"/>
    <mergeCell ref="D24:D25"/>
    <mergeCell ref="F24:F25"/>
    <mergeCell ref="H24:H25"/>
    <mergeCell ref="I24:I25"/>
    <mergeCell ref="B26:B27"/>
    <mergeCell ref="C26:C27"/>
    <mergeCell ref="D26:D27"/>
    <mergeCell ref="F26:F27"/>
    <mergeCell ref="H26:H27"/>
    <mergeCell ref="E24:E25"/>
    <mergeCell ref="E26:E27"/>
    <mergeCell ref="I26:I27"/>
    <mergeCell ref="I30:I31"/>
    <mergeCell ref="B28:B29"/>
    <mergeCell ref="C28:C29"/>
    <mergeCell ref="D28:D29"/>
    <mergeCell ref="F28:F29"/>
    <mergeCell ref="H28:H29"/>
    <mergeCell ref="I28:I29"/>
    <mergeCell ref="B30:B31"/>
    <mergeCell ref="C30:C31"/>
    <mergeCell ref="D30:D31"/>
    <mergeCell ref="F30:F31"/>
    <mergeCell ref="H30:H3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7F55-D1AF-49ED-A302-52173CF36852}">
  <sheetPr codeName="Tabelle4"/>
  <dimension ref="A1:L33"/>
  <sheetViews>
    <sheetView workbookViewId="0">
      <selection activeCell="H8" sqref="H8:H9"/>
    </sheetView>
  </sheetViews>
  <sheetFormatPr baseColWidth="10" defaultRowHeight="15" x14ac:dyDescent="0.25"/>
  <cols>
    <col min="3" max="3" width="17.42578125" customWidth="1"/>
    <col min="11" max="11" width="56.28515625" customWidth="1"/>
  </cols>
  <sheetData>
    <row r="1" spans="1:12" ht="26.25" x14ac:dyDescent="0.4">
      <c r="A1" s="141" t="s">
        <v>54</v>
      </c>
      <c r="B1" s="141"/>
      <c r="C1" s="141"/>
      <c r="K1" s="48" t="s">
        <v>56</v>
      </c>
      <c r="L1" s="49"/>
    </row>
    <row r="2" spans="1:12" ht="18.75" x14ac:dyDescent="0.3">
      <c r="K2" s="51" t="s">
        <v>37</v>
      </c>
      <c r="L2" s="52"/>
    </row>
    <row r="3" spans="1:12" ht="18.75" x14ac:dyDescent="0.3">
      <c r="B3" s="21"/>
      <c r="C3" s="18" t="s">
        <v>57</v>
      </c>
      <c r="D3" s="18" t="s">
        <v>45</v>
      </c>
      <c r="E3" s="18" t="s">
        <v>58</v>
      </c>
      <c r="F3" s="18" t="s">
        <v>46</v>
      </c>
      <c r="G3" s="47" t="s">
        <v>55</v>
      </c>
      <c r="H3" s="18" t="s">
        <v>47</v>
      </c>
      <c r="I3" s="24" t="s">
        <v>43</v>
      </c>
      <c r="K3" s="53" t="s">
        <v>59</v>
      </c>
      <c r="L3" s="53" t="s">
        <v>60</v>
      </c>
    </row>
    <row r="4" spans="1:12" x14ac:dyDescent="0.25">
      <c r="B4" s="145" t="s">
        <v>37</v>
      </c>
      <c r="C4" s="144"/>
      <c r="D4" s="144"/>
      <c r="E4" s="144"/>
      <c r="F4" s="144">
        <v>0.33333333333333331</v>
      </c>
      <c r="G4" s="98"/>
      <c r="H4" s="144">
        <v>0.29166666666666669</v>
      </c>
      <c r="I4" s="143">
        <f>SUM(C4:H5)</f>
        <v>0.625</v>
      </c>
      <c r="K4" s="62" t="s">
        <v>68</v>
      </c>
      <c r="L4" s="59">
        <v>0.16666666666666666</v>
      </c>
    </row>
    <row r="5" spans="1:12" x14ac:dyDescent="0.25">
      <c r="B5" s="146"/>
      <c r="C5" s="144"/>
      <c r="D5" s="144"/>
      <c r="E5" s="144"/>
      <c r="F5" s="144"/>
      <c r="G5" s="144"/>
      <c r="H5" s="144"/>
      <c r="I5" s="143"/>
      <c r="K5" s="63" t="s">
        <v>69</v>
      </c>
      <c r="L5" s="61">
        <v>0.16666666666666666</v>
      </c>
    </row>
    <row r="6" spans="1:12" ht="18.75" x14ac:dyDescent="0.3">
      <c r="B6" s="147" t="s">
        <v>1</v>
      </c>
      <c r="C6" s="142">
        <f>SUM(L10,L13)</f>
        <v>0.13194444444444445</v>
      </c>
      <c r="D6" s="142"/>
      <c r="E6" s="142">
        <f>SUM(L9,L11,L12)</f>
        <v>0.14930555555555555</v>
      </c>
      <c r="F6" s="142">
        <f>SUM(L8)</f>
        <v>0.125</v>
      </c>
      <c r="G6" s="142"/>
      <c r="H6" s="142">
        <f>Meetings!B12</f>
        <v>2.7777777777777776E-2</v>
      </c>
      <c r="I6" s="143">
        <f>SUM(C6:H7)</f>
        <v>0.43402777777777779</v>
      </c>
      <c r="K6" s="66" t="s">
        <v>1</v>
      </c>
      <c r="L6" s="67"/>
    </row>
    <row r="7" spans="1:12" ht="18.75" x14ac:dyDescent="0.3">
      <c r="B7" s="147"/>
      <c r="C7" s="142"/>
      <c r="D7" s="142"/>
      <c r="E7" s="142"/>
      <c r="F7" s="142"/>
      <c r="G7" s="142"/>
      <c r="H7" s="142"/>
      <c r="I7" s="143"/>
      <c r="K7" s="53" t="s">
        <v>59</v>
      </c>
      <c r="L7" s="53" t="s">
        <v>60</v>
      </c>
    </row>
    <row r="8" spans="1:12" x14ac:dyDescent="0.25">
      <c r="B8" s="147" t="s">
        <v>2</v>
      </c>
      <c r="C8" s="142"/>
      <c r="D8" s="142"/>
      <c r="E8" s="142"/>
      <c r="F8" s="142"/>
      <c r="G8" s="142"/>
      <c r="H8" s="142"/>
      <c r="I8" s="143">
        <f>SUM(C8:H9)</f>
        <v>0</v>
      </c>
      <c r="K8" s="69" t="s">
        <v>85</v>
      </c>
      <c r="L8" s="58">
        <v>0.125</v>
      </c>
    </row>
    <row r="9" spans="1:12" x14ac:dyDescent="0.25">
      <c r="B9" s="147"/>
      <c r="C9" s="142"/>
      <c r="D9" s="142"/>
      <c r="E9" s="142"/>
      <c r="F9" s="142"/>
      <c r="G9" s="142"/>
      <c r="H9" s="142"/>
      <c r="I9" s="143"/>
      <c r="K9" t="s">
        <v>81</v>
      </c>
      <c r="L9" s="80">
        <v>8.3333333333333329E-2</v>
      </c>
    </row>
    <row r="10" spans="1:12" x14ac:dyDescent="0.25">
      <c r="B10" s="147" t="s">
        <v>3</v>
      </c>
      <c r="C10" s="142"/>
      <c r="D10" s="142"/>
      <c r="E10" s="142"/>
      <c r="F10" s="142"/>
      <c r="G10" s="142"/>
      <c r="H10" s="142"/>
      <c r="I10" s="143">
        <f>SUM(C10:H11)</f>
        <v>0</v>
      </c>
      <c r="K10" t="s">
        <v>89</v>
      </c>
      <c r="L10" s="80">
        <v>2.7777777777777776E-2</v>
      </c>
    </row>
    <row r="11" spans="1:12" x14ac:dyDescent="0.25">
      <c r="B11" s="147"/>
      <c r="C11" s="142"/>
      <c r="D11" s="142"/>
      <c r="E11" s="142"/>
      <c r="F11" s="142"/>
      <c r="G11" s="142"/>
      <c r="H11" s="142"/>
      <c r="I11" s="143"/>
      <c r="K11" t="s">
        <v>90</v>
      </c>
      <c r="L11" s="80">
        <v>3.4722222222222224E-2</v>
      </c>
    </row>
    <row r="12" spans="1:12" x14ac:dyDescent="0.25">
      <c r="B12" s="147" t="s">
        <v>4</v>
      </c>
      <c r="C12" s="142"/>
      <c r="D12" s="142"/>
      <c r="E12" s="142"/>
      <c r="F12" s="142"/>
      <c r="G12" s="142"/>
      <c r="H12" s="142"/>
      <c r="I12" s="143">
        <f>SUM(C12:H13)</f>
        <v>0</v>
      </c>
      <c r="K12" t="s">
        <v>91</v>
      </c>
      <c r="L12" s="80">
        <v>3.125E-2</v>
      </c>
    </row>
    <row r="13" spans="1:12" x14ac:dyDescent="0.25">
      <c r="B13" s="147"/>
      <c r="C13" s="142"/>
      <c r="D13" s="142"/>
      <c r="E13" s="142"/>
      <c r="F13" s="142"/>
      <c r="G13" s="142"/>
      <c r="H13" s="142"/>
      <c r="I13" s="143"/>
      <c r="K13" t="s">
        <v>93</v>
      </c>
      <c r="L13" s="80">
        <v>0.10416666666666667</v>
      </c>
    </row>
    <row r="14" spans="1:12" x14ac:dyDescent="0.25">
      <c r="B14" s="147" t="s">
        <v>5</v>
      </c>
      <c r="C14" s="142"/>
      <c r="D14" s="142"/>
      <c r="E14" s="142"/>
      <c r="F14" s="142"/>
      <c r="G14" s="142"/>
      <c r="H14" s="142"/>
      <c r="I14" s="143">
        <f>SUM(C14:H15)</f>
        <v>0</v>
      </c>
    </row>
    <row r="15" spans="1:12" x14ac:dyDescent="0.25">
      <c r="B15" s="147"/>
      <c r="C15" s="142"/>
      <c r="D15" s="142"/>
      <c r="E15" s="142"/>
      <c r="F15" s="142"/>
      <c r="G15" s="142"/>
      <c r="H15" s="142"/>
      <c r="I15" s="143"/>
    </row>
    <row r="16" spans="1:12" x14ac:dyDescent="0.25">
      <c r="B16" s="147" t="s">
        <v>6</v>
      </c>
      <c r="C16" s="142"/>
      <c r="D16" s="142"/>
      <c r="E16" s="142"/>
      <c r="F16" s="142"/>
      <c r="G16" s="142"/>
      <c r="H16" s="142"/>
      <c r="I16" s="143">
        <f>SUM(C16:H17)</f>
        <v>0</v>
      </c>
    </row>
    <row r="17" spans="2:9" x14ac:dyDescent="0.25">
      <c r="B17" s="147"/>
      <c r="C17" s="142"/>
      <c r="D17" s="142"/>
      <c r="E17" s="142"/>
      <c r="F17" s="142"/>
      <c r="G17" s="142"/>
      <c r="H17" s="142"/>
      <c r="I17" s="143"/>
    </row>
    <row r="18" spans="2:9" x14ac:dyDescent="0.25">
      <c r="B18" s="147" t="s">
        <v>28</v>
      </c>
      <c r="C18" s="142"/>
      <c r="D18" s="142"/>
      <c r="E18" s="142"/>
      <c r="F18" s="142"/>
      <c r="G18" s="142"/>
      <c r="H18" s="142"/>
      <c r="I18" s="143">
        <f>SUM(C18:H19)</f>
        <v>0</v>
      </c>
    </row>
    <row r="19" spans="2:9" x14ac:dyDescent="0.25">
      <c r="B19" s="147"/>
      <c r="C19" s="142"/>
      <c r="D19" s="142"/>
      <c r="E19" s="142"/>
      <c r="F19" s="142"/>
      <c r="G19" s="142"/>
      <c r="H19" s="142"/>
      <c r="I19" s="143"/>
    </row>
    <row r="20" spans="2:9" x14ac:dyDescent="0.25">
      <c r="B20" s="147" t="s">
        <v>29</v>
      </c>
      <c r="C20" s="142"/>
      <c r="D20" s="142"/>
      <c r="E20" s="142"/>
      <c r="F20" s="142"/>
      <c r="G20" s="142"/>
      <c r="H20" s="142"/>
      <c r="I20" s="143">
        <f>SUM(C20:H21)</f>
        <v>0</v>
      </c>
    </row>
    <row r="21" spans="2:9" x14ac:dyDescent="0.25">
      <c r="B21" s="147"/>
      <c r="C21" s="142"/>
      <c r="D21" s="142"/>
      <c r="E21" s="142"/>
      <c r="F21" s="142"/>
      <c r="G21" s="142"/>
      <c r="H21" s="142"/>
      <c r="I21" s="143"/>
    </row>
    <row r="22" spans="2:9" x14ac:dyDescent="0.25">
      <c r="B22" s="147" t="s">
        <v>30</v>
      </c>
      <c r="C22" s="142"/>
      <c r="D22" s="142"/>
      <c r="E22" s="142"/>
      <c r="F22" s="142"/>
      <c r="G22" s="142"/>
      <c r="H22" s="142"/>
      <c r="I22" s="143">
        <f>SUM(C22:H23)</f>
        <v>0</v>
      </c>
    </row>
    <row r="23" spans="2:9" x14ac:dyDescent="0.25">
      <c r="B23" s="147"/>
      <c r="C23" s="142"/>
      <c r="D23" s="142"/>
      <c r="E23" s="142"/>
      <c r="F23" s="142"/>
      <c r="G23" s="142"/>
      <c r="H23" s="142"/>
      <c r="I23" s="143"/>
    </row>
    <row r="24" spans="2:9" x14ac:dyDescent="0.25">
      <c r="B24" s="147" t="s">
        <v>31</v>
      </c>
      <c r="C24" s="142"/>
      <c r="D24" s="142"/>
      <c r="E24" s="142"/>
      <c r="F24" s="142"/>
      <c r="G24" s="142"/>
      <c r="H24" s="142"/>
      <c r="I24" s="143">
        <f>SUM(C24:H25)</f>
        <v>0</v>
      </c>
    </row>
    <row r="25" spans="2:9" x14ac:dyDescent="0.25">
      <c r="B25" s="147"/>
      <c r="C25" s="142"/>
      <c r="D25" s="142"/>
      <c r="E25" s="142"/>
      <c r="F25" s="142"/>
      <c r="G25" s="142"/>
      <c r="H25" s="142"/>
      <c r="I25" s="143"/>
    </row>
    <row r="26" spans="2:9" x14ac:dyDescent="0.25">
      <c r="B26" s="147" t="s">
        <v>32</v>
      </c>
      <c r="C26" s="142"/>
      <c r="D26" s="142"/>
      <c r="E26" s="142"/>
      <c r="F26" s="142"/>
      <c r="G26" s="142"/>
      <c r="H26" s="142"/>
      <c r="I26" s="143">
        <f>SUM(C26:H27)</f>
        <v>0</v>
      </c>
    </row>
    <row r="27" spans="2:9" x14ac:dyDescent="0.25">
      <c r="B27" s="147"/>
      <c r="C27" s="142"/>
      <c r="D27" s="142"/>
      <c r="E27" s="142"/>
      <c r="F27" s="142"/>
      <c r="G27" s="142"/>
      <c r="H27" s="142"/>
      <c r="I27" s="143"/>
    </row>
    <row r="28" spans="2:9" x14ac:dyDescent="0.25">
      <c r="B28" s="147" t="s">
        <v>33</v>
      </c>
      <c r="C28" s="142"/>
      <c r="D28" s="142"/>
      <c r="E28" s="142"/>
      <c r="F28" s="142"/>
      <c r="G28" s="142"/>
      <c r="H28" s="142"/>
      <c r="I28" s="143">
        <f>SUM(C28:H29)</f>
        <v>0</v>
      </c>
    </row>
    <row r="29" spans="2:9" x14ac:dyDescent="0.25">
      <c r="B29" s="147"/>
      <c r="C29" s="142"/>
      <c r="D29" s="142"/>
      <c r="E29" s="142"/>
      <c r="F29" s="142"/>
      <c r="G29" s="142"/>
      <c r="H29" s="142"/>
      <c r="I29" s="143"/>
    </row>
    <row r="30" spans="2:9" x14ac:dyDescent="0.25">
      <c r="B30" s="147" t="s">
        <v>34</v>
      </c>
      <c r="C30" s="142"/>
      <c r="D30" s="142"/>
      <c r="E30" s="142"/>
      <c r="F30" s="142"/>
      <c r="G30" s="142"/>
      <c r="H30" s="142"/>
      <c r="I30" s="143">
        <f>SUM(C30:H31)</f>
        <v>0</v>
      </c>
    </row>
    <row r="31" spans="2:9" x14ac:dyDescent="0.25">
      <c r="B31" s="147"/>
      <c r="C31" s="142"/>
      <c r="D31" s="142"/>
      <c r="E31" s="142"/>
      <c r="F31" s="142"/>
      <c r="G31" s="142"/>
      <c r="H31" s="142"/>
      <c r="I31" s="143"/>
    </row>
    <row r="32" spans="2:9" x14ac:dyDescent="0.25">
      <c r="B32" s="148" t="s">
        <v>43</v>
      </c>
      <c r="C32" s="143">
        <f>SUM(C4:C31)</f>
        <v>0.13194444444444445</v>
      </c>
      <c r="D32" s="143">
        <f t="shared" ref="D32:H32" si="0">SUM(D4:D31)</f>
        <v>0</v>
      </c>
      <c r="E32" s="143">
        <f t="shared" si="0"/>
        <v>0.14930555555555555</v>
      </c>
      <c r="F32" s="143">
        <f t="shared" si="0"/>
        <v>0.45833333333333331</v>
      </c>
      <c r="G32" s="143">
        <f t="shared" si="0"/>
        <v>0</v>
      </c>
      <c r="H32" s="143">
        <f t="shared" si="0"/>
        <v>0.31944444444444448</v>
      </c>
      <c r="I32" s="149"/>
    </row>
    <row r="33" spans="2:9" x14ac:dyDescent="0.25">
      <c r="B33" s="148"/>
      <c r="C33" s="148"/>
      <c r="D33" s="148"/>
      <c r="E33" s="148"/>
      <c r="F33" s="148"/>
      <c r="G33" s="148"/>
      <c r="H33" s="148"/>
      <c r="I33" s="149"/>
    </row>
  </sheetData>
  <mergeCells count="121">
    <mergeCell ref="B32:B33"/>
    <mergeCell ref="C32:C33"/>
    <mergeCell ref="D32:D33"/>
    <mergeCell ref="E32:E33"/>
    <mergeCell ref="F32:F33"/>
    <mergeCell ref="G32:G33"/>
    <mergeCell ref="H32:H33"/>
    <mergeCell ref="I32:I33"/>
    <mergeCell ref="A1:C1"/>
    <mergeCell ref="B4:B5"/>
    <mergeCell ref="C4:C5"/>
    <mergeCell ref="D4:D5"/>
    <mergeCell ref="E24:E25"/>
    <mergeCell ref="E26:E27"/>
    <mergeCell ref="E28:E29"/>
    <mergeCell ref="E30:E31"/>
    <mergeCell ref="E14:E15"/>
    <mergeCell ref="E16:E17"/>
    <mergeCell ref="E18:E19"/>
    <mergeCell ref="E20:E21"/>
    <mergeCell ref="E22:E23"/>
    <mergeCell ref="F4:F5"/>
    <mergeCell ref="I4:I5"/>
    <mergeCell ref="B6:B7"/>
    <mergeCell ref="C6:C7"/>
    <mergeCell ref="D6:D7"/>
    <mergeCell ref="F6:F7"/>
    <mergeCell ref="H6:H7"/>
    <mergeCell ref="I6:I7"/>
    <mergeCell ref="H4:H5"/>
    <mergeCell ref="G4:G5"/>
    <mergeCell ref="G6:G7"/>
    <mergeCell ref="E4:E5"/>
    <mergeCell ref="E6:E7"/>
    <mergeCell ref="I10:I11"/>
    <mergeCell ref="B8:B9"/>
    <mergeCell ref="C8:C9"/>
    <mergeCell ref="D8:D9"/>
    <mergeCell ref="F8:F9"/>
    <mergeCell ref="H8:H9"/>
    <mergeCell ref="I8:I9"/>
    <mergeCell ref="B10:B11"/>
    <mergeCell ref="C10:C11"/>
    <mergeCell ref="D10:D11"/>
    <mergeCell ref="F10:F11"/>
    <mergeCell ref="H10:H11"/>
    <mergeCell ref="G8:G9"/>
    <mergeCell ref="G10:G11"/>
    <mergeCell ref="E8:E9"/>
    <mergeCell ref="E10:E11"/>
    <mergeCell ref="I14:I15"/>
    <mergeCell ref="B12:B13"/>
    <mergeCell ref="C12:C13"/>
    <mergeCell ref="D12:D13"/>
    <mergeCell ref="F12:F13"/>
    <mergeCell ref="H12:H13"/>
    <mergeCell ref="I12:I13"/>
    <mergeCell ref="B14:B15"/>
    <mergeCell ref="C14:C15"/>
    <mergeCell ref="D14:D15"/>
    <mergeCell ref="F14:F15"/>
    <mergeCell ref="H14:H15"/>
    <mergeCell ref="G12:G13"/>
    <mergeCell ref="G14:G15"/>
    <mergeCell ref="E12:E13"/>
    <mergeCell ref="I18:I19"/>
    <mergeCell ref="B16:B17"/>
    <mergeCell ref="C16:C17"/>
    <mergeCell ref="D16:D17"/>
    <mergeCell ref="F16:F17"/>
    <mergeCell ref="H16:H17"/>
    <mergeCell ref="I16:I17"/>
    <mergeCell ref="B18:B19"/>
    <mergeCell ref="C18:C19"/>
    <mergeCell ref="D18:D19"/>
    <mergeCell ref="F18:F19"/>
    <mergeCell ref="H18:H19"/>
    <mergeCell ref="G16:G17"/>
    <mergeCell ref="G18:G19"/>
    <mergeCell ref="I22:I23"/>
    <mergeCell ref="B20:B21"/>
    <mergeCell ref="C20:C21"/>
    <mergeCell ref="D20:D21"/>
    <mergeCell ref="F20:F21"/>
    <mergeCell ref="H20:H21"/>
    <mergeCell ref="I20:I21"/>
    <mergeCell ref="B22:B23"/>
    <mergeCell ref="C22:C23"/>
    <mergeCell ref="D22:D23"/>
    <mergeCell ref="F22:F23"/>
    <mergeCell ref="H22:H23"/>
    <mergeCell ref="G20:G21"/>
    <mergeCell ref="G22:G23"/>
    <mergeCell ref="I26:I27"/>
    <mergeCell ref="B24:B25"/>
    <mergeCell ref="C24:C25"/>
    <mergeCell ref="D24:D25"/>
    <mergeCell ref="F24:F25"/>
    <mergeCell ref="H24:H25"/>
    <mergeCell ref="I24:I25"/>
    <mergeCell ref="B26:B27"/>
    <mergeCell ref="C26:C27"/>
    <mergeCell ref="D26:D27"/>
    <mergeCell ref="F26:F27"/>
    <mergeCell ref="H26:H27"/>
    <mergeCell ref="G24:G25"/>
    <mergeCell ref="G26:G27"/>
    <mergeCell ref="I30:I31"/>
    <mergeCell ref="B28:B29"/>
    <mergeCell ref="C28:C29"/>
    <mergeCell ref="D28:D29"/>
    <mergeCell ref="F28:F29"/>
    <mergeCell ref="H28:H29"/>
    <mergeCell ref="I28:I29"/>
    <mergeCell ref="B30:B31"/>
    <mergeCell ref="C30:C31"/>
    <mergeCell ref="D30:D31"/>
    <mergeCell ref="F30:F31"/>
    <mergeCell ref="H30:H31"/>
    <mergeCell ref="G28:G29"/>
    <mergeCell ref="G30:G31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7AB8-39D5-4390-A3BC-34FBC6AEBD68}">
  <sheetPr codeName="Tabelle5"/>
  <dimension ref="A1:L33"/>
  <sheetViews>
    <sheetView workbookViewId="0">
      <selection activeCell="H6" sqref="H6:H7"/>
    </sheetView>
  </sheetViews>
  <sheetFormatPr baseColWidth="10" defaultRowHeight="15" x14ac:dyDescent="0.25"/>
  <cols>
    <col min="3" max="3" width="17.42578125" customWidth="1"/>
    <col min="11" max="11" width="39.85546875" customWidth="1"/>
  </cols>
  <sheetData>
    <row r="1" spans="1:12" ht="26.25" x14ac:dyDescent="0.4">
      <c r="A1" s="141" t="s">
        <v>53</v>
      </c>
      <c r="B1" s="141"/>
      <c r="C1" s="141"/>
      <c r="K1" s="48" t="s">
        <v>56</v>
      </c>
      <c r="L1" s="49"/>
    </row>
    <row r="2" spans="1:12" ht="18.75" x14ac:dyDescent="0.3">
      <c r="K2" s="51" t="s">
        <v>37</v>
      </c>
      <c r="L2" s="52"/>
    </row>
    <row r="3" spans="1:12" ht="18.75" x14ac:dyDescent="0.3">
      <c r="B3" s="21"/>
      <c r="C3" s="18" t="s">
        <v>57</v>
      </c>
      <c r="D3" s="18" t="s">
        <v>45</v>
      </c>
      <c r="E3" s="18" t="s">
        <v>58</v>
      </c>
      <c r="F3" s="18" t="s">
        <v>46</v>
      </c>
      <c r="G3" s="47" t="s">
        <v>55</v>
      </c>
      <c r="H3" s="18" t="s">
        <v>47</v>
      </c>
      <c r="I3" s="24" t="s">
        <v>43</v>
      </c>
      <c r="K3" s="53" t="s">
        <v>59</v>
      </c>
      <c r="L3" s="53" t="s">
        <v>60</v>
      </c>
    </row>
    <row r="4" spans="1:12" x14ac:dyDescent="0.25">
      <c r="B4" s="145" t="s">
        <v>37</v>
      </c>
      <c r="C4" s="144"/>
      <c r="D4" s="144"/>
      <c r="E4" s="144">
        <v>0.10416666666666667</v>
      </c>
      <c r="F4" s="144">
        <v>0.16666666666666666</v>
      </c>
      <c r="G4" s="98"/>
      <c r="H4" s="144">
        <v>0.29166666666666669</v>
      </c>
      <c r="I4" s="143">
        <f>SUM(C4:H5)</f>
        <v>0.5625</v>
      </c>
      <c r="K4" s="62" t="s">
        <v>70</v>
      </c>
      <c r="L4" s="59">
        <v>0.16666666666666666</v>
      </c>
    </row>
    <row r="5" spans="1:12" x14ac:dyDescent="0.25">
      <c r="B5" s="146"/>
      <c r="C5" s="144"/>
      <c r="D5" s="144"/>
      <c r="E5" s="144"/>
      <c r="F5" s="144"/>
      <c r="G5" s="144"/>
      <c r="H5" s="144"/>
      <c r="I5" s="143"/>
      <c r="K5" s="63" t="s">
        <v>71</v>
      </c>
      <c r="L5" s="61">
        <v>0.10416666666666667</v>
      </c>
    </row>
    <row r="6" spans="1:12" ht="18.75" x14ac:dyDescent="0.3">
      <c r="B6" s="147" t="s">
        <v>1</v>
      </c>
      <c r="C6" s="142"/>
      <c r="D6" s="142"/>
      <c r="E6" s="142">
        <f>SUM(L10)</f>
        <v>3.4722222222222224E-2</v>
      </c>
      <c r="F6" s="142"/>
      <c r="G6" s="142">
        <f>SUM(L8,L9)</f>
        <v>0.14583333333333331</v>
      </c>
      <c r="H6" s="142">
        <f>Meetings!B12</f>
        <v>2.7777777777777776E-2</v>
      </c>
      <c r="I6" s="143">
        <f>SUM(C6:H7)</f>
        <v>0.20833333333333331</v>
      </c>
      <c r="K6" s="66" t="s">
        <v>1</v>
      </c>
      <c r="L6" s="67"/>
    </row>
    <row r="7" spans="1:12" ht="18.75" x14ac:dyDescent="0.3">
      <c r="B7" s="147"/>
      <c r="C7" s="142"/>
      <c r="D7" s="142"/>
      <c r="E7" s="142"/>
      <c r="F7" s="142"/>
      <c r="G7" s="142"/>
      <c r="H7" s="142"/>
      <c r="I7" s="143"/>
      <c r="K7" s="53" t="s">
        <v>59</v>
      </c>
      <c r="L7" s="53" t="s">
        <v>60</v>
      </c>
    </row>
    <row r="8" spans="1:12" x14ac:dyDescent="0.25">
      <c r="B8" s="147" t="s">
        <v>2</v>
      </c>
      <c r="C8" s="142"/>
      <c r="D8" s="142"/>
      <c r="E8" s="142"/>
      <c r="F8" s="142"/>
      <c r="G8" s="142"/>
      <c r="H8" s="142"/>
      <c r="I8" s="143">
        <f>SUM(C8:H9)</f>
        <v>0</v>
      </c>
      <c r="K8" s="62" t="s">
        <v>79</v>
      </c>
      <c r="L8" s="59">
        <v>8.3333333333333329E-2</v>
      </c>
    </row>
    <row r="9" spans="1:12" x14ac:dyDescent="0.25">
      <c r="B9" s="147"/>
      <c r="C9" s="142"/>
      <c r="D9" s="142"/>
      <c r="E9" s="142"/>
      <c r="F9" s="142"/>
      <c r="G9" s="142"/>
      <c r="H9" s="142"/>
      <c r="I9" s="143"/>
      <c r="K9" s="2" t="s">
        <v>88</v>
      </c>
      <c r="L9" s="58">
        <v>6.25E-2</v>
      </c>
    </row>
    <row r="10" spans="1:12" x14ac:dyDescent="0.25">
      <c r="B10" s="147" t="s">
        <v>3</v>
      </c>
      <c r="C10" s="142"/>
      <c r="D10" s="142"/>
      <c r="E10" s="142"/>
      <c r="F10" s="142"/>
      <c r="G10" s="142"/>
      <c r="H10" s="142"/>
      <c r="I10" s="143">
        <f>SUM(C10:H11)</f>
        <v>0</v>
      </c>
      <c r="K10" t="s">
        <v>90</v>
      </c>
      <c r="L10" s="80">
        <v>3.4722222222222224E-2</v>
      </c>
    </row>
    <row r="11" spans="1:12" x14ac:dyDescent="0.25">
      <c r="B11" s="147"/>
      <c r="C11" s="142"/>
      <c r="D11" s="142"/>
      <c r="E11" s="142"/>
      <c r="F11" s="142"/>
      <c r="G11" s="142"/>
      <c r="H11" s="142"/>
      <c r="I11" s="143"/>
    </row>
    <row r="12" spans="1:12" x14ac:dyDescent="0.25">
      <c r="B12" s="147" t="s">
        <v>4</v>
      </c>
      <c r="C12" s="142"/>
      <c r="D12" s="142"/>
      <c r="E12" s="142"/>
      <c r="F12" s="142"/>
      <c r="G12" s="142"/>
      <c r="H12" s="142"/>
      <c r="I12" s="143">
        <f>SUM(C12:H13)</f>
        <v>0</v>
      </c>
    </row>
    <row r="13" spans="1:12" x14ac:dyDescent="0.25">
      <c r="B13" s="147"/>
      <c r="C13" s="142"/>
      <c r="D13" s="142"/>
      <c r="E13" s="142"/>
      <c r="F13" s="142"/>
      <c r="G13" s="142"/>
      <c r="H13" s="142"/>
      <c r="I13" s="143"/>
    </row>
    <row r="14" spans="1:12" x14ac:dyDescent="0.25">
      <c r="B14" s="147" t="s">
        <v>5</v>
      </c>
      <c r="C14" s="142"/>
      <c r="D14" s="142"/>
      <c r="E14" s="142"/>
      <c r="F14" s="142"/>
      <c r="G14" s="142"/>
      <c r="H14" s="142"/>
      <c r="I14" s="143">
        <f>SUM(C14:H15)</f>
        <v>0</v>
      </c>
    </row>
    <row r="15" spans="1:12" x14ac:dyDescent="0.25">
      <c r="B15" s="147"/>
      <c r="C15" s="142"/>
      <c r="D15" s="142"/>
      <c r="E15" s="142"/>
      <c r="F15" s="142"/>
      <c r="G15" s="142"/>
      <c r="H15" s="142"/>
      <c r="I15" s="143"/>
    </row>
    <row r="16" spans="1:12" x14ac:dyDescent="0.25">
      <c r="B16" s="147" t="s">
        <v>6</v>
      </c>
      <c r="C16" s="142"/>
      <c r="D16" s="142"/>
      <c r="E16" s="142"/>
      <c r="F16" s="142"/>
      <c r="G16" s="142"/>
      <c r="H16" s="142"/>
      <c r="I16" s="143">
        <f>SUM(C16:H17)</f>
        <v>0</v>
      </c>
    </row>
    <row r="17" spans="2:9" x14ac:dyDescent="0.25">
      <c r="B17" s="147"/>
      <c r="C17" s="142"/>
      <c r="D17" s="142"/>
      <c r="E17" s="142"/>
      <c r="F17" s="142"/>
      <c r="G17" s="142"/>
      <c r="H17" s="142"/>
      <c r="I17" s="143"/>
    </row>
    <row r="18" spans="2:9" x14ac:dyDescent="0.25">
      <c r="B18" s="147" t="s">
        <v>28</v>
      </c>
      <c r="C18" s="142"/>
      <c r="D18" s="142"/>
      <c r="E18" s="142"/>
      <c r="F18" s="142"/>
      <c r="G18" s="142"/>
      <c r="H18" s="142"/>
      <c r="I18" s="143">
        <f>SUM(C18:H19)</f>
        <v>0</v>
      </c>
    </row>
    <row r="19" spans="2:9" x14ac:dyDescent="0.25">
      <c r="B19" s="147"/>
      <c r="C19" s="142"/>
      <c r="D19" s="142"/>
      <c r="E19" s="142"/>
      <c r="F19" s="142"/>
      <c r="G19" s="142"/>
      <c r="H19" s="142"/>
      <c r="I19" s="143"/>
    </row>
    <row r="20" spans="2:9" x14ac:dyDescent="0.25">
      <c r="B20" s="147" t="s">
        <v>29</v>
      </c>
      <c r="C20" s="142"/>
      <c r="D20" s="142"/>
      <c r="E20" s="142"/>
      <c r="F20" s="142"/>
      <c r="G20" s="142"/>
      <c r="H20" s="142"/>
      <c r="I20" s="143">
        <f>SUM(C20:H21)</f>
        <v>0</v>
      </c>
    </row>
    <row r="21" spans="2:9" x14ac:dyDescent="0.25">
      <c r="B21" s="147"/>
      <c r="C21" s="142"/>
      <c r="D21" s="142"/>
      <c r="E21" s="142"/>
      <c r="F21" s="142"/>
      <c r="G21" s="142"/>
      <c r="H21" s="142"/>
      <c r="I21" s="143"/>
    </row>
    <row r="22" spans="2:9" x14ac:dyDescent="0.25">
      <c r="B22" s="147" t="s">
        <v>30</v>
      </c>
      <c r="C22" s="142"/>
      <c r="D22" s="142"/>
      <c r="E22" s="142"/>
      <c r="F22" s="142"/>
      <c r="G22" s="142"/>
      <c r="H22" s="142"/>
      <c r="I22" s="143">
        <f>SUM(C22:H23)</f>
        <v>0</v>
      </c>
    </row>
    <row r="23" spans="2:9" x14ac:dyDescent="0.25">
      <c r="B23" s="147"/>
      <c r="C23" s="142"/>
      <c r="D23" s="142"/>
      <c r="E23" s="142"/>
      <c r="F23" s="142"/>
      <c r="G23" s="142"/>
      <c r="H23" s="142"/>
      <c r="I23" s="143"/>
    </row>
    <row r="24" spans="2:9" x14ac:dyDescent="0.25">
      <c r="B24" s="147" t="s">
        <v>31</v>
      </c>
      <c r="C24" s="142"/>
      <c r="D24" s="142"/>
      <c r="E24" s="142"/>
      <c r="F24" s="142"/>
      <c r="G24" s="142"/>
      <c r="H24" s="142"/>
      <c r="I24" s="143">
        <f>SUM(C24:H25)</f>
        <v>0</v>
      </c>
    </row>
    <row r="25" spans="2:9" x14ac:dyDescent="0.25">
      <c r="B25" s="147"/>
      <c r="C25" s="142"/>
      <c r="D25" s="142"/>
      <c r="E25" s="142"/>
      <c r="F25" s="142"/>
      <c r="G25" s="142"/>
      <c r="H25" s="142"/>
      <c r="I25" s="143"/>
    </row>
    <row r="26" spans="2:9" x14ac:dyDescent="0.25">
      <c r="B26" s="147" t="s">
        <v>32</v>
      </c>
      <c r="C26" s="142"/>
      <c r="D26" s="142"/>
      <c r="E26" s="142"/>
      <c r="F26" s="142"/>
      <c r="G26" s="142"/>
      <c r="H26" s="142"/>
      <c r="I26" s="143">
        <f>SUM(C26:H27)</f>
        <v>0</v>
      </c>
    </row>
    <row r="27" spans="2:9" x14ac:dyDescent="0.25">
      <c r="B27" s="147"/>
      <c r="C27" s="142"/>
      <c r="D27" s="142"/>
      <c r="E27" s="142"/>
      <c r="F27" s="142"/>
      <c r="G27" s="142"/>
      <c r="H27" s="142"/>
      <c r="I27" s="143"/>
    </row>
    <row r="28" spans="2:9" x14ac:dyDescent="0.25">
      <c r="B28" s="147" t="s">
        <v>33</v>
      </c>
      <c r="C28" s="142"/>
      <c r="D28" s="142"/>
      <c r="E28" s="142"/>
      <c r="F28" s="142"/>
      <c r="G28" s="142"/>
      <c r="H28" s="142"/>
      <c r="I28" s="143">
        <f>SUM(C28:H29)</f>
        <v>0</v>
      </c>
    </row>
    <row r="29" spans="2:9" x14ac:dyDescent="0.25">
      <c r="B29" s="147"/>
      <c r="C29" s="142"/>
      <c r="D29" s="142"/>
      <c r="E29" s="142"/>
      <c r="F29" s="142"/>
      <c r="G29" s="142"/>
      <c r="H29" s="142"/>
      <c r="I29" s="143"/>
    </row>
    <row r="30" spans="2:9" x14ac:dyDescent="0.25">
      <c r="B30" s="147" t="s">
        <v>34</v>
      </c>
      <c r="C30" s="142"/>
      <c r="D30" s="142"/>
      <c r="E30" s="142"/>
      <c r="F30" s="142"/>
      <c r="G30" s="142"/>
      <c r="H30" s="142"/>
      <c r="I30" s="143">
        <f>SUM(C30:H31)</f>
        <v>0</v>
      </c>
    </row>
    <row r="31" spans="2:9" x14ac:dyDescent="0.25">
      <c r="B31" s="147"/>
      <c r="C31" s="142"/>
      <c r="D31" s="142"/>
      <c r="E31" s="142"/>
      <c r="F31" s="142"/>
      <c r="G31" s="142"/>
      <c r="H31" s="142"/>
      <c r="I31" s="143"/>
    </row>
    <row r="32" spans="2:9" x14ac:dyDescent="0.25">
      <c r="B32" s="148" t="s">
        <v>43</v>
      </c>
      <c r="C32" s="143">
        <f>SUM(C4:C31)</f>
        <v>0</v>
      </c>
      <c r="D32" s="143">
        <f t="shared" ref="D32:H32" si="0">SUM(D4:D31)</f>
        <v>0</v>
      </c>
      <c r="E32" s="143">
        <f t="shared" si="0"/>
        <v>0.1388888888888889</v>
      </c>
      <c r="F32" s="143">
        <f t="shared" si="0"/>
        <v>0.16666666666666666</v>
      </c>
      <c r="G32" s="143">
        <f t="shared" si="0"/>
        <v>0.14583333333333331</v>
      </c>
      <c r="H32" s="143">
        <f t="shared" si="0"/>
        <v>0.31944444444444448</v>
      </c>
      <c r="I32" s="149"/>
    </row>
    <row r="33" spans="2:9" x14ac:dyDescent="0.25">
      <c r="B33" s="148"/>
      <c r="C33" s="148"/>
      <c r="D33" s="148"/>
      <c r="E33" s="148"/>
      <c r="F33" s="148"/>
      <c r="G33" s="148"/>
      <c r="H33" s="148"/>
      <c r="I33" s="149"/>
    </row>
  </sheetData>
  <mergeCells count="121">
    <mergeCell ref="H8:H9"/>
    <mergeCell ref="B32:B33"/>
    <mergeCell ref="C32:C33"/>
    <mergeCell ref="D32:D33"/>
    <mergeCell ref="E32:E33"/>
    <mergeCell ref="F32:F33"/>
    <mergeCell ref="G32:G33"/>
    <mergeCell ref="H32:H33"/>
    <mergeCell ref="I32:I33"/>
    <mergeCell ref="A1:C1"/>
    <mergeCell ref="B4:B5"/>
    <mergeCell ref="C4:C5"/>
    <mergeCell ref="D4:D5"/>
    <mergeCell ref="F4:F5"/>
    <mergeCell ref="E28:E29"/>
    <mergeCell ref="E30:E31"/>
    <mergeCell ref="G24:G25"/>
    <mergeCell ref="G26:G27"/>
    <mergeCell ref="G28:G29"/>
    <mergeCell ref="G30:G31"/>
    <mergeCell ref="E4:E5"/>
    <mergeCell ref="E6:E7"/>
    <mergeCell ref="E8:E9"/>
    <mergeCell ref="E10:E11"/>
    <mergeCell ref="E12:E13"/>
    <mergeCell ref="B6:B7"/>
    <mergeCell ref="C6:C7"/>
    <mergeCell ref="D6:D7"/>
    <mergeCell ref="F6:F7"/>
    <mergeCell ref="I6:I7"/>
    <mergeCell ref="H4:H5"/>
    <mergeCell ref="I10:I11"/>
    <mergeCell ref="B8:B9"/>
    <mergeCell ref="C8:C9"/>
    <mergeCell ref="D8:D9"/>
    <mergeCell ref="F8:F9"/>
    <mergeCell ref="H6:H7"/>
    <mergeCell ref="I8:I9"/>
    <mergeCell ref="B10:B11"/>
    <mergeCell ref="C10:C11"/>
    <mergeCell ref="D10:D11"/>
    <mergeCell ref="F10:F11"/>
    <mergeCell ref="H10:H11"/>
    <mergeCell ref="G6:G7"/>
    <mergeCell ref="G8:G9"/>
    <mergeCell ref="G10:G11"/>
    <mergeCell ref="G4:G5"/>
    <mergeCell ref="I4:I5"/>
    <mergeCell ref="B12:B13"/>
    <mergeCell ref="C12:C13"/>
    <mergeCell ref="D12:D13"/>
    <mergeCell ref="F12:F13"/>
    <mergeCell ref="H12:H13"/>
    <mergeCell ref="I12:I13"/>
    <mergeCell ref="B14:B15"/>
    <mergeCell ref="C14:C15"/>
    <mergeCell ref="D14:D15"/>
    <mergeCell ref="F14:F15"/>
    <mergeCell ref="H14:H15"/>
    <mergeCell ref="G12:G13"/>
    <mergeCell ref="E14:E15"/>
    <mergeCell ref="G14:G15"/>
    <mergeCell ref="I14:I15"/>
    <mergeCell ref="B16:B17"/>
    <mergeCell ref="C16:C17"/>
    <mergeCell ref="D16:D17"/>
    <mergeCell ref="F16:F17"/>
    <mergeCell ref="H16:H17"/>
    <mergeCell ref="I16:I17"/>
    <mergeCell ref="B18:B19"/>
    <mergeCell ref="C18:C19"/>
    <mergeCell ref="D18:D19"/>
    <mergeCell ref="F18:F19"/>
    <mergeCell ref="H18:H19"/>
    <mergeCell ref="G16:G17"/>
    <mergeCell ref="G18:G19"/>
    <mergeCell ref="E16:E17"/>
    <mergeCell ref="E18:E19"/>
    <mergeCell ref="I18:I19"/>
    <mergeCell ref="B20:B21"/>
    <mergeCell ref="C20:C21"/>
    <mergeCell ref="D20:D21"/>
    <mergeCell ref="F20:F21"/>
    <mergeCell ref="H20:H21"/>
    <mergeCell ref="I20:I21"/>
    <mergeCell ref="B22:B23"/>
    <mergeCell ref="C22:C23"/>
    <mergeCell ref="D22:D23"/>
    <mergeCell ref="F22:F23"/>
    <mergeCell ref="H22:H23"/>
    <mergeCell ref="G20:G21"/>
    <mergeCell ref="G22:G23"/>
    <mergeCell ref="E20:E21"/>
    <mergeCell ref="E22:E23"/>
    <mergeCell ref="I22:I23"/>
    <mergeCell ref="B24:B25"/>
    <mergeCell ref="C24:C25"/>
    <mergeCell ref="D24:D25"/>
    <mergeCell ref="F24:F25"/>
    <mergeCell ref="H24:H25"/>
    <mergeCell ref="I24:I25"/>
    <mergeCell ref="B26:B27"/>
    <mergeCell ref="C26:C27"/>
    <mergeCell ref="D26:D27"/>
    <mergeCell ref="F26:F27"/>
    <mergeCell ref="H26:H27"/>
    <mergeCell ref="E24:E25"/>
    <mergeCell ref="E26:E27"/>
    <mergeCell ref="I26:I27"/>
    <mergeCell ref="I30:I31"/>
    <mergeCell ref="B28:B29"/>
    <mergeCell ref="C28:C29"/>
    <mergeCell ref="D28:D29"/>
    <mergeCell ref="F28:F29"/>
    <mergeCell ref="H28:H29"/>
    <mergeCell ref="I28:I29"/>
    <mergeCell ref="B30:B31"/>
    <mergeCell ref="C30:C31"/>
    <mergeCell ref="D30:D31"/>
    <mergeCell ref="F30:F31"/>
    <mergeCell ref="H30:H3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9B10-6289-4276-BEC3-0F3ADB425B99}">
  <sheetPr codeName="Tabelle6"/>
  <dimension ref="A1:M33"/>
  <sheetViews>
    <sheetView workbookViewId="0">
      <selection activeCell="H8" sqref="H8:H9"/>
    </sheetView>
  </sheetViews>
  <sheetFormatPr baseColWidth="10" defaultRowHeight="15" x14ac:dyDescent="0.25"/>
  <cols>
    <col min="3" max="3" width="17.42578125" customWidth="1"/>
    <col min="11" max="11" width="36.28515625" customWidth="1"/>
  </cols>
  <sheetData>
    <row r="1" spans="1:13" ht="26.25" x14ac:dyDescent="0.4">
      <c r="A1" s="141" t="s">
        <v>52</v>
      </c>
      <c r="B1" s="141"/>
      <c r="C1" s="141"/>
      <c r="K1" s="48" t="s">
        <v>56</v>
      </c>
      <c r="L1" s="49"/>
    </row>
    <row r="2" spans="1:13" ht="18.75" x14ac:dyDescent="0.3">
      <c r="K2" s="51" t="s">
        <v>37</v>
      </c>
      <c r="L2" s="52"/>
    </row>
    <row r="3" spans="1:13" ht="18.75" x14ac:dyDescent="0.3">
      <c r="B3" s="21"/>
      <c r="C3" s="18" t="s">
        <v>57</v>
      </c>
      <c r="D3" s="18" t="s">
        <v>45</v>
      </c>
      <c r="E3" s="18" t="s">
        <v>58</v>
      </c>
      <c r="F3" s="18" t="s">
        <v>46</v>
      </c>
      <c r="G3" s="47" t="s">
        <v>55</v>
      </c>
      <c r="H3" s="18" t="s">
        <v>47</v>
      </c>
      <c r="I3" s="24" t="s">
        <v>43</v>
      </c>
      <c r="K3" s="53" t="s">
        <v>59</v>
      </c>
      <c r="L3" s="53" t="s">
        <v>60</v>
      </c>
    </row>
    <row r="4" spans="1:13" ht="15.75" x14ac:dyDescent="0.25">
      <c r="B4" s="145" t="s">
        <v>37</v>
      </c>
      <c r="C4" s="144"/>
      <c r="D4" s="144"/>
      <c r="E4" s="144"/>
      <c r="F4" s="144">
        <v>0.20833333333333334</v>
      </c>
      <c r="G4" s="98"/>
      <c r="H4" s="144">
        <v>0.29166666666666669</v>
      </c>
      <c r="I4" s="143">
        <f>SUM(C4:H5)</f>
        <v>0.5</v>
      </c>
      <c r="K4" s="64" t="s">
        <v>72</v>
      </c>
      <c r="L4" s="59">
        <v>0.10416666666666667</v>
      </c>
    </row>
    <row r="5" spans="1:13" ht="15.75" x14ac:dyDescent="0.25">
      <c r="B5" s="146"/>
      <c r="C5" s="144"/>
      <c r="D5" s="144"/>
      <c r="E5" s="144"/>
      <c r="F5" s="144"/>
      <c r="G5" s="144"/>
      <c r="H5" s="144"/>
      <c r="I5" s="143"/>
      <c r="K5" s="65" t="s">
        <v>73</v>
      </c>
      <c r="L5" s="61">
        <v>0.10416666666666667</v>
      </c>
    </row>
    <row r="6" spans="1:13" ht="18.75" x14ac:dyDescent="0.3">
      <c r="B6" s="147" t="s">
        <v>1</v>
      </c>
      <c r="C6" s="142"/>
      <c r="D6" s="142"/>
      <c r="E6" s="142">
        <f>SUM(L8:L10)</f>
        <v>0.19097222222222224</v>
      </c>
      <c r="F6" s="142"/>
      <c r="G6" s="142"/>
      <c r="H6" s="142">
        <f>Meetings!B12</f>
        <v>2.7777777777777776E-2</v>
      </c>
      <c r="I6" s="143">
        <f>SUM(C6:H7)</f>
        <v>0.21875</v>
      </c>
      <c r="K6" s="66" t="s">
        <v>1</v>
      </c>
      <c r="L6" s="67"/>
    </row>
    <row r="7" spans="1:13" ht="18.75" x14ac:dyDescent="0.3">
      <c r="B7" s="147"/>
      <c r="C7" s="142"/>
      <c r="D7" s="142"/>
      <c r="E7" s="142"/>
      <c r="F7" s="142"/>
      <c r="G7" s="142"/>
      <c r="H7" s="142"/>
      <c r="I7" s="143"/>
      <c r="K7" s="53" t="s">
        <v>59</v>
      </c>
      <c r="L7" s="53" t="s">
        <v>60</v>
      </c>
    </row>
    <row r="8" spans="1:13" ht="15.75" x14ac:dyDescent="0.25">
      <c r="B8" s="147" t="s">
        <v>2</v>
      </c>
      <c r="C8" s="142"/>
      <c r="D8" s="142"/>
      <c r="E8" s="142"/>
      <c r="F8" s="142"/>
      <c r="G8" s="142"/>
      <c r="H8" s="142"/>
      <c r="I8" s="143">
        <f>SUM(C8:H9)</f>
        <v>0</v>
      </c>
      <c r="K8" s="64" t="s">
        <v>80</v>
      </c>
      <c r="L8" s="59">
        <v>5.5555555555555552E-2</v>
      </c>
    </row>
    <row r="9" spans="1:13" ht="15.75" x14ac:dyDescent="0.25">
      <c r="B9" s="147"/>
      <c r="C9" s="142"/>
      <c r="D9" s="142"/>
      <c r="E9" s="142"/>
      <c r="F9" s="142"/>
      <c r="G9" s="142"/>
      <c r="H9" s="142"/>
      <c r="I9" s="143"/>
      <c r="K9" s="70" t="s">
        <v>81</v>
      </c>
      <c r="L9" s="60">
        <v>8.3333333333333329E-2</v>
      </c>
    </row>
    <row r="10" spans="1:13" x14ac:dyDescent="0.25">
      <c r="B10" s="147" t="s">
        <v>3</v>
      </c>
      <c r="C10" s="142"/>
      <c r="D10" s="142"/>
      <c r="E10" s="142"/>
      <c r="F10" s="142"/>
      <c r="G10" s="142"/>
      <c r="H10" s="142"/>
      <c r="I10" s="143">
        <f>SUM(C10:H11)</f>
        <v>0</v>
      </c>
      <c r="K10" s="32" t="s">
        <v>78</v>
      </c>
      <c r="L10" s="68">
        <v>5.2083333333333336E-2</v>
      </c>
      <c r="M10" s="32"/>
    </row>
    <row r="11" spans="1:13" x14ac:dyDescent="0.25">
      <c r="B11" s="147"/>
      <c r="C11" s="142"/>
      <c r="D11" s="142"/>
      <c r="E11" s="142"/>
      <c r="F11" s="142"/>
      <c r="G11" s="142"/>
      <c r="H11" s="142"/>
      <c r="I11" s="143"/>
      <c r="K11" s="2"/>
      <c r="L11" s="2"/>
    </row>
    <row r="12" spans="1:13" x14ac:dyDescent="0.25">
      <c r="B12" s="147" t="s">
        <v>4</v>
      </c>
      <c r="C12" s="142"/>
      <c r="D12" s="142"/>
      <c r="E12" s="142"/>
      <c r="F12" s="142"/>
      <c r="G12" s="142"/>
      <c r="H12" s="142"/>
      <c r="I12" s="143">
        <f>SUM(C12:H13)</f>
        <v>0</v>
      </c>
    </row>
    <row r="13" spans="1:13" x14ac:dyDescent="0.25">
      <c r="B13" s="147"/>
      <c r="C13" s="142"/>
      <c r="D13" s="142"/>
      <c r="E13" s="142"/>
      <c r="F13" s="142"/>
      <c r="G13" s="142"/>
      <c r="H13" s="142"/>
      <c r="I13" s="143"/>
    </row>
    <row r="14" spans="1:13" x14ac:dyDescent="0.25">
      <c r="B14" s="147" t="s">
        <v>5</v>
      </c>
      <c r="C14" s="142"/>
      <c r="D14" s="142"/>
      <c r="E14" s="142"/>
      <c r="F14" s="142"/>
      <c r="G14" s="142"/>
      <c r="H14" s="142"/>
      <c r="I14" s="143">
        <f>SUM(C14:H15)</f>
        <v>0</v>
      </c>
    </row>
    <row r="15" spans="1:13" x14ac:dyDescent="0.25">
      <c r="B15" s="147"/>
      <c r="C15" s="142"/>
      <c r="D15" s="142"/>
      <c r="E15" s="142"/>
      <c r="F15" s="142"/>
      <c r="G15" s="142"/>
      <c r="H15" s="142"/>
      <c r="I15" s="143"/>
    </row>
    <row r="16" spans="1:13" x14ac:dyDescent="0.25">
      <c r="B16" s="147" t="s">
        <v>6</v>
      </c>
      <c r="C16" s="142"/>
      <c r="D16" s="142"/>
      <c r="E16" s="142"/>
      <c r="F16" s="142"/>
      <c r="G16" s="142"/>
      <c r="H16" s="142"/>
      <c r="I16" s="143">
        <f>SUM(C16:H17)</f>
        <v>0</v>
      </c>
    </row>
    <row r="17" spans="2:9" x14ac:dyDescent="0.25">
      <c r="B17" s="147"/>
      <c r="C17" s="142"/>
      <c r="D17" s="142"/>
      <c r="E17" s="142"/>
      <c r="F17" s="142"/>
      <c r="G17" s="142"/>
      <c r="H17" s="142"/>
      <c r="I17" s="143"/>
    </row>
    <row r="18" spans="2:9" x14ac:dyDescent="0.25">
      <c r="B18" s="147" t="s">
        <v>28</v>
      </c>
      <c r="C18" s="142"/>
      <c r="D18" s="142"/>
      <c r="E18" s="142"/>
      <c r="F18" s="142"/>
      <c r="G18" s="142"/>
      <c r="H18" s="142"/>
      <c r="I18" s="143">
        <f>SUM(C18:H19)</f>
        <v>0</v>
      </c>
    </row>
    <row r="19" spans="2:9" x14ac:dyDescent="0.25">
      <c r="B19" s="147"/>
      <c r="C19" s="142"/>
      <c r="D19" s="142"/>
      <c r="E19" s="142"/>
      <c r="F19" s="142"/>
      <c r="G19" s="142"/>
      <c r="H19" s="142"/>
      <c r="I19" s="143"/>
    </row>
    <row r="20" spans="2:9" x14ac:dyDescent="0.25">
      <c r="B20" s="147" t="s">
        <v>29</v>
      </c>
      <c r="C20" s="142"/>
      <c r="D20" s="142"/>
      <c r="E20" s="142"/>
      <c r="F20" s="142"/>
      <c r="G20" s="142"/>
      <c r="H20" s="142"/>
      <c r="I20" s="143">
        <f>SUM(C20:H21)</f>
        <v>0</v>
      </c>
    </row>
    <row r="21" spans="2:9" x14ac:dyDescent="0.25">
      <c r="B21" s="147"/>
      <c r="C21" s="142"/>
      <c r="D21" s="142"/>
      <c r="E21" s="142"/>
      <c r="F21" s="142"/>
      <c r="G21" s="142"/>
      <c r="H21" s="142"/>
      <c r="I21" s="143"/>
    </row>
    <row r="22" spans="2:9" x14ac:dyDescent="0.25">
      <c r="B22" s="147" t="s">
        <v>30</v>
      </c>
      <c r="C22" s="142"/>
      <c r="D22" s="142"/>
      <c r="E22" s="142"/>
      <c r="F22" s="142"/>
      <c r="G22" s="142"/>
      <c r="H22" s="142"/>
      <c r="I22" s="143">
        <f>SUM(C22:H23)</f>
        <v>0</v>
      </c>
    </row>
    <row r="23" spans="2:9" x14ac:dyDescent="0.25">
      <c r="B23" s="147"/>
      <c r="C23" s="142"/>
      <c r="D23" s="142"/>
      <c r="E23" s="142"/>
      <c r="F23" s="142"/>
      <c r="G23" s="142"/>
      <c r="H23" s="142"/>
      <c r="I23" s="143"/>
    </row>
    <row r="24" spans="2:9" x14ac:dyDescent="0.25">
      <c r="B24" s="147" t="s">
        <v>31</v>
      </c>
      <c r="C24" s="142"/>
      <c r="D24" s="142"/>
      <c r="E24" s="142"/>
      <c r="F24" s="142"/>
      <c r="G24" s="142"/>
      <c r="H24" s="142"/>
      <c r="I24" s="143">
        <f>SUM(C24:H25)</f>
        <v>0</v>
      </c>
    </row>
    <row r="25" spans="2:9" x14ac:dyDescent="0.25">
      <c r="B25" s="147"/>
      <c r="C25" s="142"/>
      <c r="D25" s="142"/>
      <c r="E25" s="142"/>
      <c r="F25" s="142"/>
      <c r="G25" s="142"/>
      <c r="H25" s="142"/>
      <c r="I25" s="143"/>
    </row>
    <row r="26" spans="2:9" x14ac:dyDescent="0.25">
      <c r="B26" s="147" t="s">
        <v>32</v>
      </c>
      <c r="C26" s="142"/>
      <c r="D26" s="142"/>
      <c r="E26" s="142"/>
      <c r="F26" s="142"/>
      <c r="G26" s="142"/>
      <c r="H26" s="142"/>
      <c r="I26" s="143">
        <f>SUM(C26:H27)</f>
        <v>0</v>
      </c>
    </row>
    <row r="27" spans="2:9" x14ac:dyDescent="0.25">
      <c r="B27" s="147"/>
      <c r="C27" s="142"/>
      <c r="D27" s="142"/>
      <c r="E27" s="142"/>
      <c r="F27" s="142"/>
      <c r="G27" s="142"/>
      <c r="H27" s="142"/>
      <c r="I27" s="143"/>
    </row>
    <row r="28" spans="2:9" x14ac:dyDescent="0.25">
      <c r="B28" s="147" t="s">
        <v>33</v>
      </c>
      <c r="C28" s="142"/>
      <c r="D28" s="142"/>
      <c r="E28" s="142"/>
      <c r="F28" s="142"/>
      <c r="G28" s="142"/>
      <c r="H28" s="142"/>
      <c r="I28" s="143">
        <f>SUM(C28:H29)</f>
        <v>0</v>
      </c>
    </row>
    <row r="29" spans="2:9" x14ac:dyDescent="0.25">
      <c r="B29" s="147"/>
      <c r="C29" s="142"/>
      <c r="D29" s="142"/>
      <c r="E29" s="142"/>
      <c r="F29" s="142"/>
      <c r="G29" s="142"/>
      <c r="H29" s="142"/>
      <c r="I29" s="143"/>
    </row>
    <row r="30" spans="2:9" x14ac:dyDescent="0.25">
      <c r="B30" s="147" t="s">
        <v>34</v>
      </c>
      <c r="C30" s="142"/>
      <c r="D30" s="142"/>
      <c r="E30" s="142"/>
      <c r="F30" s="142"/>
      <c r="G30" s="142"/>
      <c r="H30" s="142"/>
      <c r="I30" s="143">
        <f>SUM(C30:H31)</f>
        <v>0</v>
      </c>
    </row>
    <row r="31" spans="2:9" x14ac:dyDescent="0.25">
      <c r="B31" s="147"/>
      <c r="C31" s="142"/>
      <c r="D31" s="142"/>
      <c r="E31" s="142"/>
      <c r="F31" s="142"/>
      <c r="G31" s="142"/>
      <c r="H31" s="142"/>
      <c r="I31" s="143"/>
    </row>
    <row r="32" spans="2:9" x14ac:dyDescent="0.25">
      <c r="B32" s="148" t="s">
        <v>43</v>
      </c>
      <c r="C32" s="143">
        <f>SUM(C4:C31)</f>
        <v>0</v>
      </c>
      <c r="D32" s="143">
        <f t="shared" ref="D32:H32" si="0">SUM(D4:D31)</f>
        <v>0</v>
      </c>
      <c r="E32" s="143">
        <f t="shared" si="0"/>
        <v>0.19097222222222224</v>
      </c>
      <c r="F32" s="143">
        <f t="shared" si="0"/>
        <v>0.20833333333333334</v>
      </c>
      <c r="G32" s="143">
        <f t="shared" si="0"/>
        <v>0</v>
      </c>
      <c r="H32" s="143">
        <f t="shared" si="0"/>
        <v>0.31944444444444448</v>
      </c>
      <c r="I32" s="149"/>
    </row>
    <row r="33" spans="2:9" x14ac:dyDescent="0.25">
      <c r="B33" s="148"/>
      <c r="C33" s="148"/>
      <c r="D33" s="148"/>
      <c r="E33" s="148"/>
      <c r="F33" s="148"/>
      <c r="G33" s="148"/>
      <c r="H33" s="148"/>
      <c r="I33" s="149"/>
    </row>
  </sheetData>
  <mergeCells count="121">
    <mergeCell ref="B32:B33"/>
    <mergeCell ref="C32:C33"/>
    <mergeCell ref="D32:D33"/>
    <mergeCell ref="E32:E33"/>
    <mergeCell ref="F32:F33"/>
    <mergeCell ref="G32:G33"/>
    <mergeCell ref="H32:H33"/>
    <mergeCell ref="I32:I33"/>
    <mergeCell ref="A1:C1"/>
    <mergeCell ref="B4:B5"/>
    <mergeCell ref="C4:C5"/>
    <mergeCell ref="D4:D5"/>
    <mergeCell ref="F4:F5"/>
    <mergeCell ref="E28:E29"/>
    <mergeCell ref="E30:E31"/>
    <mergeCell ref="G24:G25"/>
    <mergeCell ref="G26:G27"/>
    <mergeCell ref="G28:G29"/>
    <mergeCell ref="G30:G31"/>
    <mergeCell ref="E4:E5"/>
    <mergeCell ref="E6:E7"/>
    <mergeCell ref="E8:E9"/>
    <mergeCell ref="E10:E11"/>
    <mergeCell ref="E12:E13"/>
    <mergeCell ref="B6:B7"/>
    <mergeCell ref="C6:C7"/>
    <mergeCell ref="D6:D7"/>
    <mergeCell ref="F6:F7"/>
    <mergeCell ref="H6:H7"/>
    <mergeCell ref="I6:I7"/>
    <mergeCell ref="H4:H5"/>
    <mergeCell ref="I10:I11"/>
    <mergeCell ref="B8:B9"/>
    <mergeCell ref="C8:C9"/>
    <mergeCell ref="D8:D9"/>
    <mergeCell ref="F8:F9"/>
    <mergeCell ref="H8:H9"/>
    <mergeCell ref="I8:I9"/>
    <mergeCell ref="B10:B11"/>
    <mergeCell ref="C10:C11"/>
    <mergeCell ref="D10:D11"/>
    <mergeCell ref="F10:F11"/>
    <mergeCell ref="H10:H11"/>
    <mergeCell ref="G6:G7"/>
    <mergeCell ref="G8:G9"/>
    <mergeCell ref="G10:G11"/>
    <mergeCell ref="G4:G5"/>
    <mergeCell ref="I4:I5"/>
    <mergeCell ref="B12:B13"/>
    <mergeCell ref="C12:C13"/>
    <mergeCell ref="D12:D13"/>
    <mergeCell ref="F12:F13"/>
    <mergeCell ref="H12:H13"/>
    <mergeCell ref="I12:I13"/>
    <mergeCell ref="B14:B15"/>
    <mergeCell ref="C14:C15"/>
    <mergeCell ref="D14:D15"/>
    <mergeCell ref="F14:F15"/>
    <mergeCell ref="H14:H15"/>
    <mergeCell ref="G12:G13"/>
    <mergeCell ref="E14:E15"/>
    <mergeCell ref="G14:G15"/>
    <mergeCell ref="I14:I15"/>
    <mergeCell ref="B16:B17"/>
    <mergeCell ref="C16:C17"/>
    <mergeCell ref="D16:D17"/>
    <mergeCell ref="F16:F17"/>
    <mergeCell ref="H16:H17"/>
    <mergeCell ref="I16:I17"/>
    <mergeCell ref="B18:B19"/>
    <mergeCell ref="C18:C19"/>
    <mergeCell ref="D18:D19"/>
    <mergeCell ref="F18:F19"/>
    <mergeCell ref="H18:H19"/>
    <mergeCell ref="G16:G17"/>
    <mergeCell ref="G18:G19"/>
    <mergeCell ref="E16:E17"/>
    <mergeCell ref="E18:E19"/>
    <mergeCell ref="I18:I19"/>
    <mergeCell ref="B20:B21"/>
    <mergeCell ref="C20:C21"/>
    <mergeCell ref="D20:D21"/>
    <mergeCell ref="F20:F21"/>
    <mergeCell ref="H20:H21"/>
    <mergeCell ref="I20:I21"/>
    <mergeCell ref="B22:B23"/>
    <mergeCell ref="C22:C23"/>
    <mergeCell ref="D22:D23"/>
    <mergeCell ref="F22:F23"/>
    <mergeCell ref="H22:H23"/>
    <mergeCell ref="G20:G21"/>
    <mergeCell ref="G22:G23"/>
    <mergeCell ref="E20:E21"/>
    <mergeCell ref="E22:E23"/>
    <mergeCell ref="I22:I23"/>
    <mergeCell ref="B24:B25"/>
    <mergeCell ref="C24:C25"/>
    <mergeCell ref="D24:D25"/>
    <mergeCell ref="F24:F25"/>
    <mergeCell ref="H24:H25"/>
    <mergeCell ref="I24:I25"/>
    <mergeCell ref="B26:B27"/>
    <mergeCell ref="C26:C27"/>
    <mergeCell ref="D26:D27"/>
    <mergeCell ref="F26:F27"/>
    <mergeCell ref="H26:H27"/>
    <mergeCell ref="E24:E25"/>
    <mergeCell ref="E26:E27"/>
    <mergeCell ref="I26:I27"/>
    <mergeCell ref="I30:I31"/>
    <mergeCell ref="B28:B29"/>
    <mergeCell ref="C28:C29"/>
    <mergeCell ref="D28:D29"/>
    <mergeCell ref="F28:F29"/>
    <mergeCell ref="H28:H29"/>
    <mergeCell ref="I28:I29"/>
    <mergeCell ref="B30:B31"/>
    <mergeCell ref="C30:C31"/>
    <mergeCell ref="D30:D31"/>
    <mergeCell ref="F30:F31"/>
    <mergeCell ref="H30:H3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7682-CA20-401D-A420-64D82EDAB997}">
  <sheetPr codeName="Tabelle7"/>
  <dimension ref="A1:L33"/>
  <sheetViews>
    <sheetView workbookViewId="0">
      <selection activeCell="H8" sqref="H8:H9"/>
    </sheetView>
  </sheetViews>
  <sheetFormatPr baseColWidth="10" defaultRowHeight="15" x14ac:dyDescent="0.25"/>
  <cols>
    <col min="3" max="3" width="17.42578125" customWidth="1"/>
    <col min="11" max="11" width="41.7109375" customWidth="1"/>
  </cols>
  <sheetData>
    <row r="1" spans="1:12" ht="26.25" x14ac:dyDescent="0.4">
      <c r="A1" s="141" t="s">
        <v>51</v>
      </c>
      <c r="B1" s="141"/>
      <c r="C1" s="141"/>
      <c r="K1" s="48" t="s">
        <v>56</v>
      </c>
      <c r="L1" s="49"/>
    </row>
    <row r="2" spans="1:12" ht="18.75" x14ac:dyDescent="0.3">
      <c r="K2" s="51" t="s">
        <v>37</v>
      </c>
      <c r="L2" s="52"/>
    </row>
    <row r="3" spans="1:12" ht="18.75" x14ac:dyDescent="0.3">
      <c r="B3" s="21"/>
      <c r="C3" s="18" t="s">
        <v>57</v>
      </c>
      <c r="D3" s="18" t="s">
        <v>45</v>
      </c>
      <c r="E3" s="18" t="s">
        <v>58</v>
      </c>
      <c r="F3" s="18" t="s">
        <v>46</v>
      </c>
      <c r="G3" s="47" t="s">
        <v>55</v>
      </c>
      <c r="H3" s="18" t="s">
        <v>47</v>
      </c>
      <c r="I3" s="24" t="s">
        <v>43</v>
      </c>
      <c r="K3" s="53" t="s">
        <v>59</v>
      </c>
      <c r="L3" s="53" t="s">
        <v>60</v>
      </c>
    </row>
    <row r="4" spans="1:12" ht="15.75" x14ac:dyDescent="0.25">
      <c r="B4" s="145" t="s">
        <v>37</v>
      </c>
      <c r="C4" s="144"/>
      <c r="D4" s="144"/>
      <c r="E4" s="144"/>
      <c r="F4" s="144">
        <v>0.22916666666666666</v>
      </c>
      <c r="G4" s="98"/>
      <c r="H4" s="144">
        <v>0.29166666666666669</v>
      </c>
      <c r="I4" s="143">
        <f>SUM(C4:H5)</f>
        <v>0.52083333333333337</v>
      </c>
      <c r="K4" s="64" t="s">
        <v>74</v>
      </c>
      <c r="L4" s="59">
        <v>6.25E-2</v>
      </c>
    </row>
    <row r="5" spans="1:12" ht="15.75" x14ac:dyDescent="0.25">
      <c r="B5" s="146"/>
      <c r="C5" s="144"/>
      <c r="D5" s="144"/>
      <c r="E5" s="144"/>
      <c r="F5" s="144"/>
      <c r="G5" s="144"/>
      <c r="H5" s="144"/>
      <c r="I5" s="143"/>
      <c r="K5" s="65" t="s">
        <v>75</v>
      </c>
      <c r="L5" s="61">
        <v>0.16666666666666666</v>
      </c>
    </row>
    <row r="6" spans="1:12" ht="18.75" x14ac:dyDescent="0.3">
      <c r="B6" s="147" t="s">
        <v>1</v>
      </c>
      <c r="C6" s="142"/>
      <c r="D6" s="142"/>
      <c r="E6" s="142"/>
      <c r="F6" s="142"/>
      <c r="G6" s="142">
        <f>SUM(L8:L10)</f>
        <v>0.28125</v>
      </c>
      <c r="H6" s="142">
        <v>6.9444444444444434E-2</v>
      </c>
      <c r="I6" s="143">
        <f>SUM(C6:H7)</f>
        <v>0.35069444444444442</v>
      </c>
      <c r="K6" s="66" t="s">
        <v>1</v>
      </c>
      <c r="L6" s="67"/>
    </row>
    <row r="7" spans="1:12" ht="18.75" x14ac:dyDescent="0.3">
      <c r="B7" s="147"/>
      <c r="C7" s="142"/>
      <c r="D7" s="142"/>
      <c r="E7" s="142"/>
      <c r="F7" s="142"/>
      <c r="G7" s="142"/>
      <c r="H7" s="142"/>
      <c r="I7" s="143"/>
      <c r="K7" s="53" t="s">
        <v>59</v>
      </c>
      <c r="L7" s="53" t="s">
        <v>60</v>
      </c>
    </row>
    <row r="8" spans="1:12" ht="15.75" x14ac:dyDescent="0.25">
      <c r="B8" s="147" t="s">
        <v>2</v>
      </c>
      <c r="C8" s="142"/>
      <c r="D8" s="142"/>
      <c r="E8" s="142"/>
      <c r="F8" s="142"/>
      <c r="G8" s="142"/>
      <c r="H8" s="142"/>
      <c r="I8" s="143">
        <f>SUM(C8:H9)</f>
        <v>0</v>
      </c>
      <c r="K8" s="71" t="s">
        <v>84</v>
      </c>
      <c r="L8" s="58">
        <v>0.12847222222222224</v>
      </c>
    </row>
    <row r="9" spans="1:12" x14ac:dyDescent="0.25">
      <c r="B9" s="147"/>
      <c r="C9" s="142"/>
      <c r="D9" s="142"/>
      <c r="E9" s="142"/>
      <c r="F9" s="142"/>
      <c r="G9" s="142"/>
      <c r="H9" s="142"/>
      <c r="I9" s="143"/>
      <c r="K9" t="s">
        <v>86</v>
      </c>
      <c r="L9" s="80">
        <v>9.0277777777777776E-2</v>
      </c>
    </row>
    <row r="10" spans="1:12" x14ac:dyDescent="0.25">
      <c r="B10" s="147" t="s">
        <v>3</v>
      </c>
      <c r="C10" s="142"/>
      <c r="D10" s="142"/>
      <c r="E10" s="142"/>
      <c r="F10" s="142"/>
      <c r="G10" s="142"/>
      <c r="H10" s="142"/>
      <c r="I10" s="143">
        <f>SUM(C10:H11)</f>
        <v>0</v>
      </c>
      <c r="K10" t="s">
        <v>88</v>
      </c>
      <c r="L10" s="80">
        <v>6.25E-2</v>
      </c>
    </row>
    <row r="11" spans="1:12" x14ac:dyDescent="0.25">
      <c r="B11" s="147"/>
      <c r="C11" s="142"/>
      <c r="D11" s="142"/>
      <c r="E11" s="142"/>
      <c r="F11" s="142"/>
      <c r="G11" s="142"/>
      <c r="H11" s="142"/>
      <c r="I11" s="143"/>
    </row>
    <row r="12" spans="1:12" x14ac:dyDescent="0.25">
      <c r="B12" s="147" t="s">
        <v>4</v>
      </c>
      <c r="C12" s="142"/>
      <c r="D12" s="142"/>
      <c r="E12" s="142"/>
      <c r="F12" s="142"/>
      <c r="G12" s="142"/>
      <c r="H12" s="142"/>
      <c r="I12" s="143">
        <f>SUM(C12:H13)</f>
        <v>0</v>
      </c>
    </row>
    <row r="13" spans="1:12" x14ac:dyDescent="0.25">
      <c r="B13" s="147"/>
      <c r="C13" s="142"/>
      <c r="D13" s="142"/>
      <c r="E13" s="142"/>
      <c r="F13" s="142"/>
      <c r="G13" s="142"/>
      <c r="H13" s="142"/>
      <c r="I13" s="143"/>
    </row>
    <row r="14" spans="1:12" x14ac:dyDescent="0.25">
      <c r="B14" s="147" t="s">
        <v>5</v>
      </c>
      <c r="C14" s="142"/>
      <c r="D14" s="142"/>
      <c r="E14" s="142"/>
      <c r="F14" s="142"/>
      <c r="G14" s="142"/>
      <c r="H14" s="142"/>
      <c r="I14" s="143">
        <f>SUM(C14:H15)</f>
        <v>0</v>
      </c>
    </row>
    <row r="15" spans="1:12" x14ac:dyDescent="0.25">
      <c r="B15" s="147"/>
      <c r="C15" s="142"/>
      <c r="D15" s="142"/>
      <c r="E15" s="142"/>
      <c r="F15" s="142"/>
      <c r="G15" s="142"/>
      <c r="H15" s="142"/>
      <c r="I15" s="143"/>
    </row>
    <row r="16" spans="1:12" x14ac:dyDescent="0.25">
      <c r="B16" s="147" t="s">
        <v>6</v>
      </c>
      <c r="C16" s="142"/>
      <c r="D16" s="142"/>
      <c r="E16" s="142"/>
      <c r="F16" s="142"/>
      <c r="G16" s="142"/>
      <c r="H16" s="142"/>
      <c r="I16" s="143">
        <f>SUM(C16:H17)</f>
        <v>0</v>
      </c>
    </row>
    <row r="17" spans="2:9" x14ac:dyDescent="0.25">
      <c r="B17" s="147"/>
      <c r="C17" s="142"/>
      <c r="D17" s="142"/>
      <c r="E17" s="142"/>
      <c r="F17" s="142"/>
      <c r="G17" s="142"/>
      <c r="H17" s="142"/>
      <c r="I17" s="143"/>
    </row>
    <row r="18" spans="2:9" x14ac:dyDescent="0.25">
      <c r="B18" s="147" t="s">
        <v>28</v>
      </c>
      <c r="C18" s="142"/>
      <c r="D18" s="142"/>
      <c r="E18" s="142"/>
      <c r="F18" s="142"/>
      <c r="G18" s="142"/>
      <c r="H18" s="142"/>
      <c r="I18" s="143">
        <f>SUM(C18:H19)</f>
        <v>0</v>
      </c>
    </row>
    <row r="19" spans="2:9" x14ac:dyDescent="0.25">
      <c r="B19" s="147"/>
      <c r="C19" s="142"/>
      <c r="D19" s="142"/>
      <c r="E19" s="142"/>
      <c r="F19" s="142"/>
      <c r="G19" s="142"/>
      <c r="H19" s="142"/>
      <c r="I19" s="143"/>
    </row>
    <row r="20" spans="2:9" x14ac:dyDescent="0.25">
      <c r="B20" s="147" t="s">
        <v>29</v>
      </c>
      <c r="C20" s="142"/>
      <c r="D20" s="142"/>
      <c r="E20" s="142"/>
      <c r="F20" s="142"/>
      <c r="G20" s="142"/>
      <c r="H20" s="142"/>
      <c r="I20" s="143">
        <f>SUM(C20:H21)</f>
        <v>0</v>
      </c>
    </row>
    <row r="21" spans="2:9" x14ac:dyDescent="0.25">
      <c r="B21" s="147"/>
      <c r="C21" s="142"/>
      <c r="D21" s="142"/>
      <c r="E21" s="142"/>
      <c r="F21" s="142"/>
      <c r="G21" s="142"/>
      <c r="H21" s="142"/>
      <c r="I21" s="143"/>
    </row>
    <row r="22" spans="2:9" x14ac:dyDescent="0.25">
      <c r="B22" s="147" t="s">
        <v>30</v>
      </c>
      <c r="C22" s="142"/>
      <c r="D22" s="142"/>
      <c r="E22" s="142"/>
      <c r="F22" s="142"/>
      <c r="G22" s="142"/>
      <c r="H22" s="142"/>
      <c r="I22" s="143">
        <f>SUM(C22:H23)</f>
        <v>0</v>
      </c>
    </row>
    <row r="23" spans="2:9" x14ac:dyDescent="0.25">
      <c r="B23" s="147"/>
      <c r="C23" s="142"/>
      <c r="D23" s="142"/>
      <c r="E23" s="142"/>
      <c r="F23" s="142"/>
      <c r="G23" s="142"/>
      <c r="H23" s="142"/>
      <c r="I23" s="143"/>
    </row>
    <row r="24" spans="2:9" x14ac:dyDescent="0.25">
      <c r="B24" s="147" t="s">
        <v>31</v>
      </c>
      <c r="C24" s="142"/>
      <c r="D24" s="142"/>
      <c r="E24" s="142"/>
      <c r="F24" s="142"/>
      <c r="G24" s="142"/>
      <c r="H24" s="142"/>
      <c r="I24" s="143">
        <f>SUM(C24:H25)</f>
        <v>0</v>
      </c>
    </row>
    <row r="25" spans="2:9" x14ac:dyDescent="0.25">
      <c r="B25" s="147"/>
      <c r="C25" s="142"/>
      <c r="D25" s="142"/>
      <c r="E25" s="142"/>
      <c r="F25" s="142"/>
      <c r="G25" s="142"/>
      <c r="H25" s="142"/>
      <c r="I25" s="143"/>
    </row>
    <row r="26" spans="2:9" x14ac:dyDescent="0.25">
      <c r="B26" s="147" t="s">
        <v>32</v>
      </c>
      <c r="C26" s="142"/>
      <c r="D26" s="142"/>
      <c r="E26" s="142"/>
      <c r="F26" s="142"/>
      <c r="G26" s="142"/>
      <c r="H26" s="142"/>
      <c r="I26" s="143">
        <f>SUM(C26:H27)</f>
        <v>0</v>
      </c>
    </row>
    <row r="27" spans="2:9" x14ac:dyDescent="0.25">
      <c r="B27" s="147"/>
      <c r="C27" s="142"/>
      <c r="D27" s="142"/>
      <c r="E27" s="142"/>
      <c r="F27" s="142"/>
      <c r="G27" s="142"/>
      <c r="H27" s="142"/>
      <c r="I27" s="143"/>
    </row>
    <row r="28" spans="2:9" x14ac:dyDescent="0.25">
      <c r="B28" s="147" t="s">
        <v>33</v>
      </c>
      <c r="C28" s="142"/>
      <c r="D28" s="142"/>
      <c r="E28" s="142"/>
      <c r="F28" s="142"/>
      <c r="G28" s="142"/>
      <c r="H28" s="142"/>
      <c r="I28" s="143">
        <f>SUM(C28:H29)</f>
        <v>0</v>
      </c>
    </row>
    <row r="29" spans="2:9" x14ac:dyDescent="0.25">
      <c r="B29" s="147"/>
      <c r="C29" s="142"/>
      <c r="D29" s="142"/>
      <c r="E29" s="142"/>
      <c r="F29" s="142"/>
      <c r="G29" s="142"/>
      <c r="H29" s="142"/>
      <c r="I29" s="143"/>
    </row>
    <row r="30" spans="2:9" x14ac:dyDescent="0.25">
      <c r="B30" s="147" t="s">
        <v>34</v>
      </c>
      <c r="C30" s="142"/>
      <c r="D30" s="142"/>
      <c r="E30" s="142"/>
      <c r="F30" s="142"/>
      <c r="G30" s="142"/>
      <c r="H30" s="142"/>
      <c r="I30" s="143">
        <f>SUM(C30:H31)</f>
        <v>0</v>
      </c>
    </row>
    <row r="31" spans="2:9" x14ac:dyDescent="0.25">
      <c r="B31" s="147"/>
      <c r="C31" s="142"/>
      <c r="D31" s="142"/>
      <c r="E31" s="142"/>
      <c r="F31" s="142"/>
      <c r="G31" s="142"/>
      <c r="H31" s="142"/>
      <c r="I31" s="143"/>
    </row>
    <row r="32" spans="2:9" x14ac:dyDescent="0.25">
      <c r="B32" s="148" t="s">
        <v>43</v>
      </c>
      <c r="C32" s="143">
        <f>SUM(C4:C31)</f>
        <v>0</v>
      </c>
      <c r="D32" s="143">
        <f t="shared" ref="D32:H32" si="0">SUM(D4:D31)</f>
        <v>0</v>
      </c>
      <c r="E32" s="143">
        <f t="shared" si="0"/>
        <v>0</v>
      </c>
      <c r="F32" s="143">
        <f t="shared" si="0"/>
        <v>0.22916666666666666</v>
      </c>
      <c r="G32" s="143">
        <f t="shared" si="0"/>
        <v>0.28125</v>
      </c>
      <c r="H32" s="143">
        <f t="shared" si="0"/>
        <v>0.3611111111111111</v>
      </c>
      <c r="I32" s="149"/>
    </row>
    <row r="33" spans="2:9" x14ac:dyDescent="0.25">
      <c r="B33" s="148"/>
      <c r="C33" s="148"/>
      <c r="D33" s="148"/>
      <c r="E33" s="148"/>
      <c r="F33" s="148"/>
      <c r="G33" s="148"/>
      <c r="H33" s="148"/>
      <c r="I33" s="149"/>
    </row>
  </sheetData>
  <mergeCells count="121">
    <mergeCell ref="B32:B33"/>
    <mergeCell ref="C32:C33"/>
    <mergeCell ref="D32:D33"/>
    <mergeCell ref="E32:E33"/>
    <mergeCell ref="F32:F33"/>
    <mergeCell ref="G32:G33"/>
    <mergeCell ref="H32:H33"/>
    <mergeCell ref="I32:I33"/>
    <mergeCell ref="A1:C1"/>
    <mergeCell ref="B4:B5"/>
    <mergeCell ref="C4:C5"/>
    <mergeCell ref="D4:D5"/>
    <mergeCell ref="F4:F5"/>
    <mergeCell ref="E28:E29"/>
    <mergeCell ref="E30:E31"/>
    <mergeCell ref="G24:G25"/>
    <mergeCell ref="G26:G27"/>
    <mergeCell ref="G28:G29"/>
    <mergeCell ref="G30:G31"/>
    <mergeCell ref="E4:E5"/>
    <mergeCell ref="E6:E7"/>
    <mergeCell ref="E8:E9"/>
    <mergeCell ref="E10:E11"/>
    <mergeCell ref="E12:E13"/>
    <mergeCell ref="B6:B7"/>
    <mergeCell ref="C6:C7"/>
    <mergeCell ref="D6:D7"/>
    <mergeCell ref="F6:F7"/>
    <mergeCell ref="H6:H7"/>
    <mergeCell ref="I6:I7"/>
    <mergeCell ref="H4:H5"/>
    <mergeCell ref="I10:I11"/>
    <mergeCell ref="B8:B9"/>
    <mergeCell ref="C8:C9"/>
    <mergeCell ref="D8:D9"/>
    <mergeCell ref="F8:F9"/>
    <mergeCell ref="H8:H9"/>
    <mergeCell ref="I8:I9"/>
    <mergeCell ref="B10:B11"/>
    <mergeCell ref="C10:C11"/>
    <mergeCell ref="D10:D11"/>
    <mergeCell ref="F10:F11"/>
    <mergeCell ref="H10:H11"/>
    <mergeCell ref="G6:G7"/>
    <mergeCell ref="G8:G9"/>
    <mergeCell ref="G10:G11"/>
    <mergeCell ref="G4:G5"/>
    <mergeCell ref="I4:I5"/>
    <mergeCell ref="B12:B13"/>
    <mergeCell ref="C12:C13"/>
    <mergeCell ref="D12:D13"/>
    <mergeCell ref="F12:F13"/>
    <mergeCell ref="H12:H13"/>
    <mergeCell ref="I12:I13"/>
    <mergeCell ref="B14:B15"/>
    <mergeCell ref="C14:C15"/>
    <mergeCell ref="D14:D15"/>
    <mergeCell ref="F14:F15"/>
    <mergeCell ref="H14:H15"/>
    <mergeCell ref="G12:G13"/>
    <mergeCell ref="E14:E15"/>
    <mergeCell ref="G14:G15"/>
    <mergeCell ref="I14:I15"/>
    <mergeCell ref="B16:B17"/>
    <mergeCell ref="C16:C17"/>
    <mergeCell ref="D16:D17"/>
    <mergeCell ref="F16:F17"/>
    <mergeCell ref="H16:H17"/>
    <mergeCell ref="I16:I17"/>
    <mergeCell ref="B18:B19"/>
    <mergeCell ref="C18:C19"/>
    <mergeCell ref="D18:D19"/>
    <mergeCell ref="F18:F19"/>
    <mergeCell ref="H18:H19"/>
    <mergeCell ref="G16:G17"/>
    <mergeCell ref="G18:G19"/>
    <mergeCell ref="E16:E17"/>
    <mergeCell ref="E18:E19"/>
    <mergeCell ref="I18:I19"/>
    <mergeCell ref="B20:B21"/>
    <mergeCell ref="C20:C21"/>
    <mergeCell ref="D20:D21"/>
    <mergeCell ref="F20:F21"/>
    <mergeCell ref="H20:H21"/>
    <mergeCell ref="I20:I21"/>
    <mergeCell ref="B22:B23"/>
    <mergeCell ref="C22:C23"/>
    <mergeCell ref="D22:D23"/>
    <mergeCell ref="F22:F23"/>
    <mergeCell ref="H22:H23"/>
    <mergeCell ref="G20:G21"/>
    <mergeCell ref="G22:G23"/>
    <mergeCell ref="E20:E21"/>
    <mergeCell ref="E22:E23"/>
    <mergeCell ref="I22:I23"/>
    <mergeCell ref="B24:B25"/>
    <mergeCell ref="C24:C25"/>
    <mergeCell ref="D24:D25"/>
    <mergeCell ref="F24:F25"/>
    <mergeCell ref="H24:H25"/>
    <mergeCell ref="I24:I25"/>
    <mergeCell ref="B26:B27"/>
    <mergeCell ref="C26:C27"/>
    <mergeCell ref="D26:D27"/>
    <mergeCell ref="F26:F27"/>
    <mergeCell ref="H26:H27"/>
    <mergeCell ref="E24:E25"/>
    <mergeCell ref="E26:E27"/>
    <mergeCell ref="I26:I27"/>
    <mergeCell ref="I30:I31"/>
    <mergeCell ref="B28:B29"/>
    <mergeCell ref="C28:C29"/>
    <mergeCell ref="D28:D29"/>
    <mergeCell ref="F28:F29"/>
    <mergeCell ref="H28:H29"/>
    <mergeCell ref="I28:I29"/>
    <mergeCell ref="B30:B31"/>
    <mergeCell ref="C30:C31"/>
    <mergeCell ref="D30:D31"/>
    <mergeCell ref="F30:F31"/>
    <mergeCell ref="H30:H31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ACE2-57E9-4BF1-BFDA-14E966AF77B6}">
  <sheetPr codeName="Tabelle8"/>
  <dimension ref="A1:B12"/>
  <sheetViews>
    <sheetView workbookViewId="0">
      <selection activeCell="B12" sqref="B12"/>
    </sheetView>
  </sheetViews>
  <sheetFormatPr baseColWidth="10" defaultRowHeight="15" x14ac:dyDescent="0.25"/>
  <cols>
    <col min="1" max="1" width="16.28515625" customWidth="1"/>
    <col min="2" max="2" width="14" customWidth="1"/>
  </cols>
  <sheetData>
    <row r="1" spans="1:2" ht="23.25" x14ac:dyDescent="0.35">
      <c r="A1" s="48" t="s">
        <v>82</v>
      </c>
      <c r="B1" s="49"/>
    </row>
    <row r="2" spans="1:2" ht="18.75" x14ac:dyDescent="0.3">
      <c r="A2" s="51" t="s">
        <v>37</v>
      </c>
      <c r="B2" s="52"/>
    </row>
    <row r="3" spans="1:2" ht="18.75" x14ac:dyDescent="0.3">
      <c r="A3" s="53" t="s">
        <v>83</v>
      </c>
      <c r="B3" s="53" t="s">
        <v>60</v>
      </c>
    </row>
    <row r="4" spans="1:2" ht="15.75" x14ac:dyDescent="0.25">
      <c r="A4" s="74">
        <v>42482</v>
      </c>
      <c r="B4" s="78">
        <v>7.6388888888888895E-2</v>
      </c>
    </row>
    <row r="5" spans="1:2" ht="15.75" x14ac:dyDescent="0.25">
      <c r="A5" s="75">
        <v>42486</v>
      </c>
      <c r="B5" s="76">
        <v>4.8611111111111112E-2</v>
      </c>
    </row>
    <row r="6" spans="1:2" ht="15.75" x14ac:dyDescent="0.25">
      <c r="A6" s="75">
        <v>42487</v>
      </c>
      <c r="B6" s="76">
        <v>4.8611111111111112E-2</v>
      </c>
    </row>
    <row r="7" spans="1:2" ht="15.75" x14ac:dyDescent="0.25">
      <c r="A7" s="75">
        <v>42489</v>
      </c>
      <c r="B7" s="76">
        <v>7.6388888888888895E-2</v>
      </c>
    </row>
    <row r="8" spans="1:2" ht="15.75" x14ac:dyDescent="0.25">
      <c r="A8" s="73">
        <v>42491</v>
      </c>
      <c r="B8" s="77">
        <v>4.1666666666666664E-2</v>
      </c>
    </row>
    <row r="9" spans="1:2" ht="18.75" x14ac:dyDescent="0.3">
      <c r="A9" s="66" t="s">
        <v>1</v>
      </c>
      <c r="B9" s="67"/>
    </row>
    <row r="10" spans="1:2" ht="18.75" x14ac:dyDescent="0.3">
      <c r="A10" s="53" t="s">
        <v>83</v>
      </c>
      <c r="B10" s="53" t="s">
        <v>60</v>
      </c>
    </row>
    <row r="11" spans="1:2" ht="15.75" x14ac:dyDescent="0.25">
      <c r="A11" s="74">
        <v>42493</v>
      </c>
      <c r="B11" s="72">
        <v>4.1666666666666664E-2</v>
      </c>
    </row>
    <row r="12" spans="1:2" ht="15.75" x14ac:dyDescent="0.25">
      <c r="A12" s="81">
        <v>42496</v>
      </c>
      <c r="B12" s="82">
        <v>2.7777777777777776E-2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Übersicht</vt:lpstr>
      <vt:lpstr>Pellekoorne</vt:lpstr>
      <vt:lpstr>Gutsche</vt:lpstr>
      <vt:lpstr>Lapp</vt:lpstr>
      <vt:lpstr>Martschenko</vt:lpstr>
      <vt:lpstr>Soboth</vt:lpstr>
      <vt:lpstr>Stephan</vt:lpstr>
      <vt:lpstr>Meetings</vt:lpstr>
      <vt:lpstr>Gutsche!_Hlk39578305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Pellekoorne</dc:creator>
  <cp:lastModifiedBy>Timon Pellekoorne</cp:lastModifiedBy>
  <dcterms:created xsi:type="dcterms:W3CDTF">2020-05-02T08:25:49Z</dcterms:created>
  <dcterms:modified xsi:type="dcterms:W3CDTF">2020-05-08T16:54:58Z</dcterms:modified>
</cp:coreProperties>
</file>