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zyk\Desktop\"/>
    </mc:Choice>
  </mc:AlternateContent>
  <xr:revisionPtr revIDLastSave="0" documentId="8_{F23367BE-52D6-4CD0-84B0-998A8679255B}" xr6:coauthVersionLast="36" xr6:coauthVersionMax="36" xr10:uidLastSave="{00000000-0000-0000-0000-000000000000}"/>
  <bookViews>
    <workbookView xWindow="0" yWindow="0" windowWidth="28800" windowHeight="12225" xr2:uid="{8FB66840-03DF-45B8-846F-412E0442C9DD}"/>
  </bookViews>
  <sheets>
    <sheet name="Sheet1" sheetId="1" r:id="rId1"/>
  </sheets>
  <definedNames>
    <definedName name="_r">Sheet1!$F$11</definedName>
    <definedName name="acc_b">Sheet1!$I$14</definedName>
    <definedName name="alpha">Sheet1!$G$7</definedName>
    <definedName name="dt">Sheet1!$F$13</definedName>
    <definedName name="g">Sheet1!$F$4</definedName>
    <definedName name="H">Sheet1!$F$3</definedName>
    <definedName name="m">Sheet1!$F$14</definedName>
    <definedName name="step">Sheet1!$O$1</definedName>
    <definedName name="xc">Sheet1!$T$5</definedName>
    <definedName name="xy">Sheet1!$U$5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  <c r="K19" i="1" s="1"/>
  <c r="Y29" i="1"/>
  <c r="Y30" i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20" i="1"/>
  <c r="Y21" i="1" s="1"/>
  <c r="Y22" i="1" s="1"/>
  <c r="Y23" i="1" s="1"/>
  <c r="Y24" i="1" s="1"/>
  <c r="Y25" i="1" s="1"/>
  <c r="Y26" i="1" s="1"/>
  <c r="Y27" i="1" s="1"/>
  <c r="Y28" i="1" s="1"/>
  <c r="Y4" i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3" i="1"/>
  <c r="E81" i="1"/>
  <c r="E82" i="1"/>
  <c r="E83" i="1"/>
  <c r="E84" i="1"/>
  <c r="E85" i="1"/>
  <c r="E86" i="1"/>
  <c r="E73" i="1"/>
  <c r="E74" i="1"/>
  <c r="E75" i="1"/>
  <c r="E76" i="1"/>
  <c r="E77" i="1"/>
  <c r="E78" i="1"/>
  <c r="E79" i="1"/>
  <c r="E80" i="1"/>
  <c r="E64" i="1"/>
  <c r="E65" i="1"/>
  <c r="E66" i="1"/>
  <c r="E67" i="1"/>
  <c r="E68" i="1"/>
  <c r="E69" i="1"/>
  <c r="E70" i="1"/>
  <c r="E71" i="1"/>
  <c r="E72" i="1"/>
  <c r="E53" i="1"/>
  <c r="E54" i="1"/>
  <c r="E55" i="1"/>
  <c r="E56" i="1"/>
  <c r="E57" i="1"/>
  <c r="E58" i="1"/>
  <c r="E59" i="1"/>
  <c r="E60" i="1"/>
  <c r="E61" i="1"/>
  <c r="E62" i="1"/>
  <c r="E63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32" i="1"/>
  <c r="E33" i="1"/>
  <c r="E34" i="1"/>
  <c r="E35" i="1"/>
  <c r="E36" i="1"/>
  <c r="E37" i="1"/>
  <c r="E38" i="1"/>
  <c r="E39" i="1"/>
  <c r="E23" i="1"/>
  <c r="E24" i="1"/>
  <c r="E25" i="1"/>
  <c r="E26" i="1"/>
  <c r="E27" i="1"/>
  <c r="E28" i="1"/>
  <c r="E29" i="1"/>
  <c r="E30" i="1"/>
  <c r="E31" i="1"/>
  <c r="E20" i="1"/>
  <c r="E21" i="1"/>
  <c r="E22" i="1"/>
  <c r="E19" i="1"/>
  <c r="C19" i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G18" i="1"/>
  <c r="D19" i="1" s="1"/>
  <c r="I13" i="1"/>
  <c r="E18" i="1"/>
  <c r="I18" i="1" s="1"/>
  <c r="P18" i="1" s="1"/>
  <c r="J4" i="1"/>
  <c r="G7" i="1"/>
  <c r="F9" i="1" s="1"/>
  <c r="I5" i="1" s="1"/>
  <c r="J19" i="1" l="1"/>
  <c r="Q19" i="1" s="1"/>
  <c r="I19" i="1"/>
  <c r="P19" i="1" s="1"/>
  <c r="J18" i="1"/>
  <c r="I14" i="1"/>
  <c r="H69" i="1" s="1"/>
  <c r="H36" i="1"/>
  <c r="H65" i="1" l="1"/>
  <c r="H62" i="1"/>
  <c r="H30" i="1"/>
  <c r="H45" i="1"/>
  <c r="H61" i="1"/>
  <c r="H78" i="1"/>
  <c r="H59" i="1"/>
  <c r="H40" i="1"/>
  <c r="H67" i="1"/>
  <c r="H48" i="1"/>
  <c r="H66" i="1"/>
  <c r="H18" i="1"/>
  <c r="F19" i="1" s="1"/>
  <c r="G19" i="1" s="1"/>
  <c r="D20" i="1" s="1"/>
  <c r="H42" i="1"/>
  <c r="H74" i="1"/>
  <c r="H23" i="1"/>
  <c r="H53" i="1"/>
  <c r="H38" i="1"/>
  <c r="H20" i="1"/>
  <c r="H68" i="1"/>
  <c r="H31" i="1"/>
  <c r="H52" i="1"/>
  <c r="H33" i="1"/>
  <c r="H70" i="1"/>
  <c r="H54" i="1"/>
  <c r="H26" i="1"/>
  <c r="H76" i="1"/>
  <c r="H37" i="1"/>
  <c r="H77" i="1"/>
  <c r="H58" i="1"/>
  <c r="H47" i="1"/>
  <c r="H80" i="1"/>
  <c r="H75" i="1"/>
  <c r="H19" i="1"/>
  <c r="H32" i="1"/>
  <c r="H51" i="1"/>
  <c r="H41" i="1"/>
  <c r="H29" i="1"/>
  <c r="H57" i="1"/>
  <c r="H64" i="1"/>
  <c r="H22" i="1"/>
  <c r="H44" i="1"/>
  <c r="H25" i="1"/>
  <c r="H28" i="1"/>
  <c r="H56" i="1"/>
  <c r="H39" i="1"/>
  <c r="H55" i="1"/>
  <c r="H60" i="1"/>
  <c r="H72" i="1"/>
  <c r="Q18" i="1"/>
  <c r="H27" i="1"/>
  <c r="M20" i="1"/>
  <c r="O20" i="1" s="1"/>
  <c r="M39" i="1"/>
  <c r="O39" i="1" s="1"/>
  <c r="M59" i="1"/>
  <c r="O59" i="1" s="1"/>
  <c r="M79" i="1"/>
  <c r="O79" i="1" s="1"/>
  <c r="M83" i="1"/>
  <c r="O83" i="1" s="1"/>
  <c r="M84" i="1"/>
  <c r="O84" i="1" s="1"/>
  <c r="M40" i="1"/>
  <c r="O40" i="1" s="1"/>
  <c r="M60" i="1"/>
  <c r="O60" i="1" s="1"/>
  <c r="M80" i="1"/>
  <c r="O80" i="1" s="1"/>
  <c r="M21" i="1"/>
  <c r="O21" i="1" s="1"/>
  <c r="M41" i="1"/>
  <c r="O41" i="1" s="1"/>
  <c r="M61" i="1"/>
  <c r="O61" i="1" s="1"/>
  <c r="M81" i="1"/>
  <c r="O81" i="1" s="1"/>
  <c r="M22" i="1"/>
  <c r="O22" i="1" s="1"/>
  <c r="M42" i="1"/>
  <c r="O42" i="1" s="1"/>
  <c r="M82" i="1"/>
  <c r="O82" i="1" s="1"/>
  <c r="M44" i="1"/>
  <c r="O44" i="1" s="1"/>
  <c r="M62" i="1"/>
  <c r="O62" i="1" s="1"/>
  <c r="M63" i="1"/>
  <c r="O63" i="1" s="1"/>
  <c r="M64" i="1"/>
  <c r="O64" i="1" s="1"/>
  <c r="M43" i="1"/>
  <c r="O43" i="1" s="1"/>
  <c r="M24" i="1"/>
  <c r="O24" i="1" s="1"/>
  <c r="M25" i="1"/>
  <c r="O25" i="1" s="1"/>
  <c r="M45" i="1"/>
  <c r="O45" i="1" s="1"/>
  <c r="M65" i="1"/>
  <c r="O65" i="1" s="1"/>
  <c r="M85" i="1"/>
  <c r="O85" i="1" s="1"/>
  <c r="H81" i="1"/>
  <c r="M26" i="1"/>
  <c r="O26" i="1" s="1"/>
  <c r="M46" i="1"/>
  <c r="O46" i="1" s="1"/>
  <c r="M66" i="1"/>
  <c r="O66" i="1" s="1"/>
  <c r="M86" i="1"/>
  <c r="O86" i="1" s="1"/>
  <c r="M27" i="1"/>
  <c r="O27" i="1" s="1"/>
  <c r="M47" i="1"/>
  <c r="O47" i="1" s="1"/>
  <c r="M67" i="1"/>
  <c r="O67" i="1" s="1"/>
  <c r="M19" i="1"/>
  <c r="O19" i="1" s="1"/>
  <c r="M28" i="1"/>
  <c r="O28" i="1" s="1"/>
  <c r="M48" i="1"/>
  <c r="O48" i="1" s="1"/>
  <c r="M68" i="1"/>
  <c r="O68" i="1" s="1"/>
  <c r="M29" i="1"/>
  <c r="O29" i="1" s="1"/>
  <c r="M49" i="1"/>
  <c r="O49" i="1" s="1"/>
  <c r="M69" i="1"/>
  <c r="O69" i="1" s="1"/>
  <c r="M30" i="1"/>
  <c r="O30" i="1" s="1"/>
  <c r="M50" i="1"/>
  <c r="O50" i="1" s="1"/>
  <c r="M70" i="1"/>
  <c r="O70" i="1" s="1"/>
  <c r="H82" i="1"/>
  <c r="M31" i="1"/>
  <c r="O31" i="1" s="1"/>
  <c r="M71" i="1"/>
  <c r="O71" i="1" s="1"/>
  <c r="H85" i="1"/>
  <c r="M51" i="1"/>
  <c r="O51" i="1" s="1"/>
  <c r="M32" i="1"/>
  <c r="O32" i="1" s="1"/>
  <c r="M52" i="1"/>
  <c r="O52" i="1" s="1"/>
  <c r="M72" i="1"/>
  <c r="O72" i="1" s="1"/>
  <c r="H83" i="1"/>
  <c r="M33" i="1"/>
  <c r="O33" i="1" s="1"/>
  <c r="M53" i="1"/>
  <c r="O53" i="1" s="1"/>
  <c r="M73" i="1"/>
  <c r="O73" i="1" s="1"/>
  <c r="M36" i="1"/>
  <c r="O36" i="1" s="1"/>
  <c r="M34" i="1"/>
  <c r="O34" i="1" s="1"/>
  <c r="M54" i="1"/>
  <c r="O54" i="1" s="1"/>
  <c r="M74" i="1"/>
  <c r="O74" i="1" s="1"/>
  <c r="M18" i="1"/>
  <c r="O18" i="1" s="1"/>
  <c r="L19" i="1" s="1"/>
  <c r="H84" i="1"/>
  <c r="M35" i="1"/>
  <c r="O35" i="1" s="1"/>
  <c r="M55" i="1"/>
  <c r="O55" i="1" s="1"/>
  <c r="M75" i="1"/>
  <c r="O75" i="1" s="1"/>
  <c r="M56" i="1"/>
  <c r="O56" i="1" s="1"/>
  <c r="M76" i="1"/>
  <c r="O76" i="1" s="1"/>
  <c r="M37" i="1"/>
  <c r="O37" i="1" s="1"/>
  <c r="M57" i="1"/>
  <c r="O57" i="1" s="1"/>
  <c r="M77" i="1"/>
  <c r="O77" i="1" s="1"/>
  <c r="M38" i="1"/>
  <c r="O38" i="1" s="1"/>
  <c r="M58" i="1"/>
  <c r="O58" i="1" s="1"/>
  <c r="M78" i="1"/>
  <c r="O78" i="1" s="1"/>
  <c r="H86" i="1"/>
  <c r="M23" i="1"/>
  <c r="O23" i="1" s="1"/>
  <c r="H63" i="1"/>
  <c r="H43" i="1"/>
  <c r="H46" i="1"/>
  <c r="H71" i="1"/>
  <c r="H73" i="1"/>
  <c r="H79" i="1"/>
  <c r="H50" i="1"/>
  <c r="H34" i="1"/>
  <c r="H35" i="1"/>
  <c r="H21" i="1"/>
  <c r="H24" i="1"/>
  <c r="H49" i="1"/>
  <c r="F20" i="1" l="1"/>
  <c r="F21" i="1" s="1"/>
  <c r="J20" i="1"/>
  <c r="I20" i="1"/>
  <c r="N19" i="1"/>
  <c r="K20" i="1" s="1"/>
  <c r="L20" i="1"/>
  <c r="N20" i="1" s="1"/>
  <c r="K21" i="1" s="1"/>
  <c r="G20" i="1" l="1"/>
  <c r="D21" i="1" s="1"/>
  <c r="J21" i="1" s="1"/>
  <c r="Q21" i="1" s="1"/>
  <c r="L21" i="1"/>
  <c r="L22" i="1" s="1"/>
  <c r="Q20" i="1"/>
  <c r="P20" i="1"/>
  <c r="G21" i="1"/>
  <c r="F22" i="1"/>
  <c r="D22" i="1" l="1"/>
  <c r="J22" i="1" s="1"/>
  <c r="Q22" i="1" s="1"/>
  <c r="I21" i="1"/>
  <c r="P21" i="1" s="1"/>
  <c r="N21" i="1"/>
  <c r="K22" i="1" s="1"/>
  <c r="N22" i="1"/>
  <c r="L23" i="1"/>
  <c r="G22" i="1"/>
  <c r="F23" i="1"/>
  <c r="K23" i="1" l="1"/>
  <c r="D23" i="1"/>
  <c r="I23" i="1" s="1"/>
  <c r="I22" i="1"/>
  <c r="P22" i="1" s="1"/>
  <c r="L24" i="1"/>
  <c r="N23" i="1"/>
  <c r="G23" i="1"/>
  <c r="F24" i="1"/>
  <c r="K24" i="1" l="1"/>
  <c r="P23" i="1"/>
  <c r="D24" i="1"/>
  <c r="J23" i="1"/>
  <c r="Q23" i="1" s="1"/>
  <c r="J24" i="1"/>
  <c r="I24" i="1"/>
  <c r="P24" i="1" s="1"/>
  <c r="N24" i="1"/>
  <c r="L25" i="1"/>
  <c r="G24" i="1"/>
  <c r="D25" i="1" s="1"/>
  <c r="F25" i="1"/>
  <c r="K25" i="1" l="1"/>
  <c r="Q24" i="1"/>
  <c r="I25" i="1"/>
  <c r="J25" i="1"/>
  <c r="N25" i="1"/>
  <c r="L26" i="1"/>
  <c r="F26" i="1"/>
  <c r="G25" i="1"/>
  <c r="D26" i="1" s="1"/>
  <c r="K26" i="1" l="1"/>
  <c r="Q25" i="1"/>
  <c r="P25" i="1"/>
  <c r="L27" i="1"/>
  <c r="N26" i="1"/>
  <c r="I26" i="1"/>
  <c r="J26" i="1"/>
  <c r="G26" i="1"/>
  <c r="D27" i="1" s="1"/>
  <c r="F27" i="1"/>
  <c r="Q26" i="1" l="1"/>
  <c r="P26" i="1"/>
  <c r="K27" i="1"/>
  <c r="I27" i="1"/>
  <c r="J27" i="1"/>
  <c r="Q27" i="1" s="1"/>
  <c r="L28" i="1"/>
  <c r="N27" i="1"/>
  <c r="K28" i="1" s="1"/>
  <c r="G27" i="1"/>
  <c r="D28" i="1" s="1"/>
  <c r="F28" i="1"/>
  <c r="P27" i="1" l="1"/>
  <c r="I28" i="1"/>
  <c r="J28" i="1"/>
  <c r="Q28" i="1" s="1"/>
  <c r="P28" i="1"/>
  <c r="N28" i="1"/>
  <c r="K29" i="1" s="1"/>
  <c r="L29" i="1"/>
  <c r="F29" i="1"/>
  <c r="G28" i="1"/>
  <c r="D29" i="1" s="1"/>
  <c r="I29" i="1" l="1"/>
  <c r="J29" i="1"/>
  <c r="Q29" i="1" s="1"/>
  <c r="N29" i="1"/>
  <c r="K30" i="1" s="1"/>
  <c r="L30" i="1"/>
  <c r="P29" i="1"/>
  <c r="F30" i="1"/>
  <c r="G29" i="1"/>
  <c r="D30" i="1" s="1"/>
  <c r="I30" i="1" l="1"/>
  <c r="P30" i="1" s="1"/>
  <c r="J30" i="1"/>
  <c r="N30" i="1"/>
  <c r="K31" i="1" s="1"/>
  <c r="L31" i="1"/>
  <c r="Q30" i="1"/>
  <c r="G30" i="1"/>
  <c r="D31" i="1" s="1"/>
  <c r="F31" i="1"/>
  <c r="I31" i="1" l="1"/>
  <c r="J31" i="1"/>
  <c r="Q31" i="1" s="1"/>
  <c r="L32" i="1"/>
  <c r="N31" i="1"/>
  <c r="K32" i="1" s="1"/>
  <c r="P31" i="1"/>
  <c r="G31" i="1"/>
  <c r="F32" i="1"/>
  <c r="D32" i="1"/>
  <c r="J32" i="1" l="1"/>
  <c r="I32" i="1"/>
  <c r="P32" i="1" s="1"/>
  <c r="Q32" i="1"/>
  <c r="L33" i="1"/>
  <c r="N32" i="1"/>
  <c r="K33" i="1" s="1"/>
  <c r="G32" i="1"/>
  <c r="D33" i="1" s="1"/>
  <c r="F33" i="1"/>
  <c r="I33" i="1" l="1"/>
  <c r="J33" i="1"/>
  <c r="Q33" i="1" s="1"/>
  <c r="N33" i="1"/>
  <c r="K34" i="1" s="1"/>
  <c r="L34" i="1"/>
  <c r="P33" i="1"/>
  <c r="G33" i="1"/>
  <c r="D34" i="1" s="1"/>
  <c r="F34" i="1"/>
  <c r="I34" i="1" l="1"/>
  <c r="J34" i="1"/>
  <c r="Q34" i="1" s="1"/>
  <c r="L35" i="1"/>
  <c r="N34" i="1"/>
  <c r="K35" i="1" s="1"/>
  <c r="P34" i="1"/>
  <c r="G34" i="1"/>
  <c r="D35" i="1" s="1"/>
  <c r="F35" i="1"/>
  <c r="J35" i="1" l="1"/>
  <c r="I35" i="1"/>
  <c r="P35" i="1" s="1"/>
  <c r="Q35" i="1"/>
  <c r="L36" i="1"/>
  <c r="N35" i="1"/>
  <c r="K36" i="1" s="1"/>
  <c r="G35" i="1"/>
  <c r="D36" i="1" s="1"/>
  <c r="F36" i="1"/>
  <c r="N36" i="1" l="1"/>
  <c r="K37" i="1" s="1"/>
  <c r="L37" i="1"/>
  <c r="J36" i="1"/>
  <c r="Q36" i="1" s="1"/>
  <c r="I36" i="1"/>
  <c r="P36" i="1" s="1"/>
  <c r="F37" i="1"/>
  <c r="G36" i="1"/>
  <c r="D37" i="1" s="1"/>
  <c r="I37" i="1" l="1"/>
  <c r="J37" i="1"/>
  <c r="N37" i="1"/>
  <c r="K38" i="1" s="1"/>
  <c r="L38" i="1"/>
  <c r="P37" i="1"/>
  <c r="Q37" i="1"/>
  <c r="G37" i="1"/>
  <c r="D38" i="1" s="1"/>
  <c r="F38" i="1"/>
  <c r="J38" i="1" l="1"/>
  <c r="I38" i="1"/>
  <c r="P38" i="1" s="1"/>
  <c r="N38" i="1"/>
  <c r="K39" i="1" s="1"/>
  <c r="L39" i="1"/>
  <c r="Q38" i="1"/>
  <c r="G38" i="1"/>
  <c r="D39" i="1" s="1"/>
  <c r="F39" i="1"/>
  <c r="J39" i="1" l="1"/>
  <c r="I39" i="1"/>
  <c r="L40" i="1"/>
  <c r="N39" i="1"/>
  <c r="K40" i="1" s="1"/>
  <c r="Q39" i="1"/>
  <c r="P39" i="1"/>
  <c r="G39" i="1"/>
  <c r="F40" i="1"/>
  <c r="D40" i="1"/>
  <c r="J40" i="1" l="1"/>
  <c r="I40" i="1"/>
  <c r="P40" i="1" s="1"/>
  <c r="Q40" i="1"/>
  <c r="N40" i="1"/>
  <c r="K41" i="1" s="1"/>
  <c r="L41" i="1"/>
  <c r="F41" i="1"/>
  <c r="G40" i="1"/>
  <c r="D41" i="1" s="1"/>
  <c r="J41" i="1" l="1"/>
  <c r="I41" i="1"/>
  <c r="P41" i="1" s="1"/>
  <c r="Q41" i="1"/>
  <c r="L42" i="1"/>
  <c r="N41" i="1"/>
  <c r="K42" i="1" s="1"/>
  <c r="G41" i="1"/>
  <c r="D42" i="1" s="1"/>
  <c r="F42" i="1"/>
  <c r="J42" i="1" l="1"/>
  <c r="I42" i="1"/>
  <c r="L43" i="1"/>
  <c r="N42" i="1"/>
  <c r="K43" i="1" s="1"/>
  <c r="Q42" i="1"/>
  <c r="P42" i="1"/>
  <c r="G42" i="1"/>
  <c r="D43" i="1" s="1"/>
  <c r="F43" i="1"/>
  <c r="J43" i="1" l="1"/>
  <c r="I43" i="1"/>
  <c r="P43" i="1" s="1"/>
  <c r="Q43" i="1"/>
  <c r="L44" i="1"/>
  <c r="N43" i="1"/>
  <c r="K44" i="1" s="1"/>
  <c r="F44" i="1"/>
  <c r="G43" i="1"/>
  <c r="D44" i="1" s="1"/>
  <c r="J44" i="1" l="1"/>
  <c r="I44" i="1"/>
  <c r="Q44" i="1"/>
  <c r="P44" i="1"/>
  <c r="L45" i="1"/>
  <c r="N44" i="1"/>
  <c r="K45" i="1" s="1"/>
  <c r="G44" i="1"/>
  <c r="D45" i="1" s="1"/>
  <c r="F45" i="1"/>
  <c r="J45" i="1" l="1"/>
  <c r="I45" i="1"/>
  <c r="Q45" i="1"/>
  <c r="P45" i="1"/>
  <c r="N45" i="1"/>
  <c r="K46" i="1" s="1"/>
  <c r="L46" i="1"/>
  <c r="G45" i="1"/>
  <c r="F46" i="1"/>
  <c r="D46" i="1"/>
  <c r="I46" i="1" l="1"/>
  <c r="J46" i="1"/>
  <c r="L47" i="1"/>
  <c r="N46" i="1"/>
  <c r="K47" i="1" s="1"/>
  <c r="Q46" i="1"/>
  <c r="P46" i="1"/>
  <c r="F47" i="1"/>
  <c r="G46" i="1"/>
  <c r="D47" i="1" s="1"/>
  <c r="I47" i="1" l="1"/>
  <c r="J47" i="1"/>
  <c r="Q47" i="1" s="1"/>
  <c r="P47" i="1"/>
  <c r="N47" i="1"/>
  <c r="K48" i="1" s="1"/>
  <c r="L48" i="1"/>
  <c r="F48" i="1"/>
  <c r="G47" i="1"/>
  <c r="D48" i="1" s="1"/>
  <c r="I48" i="1" l="1"/>
  <c r="J48" i="1"/>
  <c r="Q48" i="1" s="1"/>
  <c r="L49" i="1"/>
  <c r="N48" i="1"/>
  <c r="K49" i="1" s="1"/>
  <c r="P48" i="1"/>
  <c r="G48" i="1"/>
  <c r="D49" i="1" s="1"/>
  <c r="F49" i="1"/>
  <c r="I49" i="1" l="1"/>
  <c r="J49" i="1"/>
  <c r="Q49" i="1" s="1"/>
  <c r="P49" i="1"/>
  <c r="N49" i="1"/>
  <c r="K50" i="1" s="1"/>
  <c r="L50" i="1"/>
  <c r="F50" i="1"/>
  <c r="G49" i="1"/>
  <c r="D50" i="1" s="1"/>
  <c r="I50" i="1" l="1"/>
  <c r="P50" i="1" s="1"/>
  <c r="J50" i="1"/>
  <c r="Q50" i="1" s="1"/>
  <c r="N50" i="1"/>
  <c r="K51" i="1" s="1"/>
  <c r="L51" i="1"/>
  <c r="G50" i="1"/>
  <c r="D51" i="1" s="1"/>
  <c r="F51" i="1"/>
  <c r="I51" i="1" l="1"/>
  <c r="P51" i="1" s="1"/>
  <c r="J51" i="1"/>
  <c r="Q51" i="1" s="1"/>
  <c r="L52" i="1"/>
  <c r="N51" i="1"/>
  <c r="K52" i="1" s="1"/>
  <c r="G51" i="1"/>
  <c r="D52" i="1" s="1"/>
  <c r="F52" i="1"/>
  <c r="L53" i="1" l="1"/>
  <c r="N52" i="1"/>
  <c r="K53" i="1" s="1"/>
  <c r="I52" i="1"/>
  <c r="J52" i="1"/>
  <c r="P52" i="1"/>
  <c r="Q52" i="1"/>
  <c r="G52" i="1"/>
  <c r="D53" i="1" s="1"/>
  <c r="F53" i="1"/>
  <c r="I53" i="1" l="1"/>
  <c r="P53" i="1" s="1"/>
  <c r="J53" i="1"/>
  <c r="Q53" i="1" s="1"/>
  <c r="L54" i="1"/>
  <c r="N53" i="1"/>
  <c r="K54" i="1" s="1"/>
  <c r="G53" i="1"/>
  <c r="D54" i="1" s="1"/>
  <c r="F54" i="1"/>
  <c r="L55" i="1" l="1"/>
  <c r="N54" i="1"/>
  <c r="K55" i="1" s="1"/>
  <c r="J54" i="1"/>
  <c r="I54" i="1"/>
  <c r="P54" i="1" s="1"/>
  <c r="Q54" i="1"/>
  <c r="G54" i="1"/>
  <c r="D55" i="1" s="1"/>
  <c r="F55" i="1"/>
  <c r="J55" i="1" l="1"/>
  <c r="I55" i="1"/>
  <c r="P55" i="1" s="1"/>
  <c r="Q55" i="1"/>
  <c r="N55" i="1"/>
  <c r="K56" i="1" s="1"/>
  <c r="L56" i="1"/>
  <c r="F56" i="1"/>
  <c r="G55" i="1"/>
  <c r="D56" i="1" s="1"/>
  <c r="J56" i="1" l="1"/>
  <c r="I56" i="1"/>
  <c r="N56" i="1"/>
  <c r="K57" i="1" s="1"/>
  <c r="L57" i="1"/>
  <c r="P56" i="1"/>
  <c r="Q56" i="1"/>
  <c r="G56" i="1"/>
  <c r="D57" i="1" s="1"/>
  <c r="F57" i="1"/>
  <c r="J57" i="1" l="1"/>
  <c r="I57" i="1"/>
  <c r="N57" i="1"/>
  <c r="K58" i="1" s="1"/>
  <c r="L58" i="1"/>
  <c r="P57" i="1"/>
  <c r="Q57" i="1"/>
  <c r="G57" i="1"/>
  <c r="D58" i="1" s="1"/>
  <c r="F58" i="1"/>
  <c r="J58" i="1" l="1"/>
  <c r="I58" i="1"/>
  <c r="P58" i="1" s="1"/>
  <c r="N58" i="1"/>
  <c r="K59" i="1" s="1"/>
  <c r="L59" i="1"/>
  <c r="Q58" i="1"/>
  <c r="G58" i="1"/>
  <c r="D59" i="1" s="1"/>
  <c r="F59" i="1"/>
  <c r="J59" i="1" l="1"/>
  <c r="I59" i="1"/>
  <c r="L60" i="1"/>
  <c r="N59" i="1"/>
  <c r="K60" i="1" s="1"/>
  <c r="Q59" i="1"/>
  <c r="P59" i="1"/>
  <c r="G59" i="1"/>
  <c r="D60" i="1" s="1"/>
  <c r="F60" i="1"/>
  <c r="J60" i="1" l="1"/>
  <c r="I60" i="1"/>
  <c r="P60" i="1" s="1"/>
  <c r="Q60" i="1"/>
  <c r="N60" i="1"/>
  <c r="K61" i="1" s="1"/>
  <c r="L61" i="1"/>
  <c r="F61" i="1"/>
  <c r="G60" i="1"/>
  <c r="D61" i="1" s="1"/>
  <c r="N61" i="1" l="1"/>
  <c r="K62" i="1" s="1"/>
  <c r="L62" i="1"/>
  <c r="J61" i="1"/>
  <c r="I61" i="1"/>
  <c r="Q61" i="1"/>
  <c r="P61" i="1"/>
  <c r="F62" i="1"/>
  <c r="G61" i="1"/>
  <c r="D62" i="1" s="1"/>
  <c r="I62" i="1" l="1"/>
  <c r="J62" i="1"/>
  <c r="Q62" i="1" s="1"/>
  <c r="N62" i="1"/>
  <c r="K63" i="1" s="1"/>
  <c r="L63" i="1"/>
  <c r="P62" i="1"/>
  <c r="F63" i="1"/>
  <c r="G62" i="1"/>
  <c r="D63" i="1" s="1"/>
  <c r="J63" i="1" l="1"/>
  <c r="I63" i="1"/>
  <c r="N63" i="1"/>
  <c r="K64" i="1" s="1"/>
  <c r="L64" i="1"/>
  <c r="Q63" i="1"/>
  <c r="P63" i="1"/>
  <c r="G63" i="1"/>
  <c r="D64" i="1" s="1"/>
  <c r="F64" i="1"/>
  <c r="J64" i="1" l="1"/>
  <c r="I64" i="1"/>
  <c r="P64" i="1" s="1"/>
  <c r="Q64" i="1"/>
  <c r="L65" i="1"/>
  <c r="N64" i="1"/>
  <c r="K65" i="1" s="1"/>
  <c r="G64" i="1"/>
  <c r="D65" i="1" s="1"/>
  <c r="F65" i="1"/>
  <c r="J65" i="1" l="1"/>
  <c r="I65" i="1"/>
  <c r="L66" i="1"/>
  <c r="N65" i="1"/>
  <c r="K66" i="1" s="1"/>
  <c r="Q65" i="1"/>
  <c r="P65" i="1"/>
  <c r="G65" i="1"/>
  <c r="D66" i="1" s="1"/>
  <c r="F66" i="1"/>
  <c r="I66" i="1" l="1"/>
  <c r="J66" i="1"/>
  <c r="Q66" i="1" s="1"/>
  <c r="P66" i="1"/>
  <c r="L67" i="1"/>
  <c r="N66" i="1"/>
  <c r="K67" i="1" s="1"/>
  <c r="G66" i="1"/>
  <c r="D67" i="1" s="1"/>
  <c r="F67" i="1"/>
  <c r="I67" i="1" l="1"/>
  <c r="P67" i="1" s="1"/>
  <c r="J67" i="1"/>
  <c r="Q67" i="1" s="1"/>
  <c r="L68" i="1"/>
  <c r="N67" i="1"/>
  <c r="K68" i="1" s="1"/>
  <c r="G67" i="1"/>
  <c r="D68" i="1" s="1"/>
  <c r="F68" i="1"/>
  <c r="N68" i="1" l="1"/>
  <c r="K69" i="1" s="1"/>
  <c r="L69" i="1"/>
  <c r="I68" i="1"/>
  <c r="J68" i="1"/>
  <c r="Q68" i="1" s="1"/>
  <c r="P68" i="1"/>
  <c r="F69" i="1"/>
  <c r="G68" i="1"/>
  <c r="D69" i="1" s="1"/>
  <c r="I69" i="1" l="1"/>
  <c r="J69" i="1"/>
  <c r="Q69" i="1" s="1"/>
  <c r="L70" i="1"/>
  <c r="N69" i="1"/>
  <c r="K70" i="1" s="1"/>
  <c r="P69" i="1"/>
  <c r="G69" i="1"/>
  <c r="D70" i="1" s="1"/>
  <c r="F70" i="1"/>
  <c r="I70" i="1" l="1"/>
  <c r="J70" i="1"/>
  <c r="Q70" i="1" s="1"/>
  <c r="P70" i="1"/>
  <c r="L71" i="1"/>
  <c r="N70" i="1"/>
  <c r="K71" i="1" s="1"/>
  <c r="F71" i="1"/>
  <c r="G70" i="1"/>
  <c r="D71" i="1" s="1"/>
  <c r="I71" i="1" l="1"/>
  <c r="J71" i="1"/>
  <c r="P71" i="1"/>
  <c r="Q71" i="1"/>
  <c r="N71" i="1"/>
  <c r="K72" i="1" s="1"/>
  <c r="L72" i="1"/>
  <c r="F72" i="1"/>
  <c r="G71" i="1"/>
  <c r="D72" i="1" s="1"/>
  <c r="I72" i="1" l="1"/>
  <c r="J72" i="1"/>
  <c r="L73" i="1"/>
  <c r="N72" i="1"/>
  <c r="K73" i="1" s="1"/>
  <c r="P72" i="1"/>
  <c r="Q72" i="1"/>
  <c r="G72" i="1"/>
  <c r="D73" i="1" s="1"/>
  <c r="F73" i="1"/>
  <c r="I73" i="1" l="1"/>
  <c r="J73" i="1"/>
  <c r="Q73" i="1" s="1"/>
  <c r="P73" i="1"/>
  <c r="N73" i="1"/>
  <c r="K74" i="1" s="1"/>
  <c r="L74" i="1"/>
  <c r="G73" i="1"/>
  <c r="D74" i="1" s="1"/>
  <c r="F74" i="1"/>
  <c r="I74" i="1" l="1"/>
  <c r="J74" i="1"/>
  <c r="Q74" i="1" s="1"/>
  <c r="P74" i="1"/>
  <c r="L75" i="1"/>
  <c r="N74" i="1"/>
  <c r="K75" i="1" s="1"/>
  <c r="G74" i="1"/>
  <c r="D75" i="1" s="1"/>
  <c r="F75" i="1"/>
  <c r="J75" i="1" l="1"/>
  <c r="Q75" i="1" s="1"/>
  <c r="I75" i="1"/>
  <c r="P75" i="1" s="1"/>
  <c r="N75" i="1"/>
  <c r="K76" i="1" s="1"/>
  <c r="L76" i="1"/>
  <c r="G75" i="1"/>
  <c r="D76" i="1" s="1"/>
  <c r="F76" i="1"/>
  <c r="L77" i="1" l="1"/>
  <c r="N76" i="1"/>
  <c r="K77" i="1" s="1"/>
  <c r="J76" i="1"/>
  <c r="Q76" i="1" s="1"/>
  <c r="I76" i="1"/>
  <c r="P76" i="1" s="1"/>
  <c r="G76" i="1"/>
  <c r="D77" i="1" s="1"/>
  <c r="F77" i="1"/>
  <c r="J77" i="1" l="1"/>
  <c r="I77" i="1"/>
  <c r="P77" i="1" s="1"/>
  <c r="Q77" i="1"/>
  <c r="N77" i="1"/>
  <c r="K78" i="1" s="1"/>
  <c r="L78" i="1"/>
  <c r="G77" i="1"/>
  <c r="D78" i="1" s="1"/>
  <c r="F78" i="1"/>
  <c r="I78" i="1" l="1"/>
  <c r="P78" i="1" s="1"/>
  <c r="J78" i="1"/>
  <c r="Q78" i="1" s="1"/>
  <c r="N78" i="1"/>
  <c r="K79" i="1" s="1"/>
  <c r="L79" i="1"/>
  <c r="F79" i="1"/>
  <c r="G78" i="1"/>
  <c r="D79" i="1" s="1"/>
  <c r="J79" i="1" l="1"/>
  <c r="I79" i="1"/>
  <c r="N79" i="1"/>
  <c r="K80" i="1" s="1"/>
  <c r="L80" i="1"/>
  <c r="Q79" i="1"/>
  <c r="P79" i="1"/>
  <c r="G79" i="1"/>
  <c r="D80" i="1" s="1"/>
  <c r="F80" i="1"/>
  <c r="I80" i="1" l="1"/>
  <c r="J80" i="1"/>
  <c r="G80" i="1"/>
  <c r="D81" i="1" s="1"/>
  <c r="F81" i="1"/>
  <c r="L81" i="1"/>
  <c r="N80" i="1"/>
  <c r="K81" i="1" s="1"/>
  <c r="Q80" i="1"/>
  <c r="P80" i="1"/>
  <c r="J81" i="1" l="1"/>
  <c r="I81" i="1"/>
  <c r="P81" i="1" s="1"/>
  <c r="Q81" i="1"/>
  <c r="N81" i="1"/>
  <c r="K82" i="1" s="1"/>
  <c r="L82" i="1"/>
  <c r="G81" i="1"/>
  <c r="D82" i="1" s="1"/>
  <c r="F82" i="1"/>
  <c r="J82" i="1" l="1"/>
  <c r="I82" i="1"/>
  <c r="G82" i="1"/>
  <c r="D83" i="1" s="1"/>
  <c r="F83" i="1"/>
  <c r="Q82" i="1"/>
  <c r="P82" i="1"/>
  <c r="N82" i="1"/>
  <c r="K83" i="1" s="1"/>
  <c r="L83" i="1"/>
  <c r="J83" i="1" l="1"/>
  <c r="I83" i="1"/>
  <c r="P83" i="1" s="1"/>
  <c r="Q83" i="1"/>
  <c r="N83" i="1"/>
  <c r="K84" i="1" s="1"/>
  <c r="L84" i="1"/>
  <c r="F84" i="1"/>
  <c r="G83" i="1"/>
  <c r="D84" i="1" s="1"/>
  <c r="J84" i="1" l="1"/>
  <c r="I84" i="1"/>
  <c r="N84" i="1"/>
  <c r="K85" i="1" s="1"/>
  <c r="L85" i="1"/>
  <c r="G84" i="1"/>
  <c r="D85" i="1" s="1"/>
  <c r="F85" i="1"/>
  <c r="Q84" i="1"/>
  <c r="P84" i="1"/>
  <c r="G85" i="1" l="1"/>
  <c r="D86" i="1" s="1"/>
  <c r="F86" i="1"/>
  <c r="G86" i="1" s="1"/>
  <c r="I85" i="1"/>
  <c r="J85" i="1"/>
  <c r="Q85" i="1" s="1"/>
  <c r="N85" i="1"/>
  <c r="K86" i="1" s="1"/>
  <c r="L86" i="1"/>
  <c r="N86" i="1" s="1"/>
  <c r="P85" i="1"/>
  <c r="I86" i="1" l="1"/>
  <c r="P86" i="1" s="1"/>
  <c r="J86" i="1"/>
  <c r="Q86" i="1" s="1"/>
  <c r="O1" i="1"/>
  <c r="O3" i="1"/>
  <c r="P3" i="1"/>
  <c r="T5" i="1"/>
  <c r="U5" i="1"/>
  <c r="AA2" i="1" l="1"/>
  <c r="AA3" i="1"/>
  <c r="AA4" i="1"/>
  <c r="Z2" i="1"/>
  <c r="Z3" i="1"/>
  <c r="Z4" i="1"/>
  <c r="Z5" i="1"/>
  <c r="AA5" i="1"/>
  <c r="O6" i="1"/>
  <c r="P6" i="1"/>
  <c r="Z6" i="1"/>
  <c r="AA6" i="1"/>
  <c r="Z7" i="1"/>
  <c r="AA7" i="1"/>
  <c r="Z8" i="1"/>
  <c r="AA8" i="1"/>
  <c r="T9" i="1"/>
  <c r="U9" i="1"/>
  <c r="Z9" i="1"/>
  <c r="AA9" i="1"/>
  <c r="Z10" i="1"/>
  <c r="AA10" i="1"/>
  <c r="Z11" i="1"/>
  <c r="AA11" i="1"/>
  <c r="Z12" i="1"/>
  <c r="AA12" i="1"/>
  <c r="W13" i="1"/>
  <c r="X13" i="1"/>
  <c r="Z13" i="1"/>
  <c r="AA13" i="1"/>
  <c r="W14" i="1"/>
  <c r="X14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</calcChain>
</file>

<file path=xl/sharedStrings.xml><?xml version="1.0" encoding="utf-8"?>
<sst xmlns="http://schemas.openxmlformats.org/spreadsheetml/2006/main" count="32" uniqueCount="29">
  <si>
    <t>H</t>
  </si>
  <si>
    <t>g</t>
  </si>
  <si>
    <t>alpha</t>
  </si>
  <si>
    <t>deg</t>
  </si>
  <si>
    <t>rad</t>
  </si>
  <si>
    <t>x</t>
  </si>
  <si>
    <t>r</t>
  </si>
  <si>
    <t>t</t>
  </si>
  <si>
    <t>Sx</t>
  </si>
  <si>
    <t>Sy</t>
  </si>
  <si>
    <t>Vx</t>
  </si>
  <si>
    <t>dt</t>
  </si>
  <si>
    <t>m</t>
  </si>
  <si>
    <t>Ib</t>
  </si>
  <si>
    <t>acc_b</t>
  </si>
  <si>
    <t>DSx</t>
  </si>
  <si>
    <t>DVx</t>
  </si>
  <si>
    <t>x_r</t>
  </si>
  <si>
    <t>y_r</t>
  </si>
  <si>
    <t>y</t>
  </si>
  <si>
    <t>xc</t>
  </si>
  <si>
    <t>xy</t>
  </si>
  <si>
    <t>b</t>
  </si>
  <si>
    <t>w</t>
  </si>
  <si>
    <t>eps</t>
  </si>
  <si>
    <t>Db</t>
  </si>
  <si>
    <t>Dw</t>
  </si>
  <si>
    <t>xx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</si>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</sst>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180098811178011E-2"/>
          <c:y val="3.6061026352288486E-2"/>
          <c:w val="0.92593754824764551"/>
          <c:h val="0.9389736477115118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Sheet1!$K$10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Sheet1!$K$11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6-460E-BFF1-538A62C788A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Sheet1!$I$4:$I$6</c:f>
              <c:numCache>
                <c:formatCode>General</c:formatCode>
                <c:ptCount val="3"/>
                <c:pt idx="0">
                  <c:v>0</c:v>
                </c:pt>
                <c:pt idx="1">
                  <c:v>20.000000000000004</c:v>
                </c:pt>
              </c:numCache>
            </c:numRef>
          </c:xVal>
          <c:yVal>
            <c:numRef>
              <c:f>Sheet1!$J$4:$J$5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A6-460E-BFF1-538A62C788A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Sheet1!$I$18:$I$86</c:f>
              <c:numCache>
                <c:formatCode>General</c:formatCode>
                <c:ptCount val="69"/>
                <c:pt idx="0">
                  <c:v>2.1213203435596424</c:v>
                </c:pt>
                <c:pt idx="1">
                  <c:v>2.1213203435596424</c:v>
                </c:pt>
                <c:pt idx="2">
                  <c:v>2.130248914988214</c:v>
                </c:pt>
                <c:pt idx="3">
                  <c:v>2.1481060578453568</c:v>
                </c:pt>
                <c:pt idx="4">
                  <c:v>2.1748917721310708</c:v>
                </c:pt>
                <c:pt idx="5">
                  <c:v>2.2106060578453568</c:v>
                </c:pt>
                <c:pt idx="6">
                  <c:v>2.255248914988214</c:v>
                </c:pt>
                <c:pt idx="7">
                  <c:v>2.3088203435596424</c:v>
                </c:pt>
                <c:pt idx="8">
                  <c:v>2.3713203435596424</c:v>
                </c:pt>
                <c:pt idx="9">
                  <c:v>2.442748914988214</c:v>
                </c:pt>
                <c:pt idx="10">
                  <c:v>2.5231060578453568</c:v>
                </c:pt>
                <c:pt idx="11">
                  <c:v>2.6123917721310712</c:v>
                </c:pt>
                <c:pt idx="12">
                  <c:v>2.7106060578453568</c:v>
                </c:pt>
                <c:pt idx="13">
                  <c:v>2.817748914988214</c:v>
                </c:pt>
                <c:pt idx="14">
                  <c:v>2.9338203435596428</c:v>
                </c:pt>
                <c:pt idx="15">
                  <c:v>3.0588203435596428</c:v>
                </c:pt>
                <c:pt idx="16">
                  <c:v>3.192748914988214</c:v>
                </c:pt>
                <c:pt idx="17">
                  <c:v>3.3356060578453572</c:v>
                </c:pt>
                <c:pt idx="18">
                  <c:v>3.4873917721310717</c:v>
                </c:pt>
                <c:pt idx="19">
                  <c:v>3.6481060578453572</c:v>
                </c:pt>
                <c:pt idx="20">
                  <c:v>3.817748914988214</c:v>
                </c:pt>
                <c:pt idx="21">
                  <c:v>3.9963203435596428</c:v>
                </c:pt>
                <c:pt idx="22">
                  <c:v>4.1838203435596428</c:v>
                </c:pt>
                <c:pt idx="23">
                  <c:v>4.380248914988214</c:v>
                </c:pt>
                <c:pt idx="24">
                  <c:v>4.5856060578453572</c:v>
                </c:pt>
                <c:pt idx="25">
                  <c:v>4.7998917721310708</c:v>
                </c:pt>
                <c:pt idx="26">
                  <c:v>5.0231060578453572</c:v>
                </c:pt>
                <c:pt idx="27">
                  <c:v>5.255248914988214</c:v>
                </c:pt>
                <c:pt idx="28">
                  <c:v>5.4963203435596419</c:v>
                </c:pt>
                <c:pt idx="29">
                  <c:v>5.7463203435596419</c:v>
                </c:pt>
                <c:pt idx="30">
                  <c:v>6.005248914988214</c:v>
                </c:pt>
                <c:pt idx="31">
                  <c:v>6.2731060578453572</c:v>
                </c:pt>
                <c:pt idx="32">
                  <c:v>6.5498917721310708</c:v>
                </c:pt>
                <c:pt idx="33">
                  <c:v>6.8356060578453555</c:v>
                </c:pt>
                <c:pt idx="34">
                  <c:v>7.1302489149882131</c:v>
                </c:pt>
                <c:pt idx="35">
                  <c:v>7.4338203435596419</c:v>
                </c:pt>
                <c:pt idx="36">
                  <c:v>7.7463203435596419</c:v>
                </c:pt>
                <c:pt idx="37">
                  <c:v>8.0677489149882131</c:v>
                </c:pt>
                <c:pt idx="38">
                  <c:v>8.3981060578453555</c:v>
                </c:pt>
                <c:pt idx="39">
                  <c:v>8.737391772131069</c:v>
                </c:pt>
                <c:pt idx="40">
                  <c:v>9.0856060578453555</c:v>
                </c:pt>
                <c:pt idx="41">
                  <c:v>9.4427489149882113</c:v>
                </c:pt>
                <c:pt idx="42">
                  <c:v>9.8088203435596402</c:v>
                </c:pt>
                <c:pt idx="43">
                  <c:v>10.18382034355964</c:v>
                </c:pt>
                <c:pt idx="44">
                  <c:v>10.567748914988211</c:v>
                </c:pt>
                <c:pt idx="45">
                  <c:v>10.960606057845355</c:v>
                </c:pt>
                <c:pt idx="46">
                  <c:v>11.362391772131069</c:v>
                </c:pt>
                <c:pt idx="47">
                  <c:v>11.773106057845355</c:v>
                </c:pt>
                <c:pt idx="48">
                  <c:v>12.192748914988213</c:v>
                </c:pt>
                <c:pt idx="49">
                  <c:v>12.62132034355964</c:v>
                </c:pt>
                <c:pt idx="50">
                  <c:v>13.05882034355964</c:v>
                </c:pt>
                <c:pt idx="51">
                  <c:v>13.505248914988211</c:v>
                </c:pt>
                <c:pt idx="52">
                  <c:v>13.960606057845355</c:v>
                </c:pt>
                <c:pt idx="53">
                  <c:v>14.424891772131069</c:v>
                </c:pt>
                <c:pt idx="54">
                  <c:v>14.898106057845355</c:v>
                </c:pt>
                <c:pt idx="55">
                  <c:v>15.380248914988211</c:v>
                </c:pt>
                <c:pt idx="56">
                  <c:v>15.87132034355964</c:v>
                </c:pt>
                <c:pt idx="57">
                  <c:v>16.371320343559642</c:v>
                </c:pt>
                <c:pt idx="58">
                  <c:v>16.880248914988215</c:v>
                </c:pt>
                <c:pt idx="59">
                  <c:v>17.398106057845361</c:v>
                </c:pt>
                <c:pt idx="60">
                  <c:v>17.924891772131073</c:v>
                </c:pt>
                <c:pt idx="61">
                  <c:v>18.460606057845361</c:v>
                </c:pt>
                <c:pt idx="62">
                  <c:v>19.005248914988215</c:v>
                </c:pt>
                <c:pt idx="63">
                  <c:v>19.558820343559645</c:v>
                </c:pt>
                <c:pt idx="64">
                  <c:v>20.121320343559645</c:v>
                </c:pt>
                <c:pt idx="65">
                  <c:v>20.692748914988218</c:v>
                </c:pt>
                <c:pt idx="66">
                  <c:v>21.273106057845361</c:v>
                </c:pt>
                <c:pt idx="67">
                  <c:v>21.862391772131076</c:v>
                </c:pt>
                <c:pt idx="68">
                  <c:v>22.460606057845361</c:v>
                </c:pt>
              </c:numCache>
            </c:numRef>
          </c:xVal>
          <c:yVal>
            <c:numRef>
              <c:f>Sheet1!$J$18:$J$86</c:f>
              <c:numCache>
                <c:formatCode>General</c:formatCode>
                <c:ptCount val="69"/>
                <c:pt idx="0">
                  <c:v>22.121320343559642</c:v>
                </c:pt>
                <c:pt idx="1">
                  <c:v>22.121320343559642</c:v>
                </c:pt>
                <c:pt idx="2">
                  <c:v>22.112391772131073</c:v>
                </c:pt>
                <c:pt idx="3">
                  <c:v>22.09453462927393</c:v>
                </c:pt>
                <c:pt idx="4">
                  <c:v>22.067748914988215</c:v>
                </c:pt>
                <c:pt idx="5">
                  <c:v>22.03203462927393</c:v>
                </c:pt>
                <c:pt idx="6">
                  <c:v>21.987391772131073</c:v>
                </c:pt>
                <c:pt idx="7">
                  <c:v>21.933820343559642</c:v>
                </c:pt>
                <c:pt idx="8">
                  <c:v>21.871320343559642</c:v>
                </c:pt>
                <c:pt idx="9">
                  <c:v>21.799891772131073</c:v>
                </c:pt>
                <c:pt idx="10">
                  <c:v>21.71953462927393</c:v>
                </c:pt>
                <c:pt idx="11">
                  <c:v>21.630248914988215</c:v>
                </c:pt>
                <c:pt idx="12">
                  <c:v>21.53203462927393</c:v>
                </c:pt>
                <c:pt idx="13">
                  <c:v>21.424891772131073</c:v>
                </c:pt>
                <c:pt idx="14">
                  <c:v>21.308820343559642</c:v>
                </c:pt>
                <c:pt idx="15">
                  <c:v>21.183820343559642</c:v>
                </c:pt>
                <c:pt idx="16">
                  <c:v>21.049891772131073</c:v>
                </c:pt>
                <c:pt idx="17">
                  <c:v>20.90703462927393</c:v>
                </c:pt>
                <c:pt idx="18">
                  <c:v>20.755248914988215</c:v>
                </c:pt>
                <c:pt idx="19">
                  <c:v>20.594534629273927</c:v>
                </c:pt>
                <c:pt idx="20">
                  <c:v>20.424891772131073</c:v>
                </c:pt>
                <c:pt idx="21">
                  <c:v>20.246320343559642</c:v>
                </c:pt>
                <c:pt idx="22">
                  <c:v>20.058820343559642</c:v>
                </c:pt>
                <c:pt idx="23">
                  <c:v>19.862391772131073</c:v>
                </c:pt>
                <c:pt idx="24">
                  <c:v>19.65703462927393</c:v>
                </c:pt>
                <c:pt idx="25">
                  <c:v>19.442748914988215</c:v>
                </c:pt>
                <c:pt idx="26">
                  <c:v>19.21953462927393</c:v>
                </c:pt>
                <c:pt idx="27">
                  <c:v>18.987391772131073</c:v>
                </c:pt>
                <c:pt idx="28">
                  <c:v>18.746320343559645</c:v>
                </c:pt>
                <c:pt idx="29">
                  <c:v>18.496320343559642</c:v>
                </c:pt>
                <c:pt idx="30">
                  <c:v>18.237391772131073</c:v>
                </c:pt>
                <c:pt idx="31">
                  <c:v>17.96953462927393</c:v>
                </c:pt>
                <c:pt idx="32">
                  <c:v>17.692748914988215</c:v>
                </c:pt>
                <c:pt idx="33">
                  <c:v>17.40703462927393</c:v>
                </c:pt>
                <c:pt idx="34">
                  <c:v>17.112391772131073</c:v>
                </c:pt>
                <c:pt idx="35">
                  <c:v>16.808820343559645</c:v>
                </c:pt>
                <c:pt idx="36">
                  <c:v>16.496320343559645</c:v>
                </c:pt>
                <c:pt idx="37">
                  <c:v>16.174891772131073</c:v>
                </c:pt>
                <c:pt idx="38">
                  <c:v>15.84453462927393</c:v>
                </c:pt>
                <c:pt idx="39">
                  <c:v>15.505248914988217</c:v>
                </c:pt>
                <c:pt idx="40">
                  <c:v>15.15703462927393</c:v>
                </c:pt>
                <c:pt idx="41">
                  <c:v>14.799891772131074</c:v>
                </c:pt>
                <c:pt idx="42">
                  <c:v>14.433820343559645</c:v>
                </c:pt>
                <c:pt idx="43">
                  <c:v>14.058820343559645</c:v>
                </c:pt>
                <c:pt idx="44">
                  <c:v>13.674891772131076</c:v>
                </c:pt>
                <c:pt idx="45">
                  <c:v>13.28203462927393</c:v>
                </c:pt>
                <c:pt idx="46">
                  <c:v>12.880248914988218</c:v>
                </c:pt>
                <c:pt idx="47">
                  <c:v>12.46953462927393</c:v>
                </c:pt>
                <c:pt idx="48">
                  <c:v>12.049891772131073</c:v>
                </c:pt>
                <c:pt idx="49">
                  <c:v>11.621320343559645</c:v>
                </c:pt>
                <c:pt idx="50">
                  <c:v>11.183820343559645</c:v>
                </c:pt>
                <c:pt idx="51">
                  <c:v>10.737391772131076</c:v>
                </c:pt>
                <c:pt idx="52">
                  <c:v>10.28203462927393</c:v>
                </c:pt>
                <c:pt idx="53">
                  <c:v>9.8177489149882184</c:v>
                </c:pt>
                <c:pt idx="54">
                  <c:v>9.3445346292739302</c:v>
                </c:pt>
                <c:pt idx="55">
                  <c:v>8.8623917721310761</c:v>
                </c:pt>
                <c:pt idx="56">
                  <c:v>8.3713203435596455</c:v>
                </c:pt>
                <c:pt idx="57">
                  <c:v>7.8713203435596455</c:v>
                </c:pt>
                <c:pt idx="58">
                  <c:v>7.3623917721310725</c:v>
                </c:pt>
                <c:pt idx="59">
                  <c:v>6.8445346292739302</c:v>
                </c:pt>
                <c:pt idx="60">
                  <c:v>6.3177489149882149</c:v>
                </c:pt>
                <c:pt idx="61">
                  <c:v>5.7820346292739266</c:v>
                </c:pt>
                <c:pt idx="62">
                  <c:v>5.237391772131069</c:v>
                </c:pt>
                <c:pt idx="63">
                  <c:v>4.6838203435596419</c:v>
                </c:pt>
                <c:pt idx="64">
                  <c:v>4.1213203435596419</c:v>
                </c:pt>
                <c:pt idx="65">
                  <c:v>3.549891772131069</c:v>
                </c:pt>
                <c:pt idx="66">
                  <c:v>2.9695346292739266</c:v>
                </c:pt>
                <c:pt idx="67">
                  <c:v>2.3802489149882113</c:v>
                </c:pt>
                <c:pt idx="68">
                  <c:v>1.7820346292739266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A6-460E-BFF1-538A62C788A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Sheet1!$Z$2:$Z$42</c:f>
              <c:numCache>
                <c:formatCode>General</c:formatCode>
                <c:ptCount val="41"/>
                <c:pt idx="0">
                  <c:v>5.1213203435596419</c:v>
                </c:pt>
                <c:pt idx="1">
                  <c:v>5.0843853653450557</c:v>
                </c:pt>
                <c:pt idx="2">
                  <c:v>4.9744898924451029</c:v>
                </c:pt>
                <c:pt idx="3">
                  <c:v>4.7943399161247466</c:v>
                </c:pt>
                <c:pt idx="4">
                  <c:v>4.5483713266844852</c:v>
                </c:pt>
                <c:pt idx="5">
                  <c:v>4.2426406871192857</c:v>
                </c:pt>
                <c:pt idx="6">
                  <c:v>3.884676100437062</c:v>
                </c:pt>
                <c:pt idx="7">
                  <c:v>3.4832918427782831</c:v>
                </c:pt>
                <c:pt idx="8">
                  <c:v>3.0483713266844847</c:v>
                </c:pt>
                <c:pt idx="9">
                  <c:v>2.590623738680335</c:v>
                </c:pt>
                <c:pt idx="10">
                  <c:v>2.1213203435596424</c:v>
                </c:pt>
                <c:pt idx="11">
                  <c:v>1.65201694843895</c:v>
                </c:pt>
                <c:pt idx="12">
                  <c:v>1.1942693604348005</c:v>
                </c:pt>
                <c:pt idx="13">
                  <c:v>0.75934884434100236</c:v>
                </c:pt>
                <c:pt idx="14">
                  <c:v>0.3579645866822232</c:v>
                </c:pt>
                <c:pt idx="15">
                  <c:v>0</c:v>
                </c:pt>
                <c:pt idx="16">
                  <c:v>-0.30573063956519952</c:v>
                </c:pt>
                <c:pt idx="17">
                  <c:v>-0.55169922900546098</c:v>
                </c:pt>
                <c:pt idx="18">
                  <c:v>-0.7318492053258181</c:v>
                </c:pt>
                <c:pt idx="19">
                  <c:v>-0.84174467822577048</c:v>
                </c:pt>
                <c:pt idx="20">
                  <c:v>-0.87867965644035761</c:v>
                </c:pt>
                <c:pt idx="21">
                  <c:v>-0.84174467822577093</c:v>
                </c:pt>
                <c:pt idx="22">
                  <c:v>-0.73184920532581854</c:v>
                </c:pt>
                <c:pt idx="23">
                  <c:v>-0.55169922900546142</c:v>
                </c:pt>
                <c:pt idx="24">
                  <c:v>-0.30573063956520041</c:v>
                </c:pt>
                <c:pt idx="25">
                  <c:v>0</c:v>
                </c:pt>
                <c:pt idx="26">
                  <c:v>0.35796458668222275</c:v>
                </c:pt>
                <c:pt idx="27">
                  <c:v>0.75934884434100169</c:v>
                </c:pt>
                <c:pt idx="28">
                  <c:v>1.1942693604347996</c:v>
                </c:pt>
                <c:pt idx="29">
                  <c:v>1.6520169484389493</c:v>
                </c:pt>
                <c:pt idx="30">
                  <c:v>2.1213203435596419</c:v>
                </c:pt>
                <c:pt idx="31">
                  <c:v>2.5906237386803346</c:v>
                </c:pt>
                <c:pt idx="32">
                  <c:v>3.0483713266844843</c:v>
                </c:pt>
                <c:pt idx="33">
                  <c:v>3.4832918427782822</c:v>
                </c:pt>
                <c:pt idx="34">
                  <c:v>3.8846761004370611</c:v>
                </c:pt>
                <c:pt idx="35">
                  <c:v>4.2426406871192839</c:v>
                </c:pt>
                <c:pt idx="36">
                  <c:v>4.5483713266844843</c:v>
                </c:pt>
                <c:pt idx="37">
                  <c:v>4.7943399161247457</c:v>
                </c:pt>
                <c:pt idx="38">
                  <c:v>4.9744898924451029</c:v>
                </c:pt>
                <c:pt idx="39">
                  <c:v>5.0843853653450548</c:v>
                </c:pt>
                <c:pt idx="40">
                  <c:v>5.1213203435596419</c:v>
                </c:pt>
              </c:numCache>
            </c:numRef>
          </c:xVal>
          <c:yVal>
            <c:numRef>
              <c:f>Sheet1!$AA$2:$AA$42</c:f>
              <c:numCache>
                <c:formatCode>General</c:formatCode>
                <c:ptCount val="41"/>
                <c:pt idx="0">
                  <c:v>22.121320343559642</c:v>
                </c:pt>
                <c:pt idx="1">
                  <c:v>22.590623738680335</c:v>
                </c:pt>
                <c:pt idx="2">
                  <c:v>23.048371326684485</c:v>
                </c:pt>
                <c:pt idx="3">
                  <c:v>23.483291842778282</c:v>
                </c:pt>
                <c:pt idx="4">
                  <c:v>23.884676100437062</c:v>
                </c:pt>
                <c:pt idx="5">
                  <c:v>24.242640687119284</c:v>
                </c:pt>
                <c:pt idx="6">
                  <c:v>24.548371326684485</c:v>
                </c:pt>
                <c:pt idx="7">
                  <c:v>24.794339916124745</c:v>
                </c:pt>
                <c:pt idx="8">
                  <c:v>24.974489892445103</c:v>
                </c:pt>
                <c:pt idx="9">
                  <c:v>25.084385365345057</c:v>
                </c:pt>
                <c:pt idx="10">
                  <c:v>25.121320343559642</c:v>
                </c:pt>
                <c:pt idx="11">
                  <c:v>25.084385365345057</c:v>
                </c:pt>
                <c:pt idx="12">
                  <c:v>24.974489892445103</c:v>
                </c:pt>
                <c:pt idx="13">
                  <c:v>24.794339916124745</c:v>
                </c:pt>
                <c:pt idx="14">
                  <c:v>24.548371326684485</c:v>
                </c:pt>
                <c:pt idx="15">
                  <c:v>24.242640687119284</c:v>
                </c:pt>
                <c:pt idx="16">
                  <c:v>23.884676100437062</c:v>
                </c:pt>
                <c:pt idx="17">
                  <c:v>23.483291842778282</c:v>
                </c:pt>
                <c:pt idx="18">
                  <c:v>23.048371326684485</c:v>
                </c:pt>
                <c:pt idx="19">
                  <c:v>22.590623738680335</c:v>
                </c:pt>
                <c:pt idx="20">
                  <c:v>22.121320343559642</c:v>
                </c:pt>
                <c:pt idx="21">
                  <c:v>21.652016948438948</c:v>
                </c:pt>
                <c:pt idx="22">
                  <c:v>21.194269360434799</c:v>
                </c:pt>
                <c:pt idx="23">
                  <c:v>20.759348844341002</c:v>
                </c:pt>
                <c:pt idx="24">
                  <c:v>20.357964586682222</c:v>
                </c:pt>
                <c:pt idx="25">
                  <c:v>20</c:v>
                </c:pt>
                <c:pt idx="26">
                  <c:v>19.694269360434799</c:v>
                </c:pt>
                <c:pt idx="27">
                  <c:v>19.448300770994539</c:v>
                </c:pt>
                <c:pt idx="28">
                  <c:v>19.268150794674181</c:v>
                </c:pt>
                <c:pt idx="29">
                  <c:v>19.158255321774227</c:v>
                </c:pt>
                <c:pt idx="30">
                  <c:v>19.121320343559642</c:v>
                </c:pt>
                <c:pt idx="31">
                  <c:v>19.158255321774227</c:v>
                </c:pt>
                <c:pt idx="32">
                  <c:v>19.268150794674181</c:v>
                </c:pt>
                <c:pt idx="33">
                  <c:v>19.448300770994539</c:v>
                </c:pt>
                <c:pt idx="34">
                  <c:v>19.694269360434799</c:v>
                </c:pt>
                <c:pt idx="35">
                  <c:v>20</c:v>
                </c:pt>
                <c:pt idx="36">
                  <c:v>20.357964586682222</c:v>
                </c:pt>
                <c:pt idx="37">
                  <c:v>20.759348844341002</c:v>
                </c:pt>
                <c:pt idx="38">
                  <c:v>21.194269360434799</c:v>
                </c:pt>
                <c:pt idx="39">
                  <c:v>21.652016948438948</c:v>
                </c:pt>
                <c:pt idx="40">
                  <c:v>22.121320343559642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A6-460E-BFF1-538A62C788A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Sheet1!$P$18:$P$86</c:f>
              <c:numCache>
                <c:formatCode>General</c:formatCode>
                <c:ptCount val="69"/>
                <c:pt idx="0">
                  <c:v>2.1213203435596424</c:v>
                </c:pt>
                <c:pt idx="1">
                  <c:v>2.1213203435596424</c:v>
                </c:pt>
                <c:pt idx="2">
                  <c:v>2.1428757845133246</c:v>
                </c:pt>
                <c:pt idx="3">
                  <c:v>2.1859857716648099</c:v>
                </c:pt>
                <c:pt idx="4">
                  <c:v>2.2506451603550315</c:v>
                </c:pt>
                <c:pt idx="5">
                  <c:v>2.3368378473913789</c:v>
                </c:pt>
                <c:pt idx="6">
                  <c:v>2.4445267160063491</c:v>
                </c:pt>
                <c:pt idx="7">
                  <c:v>2.5736402543664272</c:v>
                </c:pt>
                <c:pt idx="8">
                  <c:v>2.7240558916793485</c:v>
                </c:pt>
                <c:pt idx="9">
                  <c:v>2.895580134893998</c:v>
                </c:pt>
                <c:pt idx="10">
                  <c:v>3.0879256463356435</c:v>
                </c:pt>
                <c:pt idx="11">
                  <c:v>3.3006854816957203</c:v>
                </c:pt>
                <c:pt idx="12">
                  <c:v>3.5333048115623296</c:v>
                </c:pt>
                <c:pt idx="13">
                  <c:v>3.7850505805351391</c:v>
                </c:pt>
                <c:pt idx="14">
                  <c:v>4.0549797174964279</c:v>
                </c:pt>
                <c:pt idx="15">
                  <c:v>4.3419066992477671</c:v>
                </c:pt>
                <c:pt idx="16">
                  <c:v>4.6443714863855661</c:v>
                </c:pt>
                <c:pt idx="17">
                  <c:v>4.9606090919325947</c:v>
                </c:pt>
                <c:pt idx="18">
                  <c:v>5.2885223043760261</c:v>
                </c:pt>
                <c:pt idx="19">
                  <c:v>5.6256593589426842</c:v>
                </c:pt>
                <c:pt idx="20">
                  <c:v>5.9691986222744617</c:v>
                </c:pt>
                <c:pt idx="21">
                  <c:v>6.3159426103542975</c:v>
                </c:pt>
                <c:pt idx="22">
                  <c:v>6.6623238775313256</c:v>
                </c:pt>
                <c:pt idx="23">
                  <c:v>7.0044254713411735</c:v>
                </c:pt>
                <c:pt idx="24">
                  <c:v>7.3380187147228124</c:v>
                </c:pt>
                <c:pt idx="25">
                  <c:v>7.6586210215185684</c:v>
                </c:pt>
                <c:pt idx="26">
                  <c:v>7.9615762371405552</c:v>
                </c:pt>
                <c:pt idx="27">
                  <c:v>8.2421595867963759</c:v>
                </c:pt>
                <c:pt idx="28">
                  <c:v>8.4957086720801733</c:v>
                </c:pt>
                <c:pt idx="29">
                  <c:v>8.7177810498879236</c:v>
                </c:pt>
                <c:pt idx="30">
                  <c:v>8.904337729430047</c:v>
                </c:pt>
                <c:pt idx="31">
                  <c:v>9.0519504190057631</c:v>
                </c:pt>
                <c:pt idx="32">
                  <c:v>9.1580285461783149</c:v>
                </c:pt>
                <c:pt idx="33">
                  <c:v>9.2210599872367141</c:v>
                </c:pt>
                <c:pt idx="34">
                  <c:v>9.2408571265048245</c:v>
                </c:pt>
                <c:pt idx="35">
                  <c:v>9.2187974088135434</c:v>
                </c:pt>
                <c:pt idx="36">
                  <c:v>9.1580450730982363</c:v>
                </c:pt>
                <c:pt idx="37">
                  <c:v>9.0637384266384746</c:v>
                </c:pt>
                <c:pt idx="38">
                  <c:v>8.9431250446691113</c:v>
                </c:pt>
                <c:pt idx="39">
                  <c:v>8.805625904447469</c:v>
                </c:pt>
                <c:pt idx="40">
                  <c:v>8.6628089630334966</c:v>
                </c:pt>
                <c:pt idx="41">
                  <c:v>8.5282533588059302</c:v>
                </c:pt>
                <c:pt idx="42">
                  <c:v>8.4172875515858756</c:v>
                </c:pt>
                <c:pt idx="43">
                  <c:v>8.3465885812488771</c:v>
                </c:pt>
                <c:pt idx="44">
                  <c:v>8.3336354258379739</c:v>
                </c:pt>
                <c:pt idx="45">
                  <c:v>8.3960172848965158</c:v>
                </c:pt>
                <c:pt idx="46">
                  <c:v>8.5506074687738032</c:v>
                </c:pt>
                <c:pt idx="47">
                  <c:v>8.8126252231025166</c:v>
                </c:pt>
                <c:pt idx="48">
                  <c:v>9.1946208194391605</c:v>
                </c:pt>
                <c:pt idx="49">
                  <c:v>9.7054329045030574</c:v>
                </c:pt>
                <c:pt idx="50">
                  <c:v>10.349180459304783</c:v>
                </c:pt>
                <c:pt idx="51">
                  <c:v>11.124363552829088</c:v>
                </c:pt>
                <c:pt idx="52">
                  <c:v>12.023155937289085</c:v>
                </c:pt>
                <c:pt idx="53">
                  <c:v>13.030976829672968</c:v>
                </c:pt>
                <c:pt idx="54">
                  <c:v>14.12642733124374</c:v>
                </c:pt>
                <c:pt idx="55">
                  <c:v>15.281667351949068</c:v>
                </c:pt>
                <c:pt idx="56">
                  <c:v>16.463290450924084</c:v>
                </c:pt>
                <c:pt idx="57">
                  <c:v>17.633726044295312</c:v>
                </c:pt>
                <c:pt idx="58">
                  <c:v>18.753161116912</c:v>
                </c:pt>
                <c:pt idx="59">
                  <c:v>19.781928060965296</c:v>
                </c:pt>
                <c:pt idx="60">
                  <c:v>20.68325389106149</c:v>
                </c:pt>
                <c:pt idx="61">
                  <c:v>21.426212470220147</c:v>
                </c:pt>
                <c:pt idx="62">
                  <c:v>21.988670392627995</c:v>
                </c:pt>
                <c:pt idx="63">
                  <c:v>22.359974735012308</c:v>
                </c:pt>
                <c:pt idx="64">
                  <c:v>22.543103616122046</c:v>
                </c:pt>
                <c:pt idx="65">
                  <c:v>22.555995092101714</c:v>
                </c:pt>
                <c:pt idx="66">
                  <c:v>22.431792373849401</c:v>
                </c:pt>
                <c:pt idx="67">
                  <c:v>22.217798064027548</c:v>
                </c:pt>
                <c:pt idx="68">
                  <c:v>21.973018819931337</c:v>
                </c:pt>
              </c:numCache>
            </c:numRef>
          </c:xVal>
          <c:yVal>
            <c:numRef>
              <c:f>Sheet1!$Q$18:$Q$86</c:f>
              <c:numCache>
                <c:formatCode>General</c:formatCode>
                <c:ptCount val="69"/>
                <c:pt idx="0">
                  <c:v>25.121320343559642</c:v>
                </c:pt>
                <c:pt idx="1">
                  <c:v>25.121320343559642</c:v>
                </c:pt>
                <c:pt idx="2">
                  <c:v>25.112365199041051</c:v>
                </c:pt>
                <c:pt idx="3">
                  <c:v>25.094295474288238</c:v>
                </c:pt>
                <c:pt idx="4">
                  <c:v>25.06679233317552</c:v>
                </c:pt>
                <c:pt idx="5">
                  <c:v>25.029377708620707</c:v>
                </c:pt>
                <c:pt idx="6">
                  <c:v>24.981414803779582</c:v>
                </c:pt>
                <c:pt idx="7">
                  <c:v>24.922109220967627</c:v>
                </c:pt>
                <c:pt idx="8">
                  <c:v>24.850511111720131</c:v>
                </c:pt>
                <c:pt idx="9">
                  <c:v>24.765518836729491</c:v>
                </c:pt>
                <c:pt idx="10">
                  <c:v>24.665884715814506</c:v>
                </c:pt>
                <c:pt idx="11">
                  <c:v>24.550223532921347</c:v>
                </c:pt>
                <c:pt idx="12">
                  <c:v>24.417024535778378</c:v>
                </c:pt>
                <c:pt idx="13">
                  <c:v>24.264667729461184</c:v>
                </c:pt>
                <c:pt idx="14">
                  <c:v>24.091445301802072</c:v>
                </c:pt>
                <c:pt idx="15">
                  <c:v>23.89558902909441</c:v>
                </c:pt>
                <c:pt idx="16">
                  <c:v>23.675304484488834</c:v>
                </c:pt>
                <c:pt idx="17">
                  <c:v>23.428812799376779</c:v>
                </c:pt>
                <c:pt idx="18">
                  <c:v>23.15440059960822</c:v>
                </c:pt>
                <c:pt idx="19">
                  <c:v>22.850478542876182</c:v>
                </c:pt>
                <c:pt idx="20">
                  <c:v>22.515648610459699</c:v>
                </c:pt>
                <c:pt idx="21">
                  <c:v>22.148779946124286</c:v>
                </c:pt>
                <c:pt idx="22">
                  <c:v>21.749092579647627</c:v>
                </c:pt>
                <c:pt idx="23">
                  <c:v>21.316247817648481</c:v>
                </c:pt>
                <c:pt idx="24">
                  <c:v>20.850443430255719</c:v>
                </c:pt>
                <c:pt idx="25">
                  <c:v>20.352511015043163</c:v>
                </c:pt>
                <c:pt idx="26">
                  <c:v>19.824012094025797</c:v>
                </c:pt>
                <c:pt idx="27">
                  <c:v>19.267328619720864</c:v>
                </c:pt>
                <c:pt idx="28">
                  <c:v>18.685742668341632</c:v>
                </c:pt>
                <c:pt idx="29">
                  <c:v>18.083499231276086</c:v>
                </c:pt>
                <c:pt idx="30">
                  <c:v>17.465845243412133</c:v>
                </c:pt>
                <c:pt idx="31">
                  <c:v>16.839037386266671</c:v>
                </c:pt>
                <c:pt idx="32">
                  <c:v>16.210310866413355</c:v>
                </c:pt>
                <c:pt idx="33">
                  <c:v>15.587801397730672</c:v>
                </c:pt>
                <c:pt idx="34">
                  <c:v>14.980413118983099</c:v>
                </c:pt>
                <c:pt idx="35">
                  <c:v>14.397626266651367</c:v>
                </c:pt>
                <c:pt idx="36">
                  <c:v>13.849240199701288</c:v>
                </c:pt>
                <c:pt idx="37">
                  <c:v>13.345049922719223</c:v>
                </c:pt>
                <c:pt idx="38">
                  <c:v>12.894457629600598</c:v>
                </c:pt>
                <c:pt idx="39">
                  <c:v>12.506024998174563</c:v>
                </c:pt>
                <c:pt idx="40">
                  <c:v>12.18697695026858</c:v>
                </c:pt>
                <c:pt idx="41">
                  <c:v>11.942673215960955</c:v>
                </c:pt>
                <c:pt idx="42">
                  <c:v>11.776070075219579</c:v>
                </c:pt>
                <c:pt idx="43">
                  <c:v>11.687200759487087</c:v>
                </c:pt>
                <c:pt idx="44">
                  <c:v>11.672708734145548</c:v>
                </c:pt>
                <c:pt idx="45">
                  <c:v>11.725472897229626</c:v>
                </c:pt>
                <c:pt idx="46">
                  <c:v>11.83436697547798</c:v>
                </c:pt>
                <c:pt idx="47">
                  <c:v>11.984196368758292</c:v>
                </c:pt>
                <c:pt idx="48">
                  <c:v>12.155853664712362</c:v>
                </c:pt>
                <c:pt idx="49">
                  <c:v>12.326728340928574</c:v>
                </c:pt>
                <c:pt idx="50">
                  <c:v>12.471396243324522</c:v>
                </c:pt>
                <c:pt idx="51">
                  <c:v>12.562599949916947</c:v>
                </c:pt>
                <c:pt idx="52">
                  <c:v>12.572512097042713</c:v>
                </c:pt>
                <c:pt idx="53">
                  <c:v>12.474250586960594</c:v>
                </c:pt>
                <c:pt idx="54">
                  <c:v>12.243588258117402</c:v>
                </c:pt>
                <c:pt idx="55">
                  <c:v>11.860771613883745</c:v>
                </c:pt>
                <c:pt idx="56">
                  <c:v>11.312335711079328</c:v>
                </c:pt>
                <c:pt idx="57">
                  <c:v>10.592778013035709</c:v>
                </c:pt>
                <c:pt idx="58">
                  <c:v>9.7059360716664997</c:v>
                </c:pt>
                <c:pt idx="59">
                  <c:v>8.6659057220063431</c:v>
                </c:pt>
                <c:pt idx="60">
                  <c:v>7.4973413958262753</c:v>
                </c:pt>
                <c:pt idx="61">
                  <c:v>6.2350010815433539</c:v>
                </c:pt>
                <c:pt idx="62">
                  <c:v>4.9224373520038451</c:v>
                </c:pt>
                <c:pt idx="63">
                  <c:v>3.6097933070072745</c:v>
                </c:pt>
                <c:pt idx="64">
                  <c:v>2.350736885843812</c:v>
                </c:pt>
                <c:pt idx="65">
                  <c:v>1.1986551435732498</c:v>
                </c:pt>
                <c:pt idx="66">
                  <c:v>0.20232556216226705</c:v>
                </c:pt>
                <c:pt idx="67">
                  <c:v>-0.59862442365517587</c:v>
                </c:pt>
                <c:pt idx="68">
                  <c:v>-1.178076633064598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A6-460E-BFF1-538A62C788A0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Sheet1!$W$13:$W$14</c:f>
              <c:numCache>
                <c:formatCode>General</c:formatCode>
                <c:ptCount val="2"/>
                <c:pt idx="0">
                  <c:v>2.1213203435596424</c:v>
                </c:pt>
                <c:pt idx="1">
                  <c:v>2.1213203435596424</c:v>
                </c:pt>
              </c:numCache>
            </c:numRef>
          </c:xVal>
          <c:yVal>
            <c:numRef>
              <c:f>Sheet1!$X$13:$X$14</c:f>
              <c:numCache>
                <c:formatCode>General</c:formatCode>
                <c:ptCount val="2"/>
                <c:pt idx="0">
                  <c:v>22.121320343559642</c:v>
                </c:pt>
                <c:pt idx="1">
                  <c:v>25.121320343559642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4A6-460E-BFF1-538A62C78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83520"/>
        <c:axId val="511827584"/>
      </c:scatterChart>
      <c:valAx>
        <c:axId val="511983520"/>
        <c:scaling>
          <c:orientation val="minMax"/>
          <c:max val="2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1827584"/>
        <c:crosses val="autoZero"/>
        <c:crossBetween val="midCat"/>
      </c:valAx>
      <c:valAx>
        <c:axId val="5118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198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Sheet1!$E$17</c:f>
              <c:strCache>
                <c:ptCount val="1"/>
                <c:pt idx="0">
                  <c:v>Sy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Sheet1!$D$18:$D$86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1.2626906806902635E-2</c:v>
                </c:pt>
                <c:pt idx="3">
                  <c:v>3.7880720420707906E-2</c:v>
                </c:pt>
                <c:pt idx="4">
                  <c:v>7.5761440841415811E-2</c:v>
                </c:pt>
                <c:pt idx="5">
                  <c:v>0.12626906806902635</c:v>
                </c:pt>
                <c:pt idx="6">
                  <c:v>0.18940360210353951</c:v>
                </c:pt>
                <c:pt idx="7">
                  <c:v>0.26516504294495535</c:v>
                </c:pt>
                <c:pt idx="8">
                  <c:v>0.35355339059327384</c:v>
                </c:pt>
                <c:pt idx="9">
                  <c:v>0.45456864504849492</c:v>
                </c:pt>
                <c:pt idx="10">
                  <c:v>0.5682108063106186</c:v>
                </c:pt>
                <c:pt idx="11">
                  <c:v>0.69447987437964498</c:v>
                </c:pt>
                <c:pt idx="12">
                  <c:v>0.83337584925557395</c:v>
                </c:pt>
                <c:pt idx="13">
                  <c:v>0.98489873093840563</c:v>
                </c:pt>
                <c:pt idx="14">
                  <c:v>1.1490485194281399</c:v>
                </c:pt>
                <c:pt idx="15">
                  <c:v>1.3258252147247769</c:v>
                </c:pt>
                <c:pt idx="16">
                  <c:v>1.5152288168283166</c:v>
                </c:pt>
                <c:pt idx="17">
                  <c:v>1.7172593257387587</c:v>
                </c:pt>
                <c:pt idx="18">
                  <c:v>1.9319167414561036</c:v>
                </c:pt>
                <c:pt idx="19">
                  <c:v>2.1592010639803512</c:v>
                </c:pt>
                <c:pt idx="20">
                  <c:v>2.399112293311501</c:v>
                </c:pt>
                <c:pt idx="21">
                  <c:v>2.6516504294495538</c:v>
                </c:pt>
                <c:pt idx="22">
                  <c:v>2.916815472394509</c:v>
                </c:pt>
                <c:pt idx="23">
                  <c:v>3.1946074221463667</c:v>
                </c:pt>
                <c:pt idx="24">
                  <c:v>3.4850262787051274</c:v>
                </c:pt>
                <c:pt idx="25">
                  <c:v>3.7880720420707905</c:v>
                </c:pt>
                <c:pt idx="26">
                  <c:v>4.1037447122433566</c:v>
                </c:pt>
                <c:pt idx="27">
                  <c:v>4.4320442892228247</c:v>
                </c:pt>
                <c:pt idx="28">
                  <c:v>4.7729707730091953</c:v>
                </c:pt>
                <c:pt idx="29">
                  <c:v>5.1265241636024692</c:v>
                </c:pt>
                <c:pt idx="30">
                  <c:v>5.4927044610026456</c:v>
                </c:pt>
                <c:pt idx="31">
                  <c:v>5.8715116652097246</c:v>
                </c:pt>
                <c:pt idx="32">
                  <c:v>6.262945776223706</c:v>
                </c:pt>
                <c:pt idx="33">
                  <c:v>6.6670067940445898</c:v>
                </c:pt>
                <c:pt idx="34">
                  <c:v>7.0836947186723762</c:v>
                </c:pt>
                <c:pt idx="35">
                  <c:v>7.5130095501070659</c:v>
                </c:pt>
                <c:pt idx="36">
                  <c:v>7.9549512883486582</c:v>
                </c:pt>
                <c:pt idx="37">
                  <c:v>8.4095199333971529</c:v>
                </c:pt>
                <c:pt idx="38">
                  <c:v>8.8767154852525501</c:v>
                </c:pt>
                <c:pt idx="39">
                  <c:v>9.3565379439148497</c:v>
                </c:pt>
                <c:pt idx="40">
                  <c:v>9.8489873093840519</c:v>
                </c:pt>
                <c:pt idx="41">
                  <c:v>10.354063581660157</c:v>
                </c:pt>
                <c:pt idx="42">
                  <c:v>10.871766760743164</c:v>
                </c:pt>
                <c:pt idx="43">
                  <c:v>11.402096846633075</c:v>
                </c:pt>
                <c:pt idx="44">
                  <c:v>11.945053839329889</c:v>
                </c:pt>
                <c:pt idx="45">
                  <c:v>12.500637738833605</c:v>
                </c:pt>
                <c:pt idx="46">
                  <c:v>13.068848545144224</c:v>
                </c:pt>
                <c:pt idx="47">
                  <c:v>13.649686258261745</c:v>
                </c:pt>
                <c:pt idx="48">
                  <c:v>14.243150878186169</c:v>
                </c:pt>
                <c:pt idx="49">
                  <c:v>14.849242404917495</c:v>
                </c:pt>
                <c:pt idx="50">
                  <c:v>15.467960838455724</c:v>
                </c:pt>
                <c:pt idx="51">
                  <c:v>16.099306178800855</c:v>
                </c:pt>
                <c:pt idx="52">
                  <c:v>16.743278425952891</c:v>
                </c:pt>
                <c:pt idx="53">
                  <c:v>17.399877579911827</c:v>
                </c:pt>
                <c:pt idx="54">
                  <c:v>18.069103640677667</c:v>
                </c:pt>
                <c:pt idx="55">
                  <c:v>18.750956608250409</c:v>
                </c:pt>
                <c:pt idx="56">
                  <c:v>19.445436482630054</c:v>
                </c:pt>
                <c:pt idx="57">
                  <c:v>20.152543263816604</c:v>
                </c:pt>
                <c:pt idx="58">
                  <c:v>20.872276951810054</c:v>
                </c:pt>
                <c:pt idx="59">
                  <c:v>21.604637546610409</c:v>
                </c:pt>
                <c:pt idx="60">
                  <c:v>22.349625048217664</c:v>
                </c:pt>
                <c:pt idx="61">
                  <c:v>23.107239456631824</c:v>
                </c:pt>
                <c:pt idx="62">
                  <c:v>23.877480771852884</c:v>
                </c:pt>
                <c:pt idx="63">
                  <c:v>24.660348993880849</c:v>
                </c:pt>
                <c:pt idx="64">
                  <c:v>25.455844122715714</c:v>
                </c:pt>
                <c:pt idx="65">
                  <c:v>26.263966158357483</c:v>
                </c:pt>
                <c:pt idx="66">
                  <c:v>27.084715100806154</c:v>
                </c:pt>
                <c:pt idx="67">
                  <c:v>27.918090950061728</c:v>
                </c:pt>
                <c:pt idx="68">
                  <c:v>28.764093706124207</c:v>
                </c:pt>
              </c:numCache>
            </c:numRef>
          </c:xVal>
          <c:yVal>
            <c:numRef>
              <c:f>Sheet1!$E$18:$E$86</c:f>
              <c:numCache>
                <c:formatCode>General</c:formatCode>
                <c:ptCount val="6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9-4410-8B87-F2E1F2D38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374832"/>
        <c:axId val="508747712"/>
      </c:scatterChart>
      <c:valAx>
        <c:axId val="51937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8747712"/>
        <c:crosses val="autoZero"/>
        <c:crossBetween val="midCat"/>
      </c:valAx>
      <c:valAx>
        <c:axId val="5087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37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24</xdr:row>
      <xdr:rowOff>12700</xdr:rowOff>
    </xdr:from>
    <xdr:to>
      <xdr:col>14</xdr:col>
      <xdr:colOff>558800</xdr:colOff>
      <xdr:row>48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D8548C-7885-496B-9DB9-DB591C494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228600</xdr:colOff>
      <xdr:row>20</xdr:row>
      <xdr:rowOff>177800</xdr:rowOff>
    </xdr:from>
    <xdr:to>
      <xdr:col>42</xdr:col>
      <xdr:colOff>203200</xdr:colOff>
      <xdr:row>35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BD8811-B424-4D96-AA2D-BCC1FF40C0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EAAC-CEF6-4957-93C8-D2DB472178B4}">
  <dimension ref="C1:AA86"/>
  <sheetViews>
    <sheetView tabSelected="1" topLeftCell="A4" zoomScale="150" zoomScaleNormal="150" workbookViewId="0">
      <selection activeCell="K17" sqref="K17:O18"/>
    </sheetView>
  </sheetViews>
  <sheetFormatPr defaultRowHeight="15" x14ac:dyDescent="0.25"/>
  <cols>
    <col min="16" max="16" width="12.42578125" bestFit="1" customWidth="1"/>
  </cols>
  <sheetData>
    <row r="1" spans="5:27" x14ac:dyDescent="0.25">
      <c r="M1">
        <v>1</v>
      </c>
      <c r="O1">
        <f>IF(M1=1,0,IF(O1&lt;68,O1+1,0))</f>
        <v>0</v>
      </c>
      <c r="Z1" t="s">
        <v>5</v>
      </c>
      <c r="AA1" t="s">
        <v>19</v>
      </c>
    </row>
    <row r="2" spans="5:27" x14ac:dyDescent="0.25">
      <c r="Y2">
        <v>0</v>
      </c>
      <c r="Z2">
        <f ca="1">_r*COS(Y2)+xc</f>
        <v>5.1213203435596419</v>
      </c>
      <c r="AA2">
        <f ca="1">_r*SIN(Y2)+xy</f>
        <v>22.121320343559642</v>
      </c>
    </row>
    <row r="3" spans="5:27" x14ac:dyDescent="0.25">
      <c r="E3" t="s">
        <v>0</v>
      </c>
      <c r="F3">
        <v>20</v>
      </c>
      <c r="O3" t="str">
        <f>ADDRESS(18+step,9)</f>
        <v>$I$18</v>
      </c>
      <c r="P3" t="str">
        <f>ADDRESS(18+step,10)</f>
        <v>$J$18</v>
      </c>
      <c r="Y3">
        <f>Y2+PI()/20</f>
        <v>0.15707963267948966</v>
      </c>
      <c r="Z3">
        <f ca="1">_r*COS(Y3)+xc</f>
        <v>5.0843853653450557</v>
      </c>
      <c r="AA3">
        <f ca="1">_r*SIN(Y3)+xy</f>
        <v>22.590623738680335</v>
      </c>
    </row>
    <row r="4" spans="5:27" x14ac:dyDescent="0.25">
      <c r="E4" t="s">
        <v>1</v>
      </c>
      <c r="F4">
        <v>10</v>
      </c>
      <c r="I4">
        <v>0</v>
      </c>
      <c r="J4">
        <f>H</f>
        <v>20</v>
      </c>
      <c r="T4" t="s">
        <v>20</v>
      </c>
      <c r="U4" t="s">
        <v>21</v>
      </c>
      <c r="Y4">
        <f t="shared" ref="Y4:Y42" si="0">Y3+PI()/20</f>
        <v>0.31415926535897931</v>
      </c>
      <c r="Z4">
        <f ca="1">_r*COS(Y4)+xc</f>
        <v>4.9744898924451029</v>
      </c>
      <c r="AA4">
        <f ca="1">_r*SIN(Y4)+xy</f>
        <v>23.048371326684485</v>
      </c>
    </row>
    <row r="5" spans="5:27" x14ac:dyDescent="0.25">
      <c r="I5">
        <f>F9</f>
        <v>20.000000000000004</v>
      </c>
      <c r="J5">
        <v>0</v>
      </c>
      <c r="T5">
        <f ca="1">INDIRECT(O3)</f>
        <v>2.1213203435596424</v>
      </c>
      <c r="U5">
        <f ca="1">INDIRECT(P3)</f>
        <v>22.121320343559642</v>
      </c>
      <c r="Y5">
        <f t="shared" si="0"/>
        <v>0.47123889803846897</v>
      </c>
      <c r="Z5">
        <f ca="1">_r*COS(Y5)+xc</f>
        <v>4.7943399161247466</v>
      </c>
      <c r="AA5">
        <f ca="1">_r*SIN(Y5)+xy</f>
        <v>23.483291842778282</v>
      </c>
    </row>
    <row r="6" spans="5:27" x14ac:dyDescent="0.25">
      <c r="F6" t="s">
        <v>3</v>
      </c>
      <c r="G6" t="s">
        <v>4</v>
      </c>
      <c r="O6" t="str">
        <f>ADDRESS(19+step,16)</f>
        <v>$P$19</v>
      </c>
      <c r="P6" t="str">
        <f>ADDRESS(19+step,17)</f>
        <v>$Q$19</v>
      </c>
      <c r="Y6">
        <f t="shared" si="0"/>
        <v>0.62831853071795862</v>
      </c>
      <c r="Z6">
        <f ca="1">_r*COS(Y6)+xc</f>
        <v>4.5483713266844852</v>
      </c>
      <c r="AA6">
        <f ca="1">_r*SIN(Y6)+xy</f>
        <v>23.884676100437062</v>
      </c>
    </row>
    <row r="7" spans="5:27" x14ac:dyDescent="0.25">
      <c r="E7" t="s">
        <v>2</v>
      </c>
      <c r="F7">
        <v>45</v>
      </c>
      <c r="G7">
        <f>RADIANS(F7)</f>
        <v>0.78539816339744828</v>
      </c>
      <c r="Y7">
        <f t="shared" si="0"/>
        <v>0.78539816339744828</v>
      </c>
      <c r="Z7">
        <f ca="1">_r*COS(Y7)+xc</f>
        <v>4.2426406871192857</v>
      </c>
      <c r="AA7">
        <f ca="1">_r*SIN(Y7)+xy</f>
        <v>24.242640687119284</v>
      </c>
    </row>
    <row r="8" spans="5:27" x14ac:dyDescent="0.25">
      <c r="T8" t="s">
        <v>27</v>
      </c>
      <c r="U8" t="s">
        <v>28</v>
      </c>
      <c r="Y8">
        <f t="shared" si="0"/>
        <v>0.94247779607693793</v>
      </c>
      <c r="Z8">
        <f ca="1">_r*COS(Y8)+xc</f>
        <v>3.884676100437062</v>
      </c>
      <c r="AA8">
        <f ca="1">_r*SIN(Y8)+xy</f>
        <v>24.548371326684485</v>
      </c>
    </row>
    <row r="9" spans="5:27" x14ac:dyDescent="0.25">
      <c r="E9" t="s">
        <v>5</v>
      </c>
      <c r="F9">
        <f>H/TAN(G7)</f>
        <v>20.000000000000004</v>
      </c>
      <c r="T9">
        <f ca="1">INDIRECT(O6)</f>
        <v>2.1213203435596424</v>
      </c>
      <c r="U9">
        <f ca="1">INDIRECT(P6)</f>
        <v>25.121320343559642</v>
      </c>
      <c r="Y9">
        <f t="shared" si="0"/>
        <v>1.0995574287564276</v>
      </c>
      <c r="Z9">
        <f ca="1">_r*COS(Y9)+xc</f>
        <v>3.4832918427782831</v>
      </c>
      <c r="AA9">
        <f ca="1">_r*SIN(Y9)+xy</f>
        <v>24.794339916124745</v>
      </c>
    </row>
    <row r="10" spans="5:27" x14ac:dyDescent="0.25">
      <c r="Y10">
        <f t="shared" si="0"/>
        <v>1.2566370614359172</v>
      </c>
      <c r="Z10">
        <f ca="1">_r*COS(Y10)+xc</f>
        <v>3.0483713266844847</v>
      </c>
      <c r="AA10">
        <f ca="1">_r*SIN(Y10)+xy</f>
        <v>24.974489892445103</v>
      </c>
    </row>
    <row r="11" spans="5:27" x14ac:dyDescent="0.25">
      <c r="E11" t="s">
        <v>6</v>
      </c>
      <c r="F11">
        <v>3</v>
      </c>
      <c r="Y11">
        <f t="shared" si="0"/>
        <v>1.4137166941154069</v>
      </c>
      <c r="Z11">
        <f ca="1">_r*COS(Y11)+xc</f>
        <v>2.590623738680335</v>
      </c>
      <c r="AA11">
        <f ca="1">_r*SIN(Y11)+xy</f>
        <v>25.084385365345057</v>
      </c>
    </row>
    <row r="12" spans="5:27" x14ac:dyDescent="0.25">
      <c r="Y12">
        <f t="shared" si="0"/>
        <v>1.5707963267948966</v>
      </c>
      <c r="Z12">
        <f ca="1">_r*COS(Y12)+xc</f>
        <v>2.1213203435596424</v>
      </c>
      <c r="AA12">
        <f ca="1">_r*SIN(Y12)+xy</f>
        <v>25.121320343559642</v>
      </c>
    </row>
    <row r="13" spans="5:27" x14ac:dyDescent="0.25">
      <c r="E13" t="s">
        <v>11</v>
      </c>
      <c r="F13">
        <v>0.05</v>
      </c>
      <c r="H13" t="s">
        <v>13</v>
      </c>
      <c r="I13">
        <f>2/5*m*_r^2</f>
        <v>3.6</v>
      </c>
      <c r="W13">
        <f ca="1">xc</f>
        <v>2.1213203435596424</v>
      </c>
      <c r="X13">
        <f ca="1">xy</f>
        <v>22.121320343559642</v>
      </c>
      <c r="Y13">
        <f t="shared" si="0"/>
        <v>1.7278759594743862</v>
      </c>
      <c r="Z13">
        <f ca="1">_r*COS(Y13)+xc</f>
        <v>1.65201694843895</v>
      </c>
      <c r="AA13">
        <f ca="1">_r*SIN(Y13)+xy</f>
        <v>25.084385365345057</v>
      </c>
    </row>
    <row r="14" spans="5:27" x14ac:dyDescent="0.25">
      <c r="E14" t="s">
        <v>12</v>
      </c>
      <c r="F14">
        <v>1</v>
      </c>
      <c r="H14" t="s">
        <v>14</v>
      </c>
      <c r="I14">
        <f>g*SIN(G7)/(1+I13/(m*_r^2))</f>
        <v>5.0507627227610534</v>
      </c>
      <c r="W14">
        <f ca="1">T9</f>
        <v>2.1213203435596424</v>
      </c>
      <c r="X14">
        <f ca="1">U9</f>
        <v>25.121320343559642</v>
      </c>
      <c r="Y14">
        <f t="shared" si="0"/>
        <v>1.8849555921538759</v>
      </c>
      <c r="Z14">
        <f ca="1">_r*COS(Y14)+xc</f>
        <v>1.1942693604348005</v>
      </c>
      <c r="AA14">
        <f ca="1">_r*SIN(Y14)+xy</f>
        <v>24.974489892445103</v>
      </c>
    </row>
    <row r="15" spans="5:27" x14ac:dyDescent="0.25">
      <c r="Y15">
        <f t="shared" si="0"/>
        <v>2.0420352248333655</v>
      </c>
      <c r="Z15">
        <f ca="1">_r*COS(Y15)+xc</f>
        <v>0.75934884434100236</v>
      </c>
      <c r="AA15">
        <f ca="1">_r*SIN(Y15)+xy</f>
        <v>24.794339916124745</v>
      </c>
    </row>
    <row r="16" spans="5:27" x14ac:dyDescent="0.25">
      <c r="Y16">
        <f t="shared" si="0"/>
        <v>2.1991148575128552</v>
      </c>
      <c r="Z16">
        <f ca="1">_r*COS(Y16)+xc</f>
        <v>0.3579645866822232</v>
      </c>
      <c r="AA16">
        <f ca="1">_r*SIN(Y16)+xy</f>
        <v>24.548371326684485</v>
      </c>
    </row>
    <row r="17" spans="3:27" x14ac:dyDescent="0.25">
      <c r="C17" t="s">
        <v>7</v>
      </c>
      <c r="D17" t="s">
        <v>8</v>
      </c>
      <c r="E17" t="s">
        <v>9</v>
      </c>
      <c r="F17" t="s">
        <v>10</v>
      </c>
      <c r="G17" t="s">
        <v>15</v>
      </c>
      <c r="H17" t="s">
        <v>16</v>
      </c>
      <c r="I17" t="s">
        <v>17</v>
      </c>
      <c r="J17" t="s">
        <v>18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5</v>
      </c>
      <c r="Q17" t="s">
        <v>19</v>
      </c>
      <c r="Y17">
        <f t="shared" si="0"/>
        <v>2.3561944901923448</v>
      </c>
      <c r="Z17">
        <f ca="1">_r*COS(Y17)+xc</f>
        <v>0</v>
      </c>
      <c r="AA17">
        <f ca="1">_r*SIN(Y17)+xy</f>
        <v>24.242640687119284</v>
      </c>
    </row>
    <row r="18" spans="3:27" x14ac:dyDescent="0.25">
      <c r="C18">
        <v>0</v>
      </c>
      <c r="D18">
        <v>0</v>
      </c>
      <c r="E18">
        <f>_r</f>
        <v>3</v>
      </c>
      <c r="F18">
        <v>0</v>
      </c>
      <c r="G18">
        <f>F18*dt</f>
        <v>0</v>
      </c>
      <c r="H18">
        <f>acc_b*dt</f>
        <v>0.2525381361380527</v>
      </c>
      <c r="I18">
        <f>D18*COS(-alpha)-E18*SIN(-alpha)</f>
        <v>2.1213203435596424</v>
      </c>
      <c r="J18">
        <f>D18*SIN(-alpha)+E18*COS(-alpha)+H</f>
        <v>22.121320343559642</v>
      </c>
      <c r="K18">
        <v>0</v>
      </c>
      <c r="L18">
        <v>0</v>
      </c>
      <c r="M18">
        <f>acc_b/_r</f>
        <v>1.6835875742536845</v>
      </c>
      <c r="N18">
        <f>L18*dt</f>
        <v>0</v>
      </c>
      <c r="O18">
        <f>M18*dt</f>
        <v>8.417937871268423E-2</v>
      </c>
      <c r="P18">
        <f>_r*COS(PI()/2-K18)+I18</f>
        <v>2.1213203435596424</v>
      </c>
      <c r="Q18">
        <f>_r*SIN(PI()/2-K18)+J18</f>
        <v>25.121320343559642</v>
      </c>
      <c r="Y18">
        <f t="shared" si="0"/>
        <v>2.5132741228718345</v>
      </c>
      <c r="Z18">
        <f ca="1">_r*COS(Y18)+xc</f>
        <v>-0.30573063956519952</v>
      </c>
      <c r="AA18">
        <f ca="1">_r*SIN(Y18)+xy</f>
        <v>23.884676100437062</v>
      </c>
    </row>
    <row r="19" spans="3:27" x14ac:dyDescent="0.25">
      <c r="C19">
        <f>C18+dt</f>
        <v>0.05</v>
      </c>
      <c r="D19">
        <f>D18+G18</f>
        <v>0</v>
      </c>
      <c r="E19">
        <f>_r</f>
        <v>3</v>
      </c>
      <c r="F19">
        <f>F18+H18</f>
        <v>0.2525381361380527</v>
      </c>
      <c r="G19">
        <f>F19*dt</f>
        <v>1.2626906806902635E-2</v>
      </c>
      <c r="H19">
        <f>acc_b*dt</f>
        <v>0.2525381361380527</v>
      </c>
      <c r="I19">
        <f>D19*COS(-alpha)-E19*SIN(-alpha)</f>
        <v>2.1213203435596424</v>
      </c>
      <c r="J19">
        <f>D19*SIN(-alpha)+E19*COS(-alpha)+H</f>
        <v>22.121320343559642</v>
      </c>
      <c r="K19">
        <f>K18+N18</f>
        <v>0</v>
      </c>
      <c r="L19">
        <f>L18+O18</f>
        <v>8.417937871268423E-2</v>
      </c>
      <c r="M19">
        <f>acc_b/_r</f>
        <v>1.6835875742536845</v>
      </c>
      <c r="N19">
        <f>L19*dt</f>
        <v>4.208968935634212E-3</v>
      </c>
      <c r="O19">
        <f>M19*dt</f>
        <v>8.417937871268423E-2</v>
      </c>
      <c r="P19">
        <f>_r*COS(PI()/2-K19)+I19</f>
        <v>2.1213203435596424</v>
      </c>
      <c r="Q19">
        <f>_r*SIN(PI()/2-K19)+J19</f>
        <v>25.121320343559642</v>
      </c>
      <c r="Y19">
        <f t="shared" si="0"/>
        <v>2.6703537555513241</v>
      </c>
      <c r="Z19">
        <f ca="1">_r*COS(Y19)+xc</f>
        <v>-0.55169922900546098</v>
      </c>
      <c r="AA19">
        <f ca="1">_r*SIN(Y19)+xy</f>
        <v>23.483291842778282</v>
      </c>
    </row>
    <row r="20" spans="3:27" x14ac:dyDescent="0.25">
      <c r="C20">
        <f>C19+dt</f>
        <v>0.1</v>
      </c>
      <c r="D20">
        <f t="shared" ref="D20:D21" si="1">D19+G19</f>
        <v>1.2626906806902635E-2</v>
      </c>
      <c r="E20">
        <f>_r</f>
        <v>3</v>
      </c>
      <c r="F20">
        <f t="shared" ref="F20:F21" si="2">F19+H19</f>
        <v>0.50507627227610541</v>
      </c>
      <c r="G20">
        <f>F20*dt</f>
        <v>2.525381361380527E-2</v>
      </c>
      <c r="H20">
        <f>acc_b*dt</f>
        <v>0.2525381361380527</v>
      </c>
      <c r="I20">
        <f>D20*COS(-alpha)-E20*SIN(-alpha)</f>
        <v>2.130248914988214</v>
      </c>
      <c r="J20">
        <f>D20*SIN(-alpha)+E20*COS(-alpha)+H</f>
        <v>22.112391772131073</v>
      </c>
      <c r="K20">
        <f t="shared" ref="K20:K83" si="3">K19+N19</f>
        <v>4.208968935634212E-3</v>
      </c>
      <c r="L20">
        <f t="shared" ref="L20:L83" si="4">L19+O19</f>
        <v>0.16835875742536846</v>
      </c>
      <c r="M20">
        <f>acc_b/_r</f>
        <v>1.6835875742536845</v>
      </c>
      <c r="N20">
        <f>L20*dt</f>
        <v>8.4179378712684241E-3</v>
      </c>
      <c r="O20">
        <f>M20*dt</f>
        <v>8.417937871268423E-2</v>
      </c>
      <c r="P20">
        <f>_r*COS(PI()/2-K20)+I20</f>
        <v>2.1428757845133246</v>
      </c>
      <c r="Q20">
        <f>_r*SIN(PI()/2-K20)+J20</f>
        <v>25.112365199041051</v>
      </c>
      <c r="Y20">
        <f t="shared" si="0"/>
        <v>2.8274333882308138</v>
      </c>
      <c r="Z20">
        <f ca="1">_r*COS(Y20)+xc</f>
        <v>-0.7318492053258181</v>
      </c>
      <c r="AA20">
        <f ca="1">_r*SIN(Y20)+xy</f>
        <v>23.048371326684485</v>
      </c>
    </row>
    <row r="21" spans="3:27" x14ac:dyDescent="0.25">
      <c r="C21">
        <f>C20+dt</f>
        <v>0.15000000000000002</v>
      </c>
      <c r="D21">
        <f t="shared" si="1"/>
        <v>3.7880720420707906E-2</v>
      </c>
      <c r="E21">
        <f>_r</f>
        <v>3</v>
      </c>
      <c r="F21">
        <f t="shared" si="2"/>
        <v>0.75761440841415806</v>
      </c>
      <c r="G21">
        <f>F21*dt</f>
        <v>3.7880720420707906E-2</v>
      </c>
      <c r="H21">
        <f>acc_b*dt</f>
        <v>0.2525381361380527</v>
      </c>
      <c r="I21">
        <f>D21*COS(-alpha)-E21*SIN(-alpha)</f>
        <v>2.1481060578453568</v>
      </c>
      <c r="J21">
        <f>D21*SIN(-alpha)+E21*COS(-alpha)+H</f>
        <v>22.09453462927393</v>
      </c>
      <c r="K21">
        <f t="shared" si="3"/>
        <v>1.2626906806902635E-2</v>
      </c>
      <c r="L21">
        <f t="shared" si="4"/>
        <v>0.2525381361380527</v>
      </c>
      <c r="M21">
        <f>acc_b/_r</f>
        <v>1.6835875742536845</v>
      </c>
      <c r="N21">
        <f>L21*dt</f>
        <v>1.2626906806902635E-2</v>
      </c>
      <c r="O21">
        <f>M21*dt</f>
        <v>8.417937871268423E-2</v>
      </c>
      <c r="P21">
        <f>_r*COS(PI()/2-K21)+I21</f>
        <v>2.1859857716648099</v>
      </c>
      <c r="Q21">
        <f>_r*SIN(PI()/2-K21)+J21</f>
        <v>25.094295474288238</v>
      </c>
      <c r="Y21">
        <f t="shared" si="0"/>
        <v>2.9845130209103035</v>
      </c>
      <c r="Z21">
        <f ca="1">_r*COS(Y21)+xc</f>
        <v>-0.84174467822577048</v>
      </c>
      <c r="AA21">
        <f ca="1">_r*SIN(Y21)+xy</f>
        <v>22.590623738680335</v>
      </c>
    </row>
    <row r="22" spans="3:27" x14ac:dyDescent="0.25">
      <c r="C22">
        <f>C21+dt</f>
        <v>0.2</v>
      </c>
      <c r="D22">
        <f>D21+G21</f>
        <v>7.5761440841415811E-2</v>
      </c>
      <c r="E22">
        <f>_r</f>
        <v>3</v>
      </c>
      <c r="F22">
        <f>F21+H21</f>
        <v>1.0101525445522108</v>
      </c>
      <c r="G22">
        <f>F22*dt</f>
        <v>5.0507627227610541E-2</v>
      </c>
      <c r="H22">
        <f>acc_b*dt</f>
        <v>0.2525381361380527</v>
      </c>
      <c r="I22">
        <f>D22*COS(-alpha)-E22*SIN(-alpha)</f>
        <v>2.1748917721310708</v>
      </c>
      <c r="J22">
        <f>D22*SIN(-alpha)+E22*COS(-alpha)+H</f>
        <v>22.067748914988215</v>
      </c>
      <c r="K22">
        <f t="shared" si="3"/>
        <v>2.525381361380527E-2</v>
      </c>
      <c r="L22">
        <f t="shared" si="4"/>
        <v>0.33671751485073692</v>
      </c>
      <c r="M22">
        <f>acc_b/_r</f>
        <v>1.6835875742536845</v>
      </c>
      <c r="N22">
        <f>L22*dt</f>
        <v>1.6835875742536848E-2</v>
      </c>
      <c r="O22">
        <f>M22*dt</f>
        <v>8.417937871268423E-2</v>
      </c>
      <c r="P22">
        <f>_r*COS(PI()/2-K22)+I22</f>
        <v>2.2506451603550315</v>
      </c>
      <c r="Q22">
        <f>_r*SIN(PI()/2-K22)+J22</f>
        <v>25.06679233317552</v>
      </c>
      <c r="Y22">
        <f t="shared" si="0"/>
        <v>3.1415926535897931</v>
      </c>
      <c r="Z22">
        <f ca="1">_r*COS(Y22)+xc</f>
        <v>-0.87867965644035761</v>
      </c>
      <c r="AA22">
        <f ca="1">_r*SIN(Y22)+xy</f>
        <v>22.121320343559642</v>
      </c>
    </row>
    <row r="23" spans="3:27" x14ac:dyDescent="0.25">
      <c r="C23">
        <f>C22+dt</f>
        <v>0.25</v>
      </c>
      <c r="D23">
        <f t="shared" ref="D23:D32" si="5">D22+G22</f>
        <v>0.12626906806902635</v>
      </c>
      <c r="E23">
        <f>_r</f>
        <v>3</v>
      </c>
      <c r="F23">
        <f t="shared" ref="F23:F32" si="6">F22+H22</f>
        <v>1.2626906806902636</v>
      </c>
      <c r="G23">
        <f>F23*dt</f>
        <v>6.3134534034513176E-2</v>
      </c>
      <c r="H23">
        <f>acc_b*dt</f>
        <v>0.2525381361380527</v>
      </c>
      <c r="I23">
        <f>D23*COS(-alpha)-E23*SIN(-alpha)</f>
        <v>2.2106060578453568</v>
      </c>
      <c r="J23">
        <f>D23*SIN(-alpha)+E23*COS(-alpha)+H</f>
        <v>22.03203462927393</v>
      </c>
      <c r="K23">
        <f t="shared" si="3"/>
        <v>4.2089689356342122E-2</v>
      </c>
      <c r="L23">
        <f t="shared" si="4"/>
        <v>0.42089689356342114</v>
      </c>
      <c r="M23">
        <f>acc_b/_r</f>
        <v>1.6835875742536845</v>
      </c>
      <c r="N23">
        <f>L23*dt</f>
        <v>2.1044844678171058E-2</v>
      </c>
      <c r="O23">
        <f>M23*dt</f>
        <v>8.417937871268423E-2</v>
      </c>
      <c r="P23">
        <f>_r*COS(PI()/2-K23)+I23</f>
        <v>2.3368378473913789</v>
      </c>
      <c r="Q23">
        <f>_r*SIN(PI()/2-K23)+J23</f>
        <v>25.029377708620707</v>
      </c>
      <c r="Y23">
        <f t="shared" si="0"/>
        <v>3.2986722862692828</v>
      </c>
      <c r="Z23">
        <f ca="1">_r*COS(Y23)+xc</f>
        <v>-0.84174467822577093</v>
      </c>
      <c r="AA23">
        <f ca="1">_r*SIN(Y23)+xy</f>
        <v>21.652016948438948</v>
      </c>
    </row>
    <row r="24" spans="3:27" x14ac:dyDescent="0.25">
      <c r="C24">
        <f>C23+dt</f>
        <v>0.3</v>
      </c>
      <c r="D24">
        <f t="shared" si="5"/>
        <v>0.18940360210353951</v>
      </c>
      <c r="E24">
        <f>_r</f>
        <v>3</v>
      </c>
      <c r="F24">
        <f t="shared" si="6"/>
        <v>1.5152288168283163</v>
      </c>
      <c r="G24">
        <f>F24*dt</f>
        <v>7.5761440841415825E-2</v>
      </c>
      <c r="H24">
        <f>acc_b*dt</f>
        <v>0.2525381361380527</v>
      </c>
      <c r="I24">
        <f>D24*COS(-alpha)-E24*SIN(-alpha)</f>
        <v>2.255248914988214</v>
      </c>
      <c r="J24">
        <f>D24*SIN(-alpha)+E24*COS(-alpha)+H</f>
        <v>21.987391772131073</v>
      </c>
      <c r="K24">
        <f t="shared" si="3"/>
        <v>6.3134534034513176E-2</v>
      </c>
      <c r="L24">
        <f t="shared" si="4"/>
        <v>0.50507627227610541</v>
      </c>
      <c r="M24">
        <f>acc_b/_r</f>
        <v>1.6835875742536845</v>
      </c>
      <c r="N24">
        <f>L24*dt</f>
        <v>2.525381361380527E-2</v>
      </c>
      <c r="O24">
        <f>M24*dt</f>
        <v>8.417937871268423E-2</v>
      </c>
      <c r="P24">
        <f>_r*COS(PI()/2-K24)+I24</f>
        <v>2.4445267160063491</v>
      </c>
      <c r="Q24">
        <f>_r*SIN(PI()/2-K24)+J24</f>
        <v>24.981414803779582</v>
      </c>
      <c r="Y24">
        <f t="shared" si="0"/>
        <v>3.4557519189487724</v>
      </c>
      <c r="Z24">
        <f ca="1">_r*COS(Y24)+xc</f>
        <v>-0.73184920532581854</v>
      </c>
      <c r="AA24">
        <f ca="1">_r*SIN(Y24)+xy</f>
        <v>21.194269360434799</v>
      </c>
    </row>
    <row r="25" spans="3:27" x14ac:dyDescent="0.25">
      <c r="C25">
        <f>C24+dt</f>
        <v>0.35</v>
      </c>
      <c r="D25">
        <f t="shared" si="5"/>
        <v>0.26516504294495535</v>
      </c>
      <c r="E25">
        <f>_r</f>
        <v>3</v>
      </c>
      <c r="F25">
        <f t="shared" si="6"/>
        <v>1.7677669529663691</v>
      </c>
      <c r="G25">
        <f>F25*dt</f>
        <v>8.838834764831846E-2</v>
      </c>
      <c r="H25">
        <f>acc_b*dt</f>
        <v>0.2525381361380527</v>
      </c>
      <c r="I25">
        <f>D25*COS(-alpha)-E25*SIN(-alpha)</f>
        <v>2.3088203435596424</v>
      </c>
      <c r="J25">
        <f>D25*SIN(-alpha)+E25*COS(-alpha)+H</f>
        <v>21.933820343559642</v>
      </c>
      <c r="K25">
        <f t="shared" si="3"/>
        <v>8.8388347648318447E-2</v>
      </c>
      <c r="L25">
        <f t="shared" si="4"/>
        <v>0.58925565098878963</v>
      </c>
      <c r="M25">
        <f>acc_b/_r</f>
        <v>1.6835875742536845</v>
      </c>
      <c r="N25">
        <f>L25*dt</f>
        <v>2.9462782549439483E-2</v>
      </c>
      <c r="O25">
        <f>M25*dt</f>
        <v>8.417937871268423E-2</v>
      </c>
      <c r="P25">
        <f>_r*COS(PI()/2-K25)+I25</f>
        <v>2.5736402543664272</v>
      </c>
      <c r="Q25">
        <f>_r*SIN(PI()/2-K25)+J25</f>
        <v>24.922109220967627</v>
      </c>
      <c r="Y25">
        <f t="shared" si="0"/>
        <v>3.6128315516282621</v>
      </c>
      <c r="Z25">
        <f ca="1">_r*COS(Y25)+xc</f>
        <v>-0.55169922900546142</v>
      </c>
      <c r="AA25">
        <f ca="1">_r*SIN(Y25)+xy</f>
        <v>20.759348844341002</v>
      </c>
    </row>
    <row r="26" spans="3:27" x14ac:dyDescent="0.25">
      <c r="C26">
        <f>C25+dt</f>
        <v>0.39999999999999997</v>
      </c>
      <c r="D26">
        <f t="shared" si="5"/>
        <v>0.35355339059327384</v>
      </c>
      <c r="E26">
        <f>_r</f>
        <v>3</v>
      </c>
      <c r="F26">
        <f t="shared" si="6"/>
        <v>2.0203050891044216</v>
      </c>
      <c r="G26">
        <f>F26*dt</f>
        <v>0.10101525445522108</v>
      </c>
      <c r="H26">
        <f>acc_b*dt</f>
        <v>0.2525381361380527</v>
      </c>
      <c r="I26">
        <f>D26*COS(-alpha)-E26*SIN(-alpha)</f>
        <v>2.3713203435596424</v>
      </c>
      <c r="J26">
        <f>D26*SIN(-alpha)+E26*COS(-alpha)+H</f>
        <v>21.871320343559642</v>
      </c>
      <c r="K26">
        <f t="shared" si="3"/>
        <v>0.11785113019775793</v>
      </c>
      <c r="L26">
        <f t="shared" si="4"/>
        <v>0.67343502970147384</v>
      </c>
      <c r="M26">
        <f>acc_b/_r</f>
        <v>1.6835875742536845</v>
      </c>
      <c r="N26">
        <f>L26*dt</f>
        <v>3.3671751485073696E-2</v>
      </c>
      <c r="O26">
        <f>M26*dt</f>
        <v>8.417937871268423E-2</v>
      </c>
      <c r="P26">
        <f>_r*COS(PI()/2-K26)+I26</f>
        <v>2.7240558916793485</v>
      </c>
      <c r="Q26">
        <f>_r*SIN(PI()/2-K26)+J26</f>
        <v>24.850511111720131</v>
      </c>
      <c r="Y26">
        <f t="shared" si="0"/>
        <v>3.7699111843077517</v>
      </c>
      <c r="Z26">
        <f ca="1">_r*COS(Y26)+xc</f>
        <v>-0.30573063956520041</v>
      </c>
      <c r="AA26">
        <f ca="1">_r*SIN(Y26)+xy</f>
        <v>20.357964586682222</v>
      </c>
    </row>
    <row r="27" spans="3:27" x14ac:dyDescent="0.25">
      <c r="C27">
        <f>C26+dt</f>
        <v>0.44999999999999996</v>
      </c>
      <c r="D27">
        <f t="shared" si="5"/>
        <v>0.45456864504849492</v>
      </c>
      <c r="E27">
        <f>_r</f>
        <v>3</v>
      </c>
      <c r="F27">
        <f t="shared" si="6"/>
        <v>2.2728432252424744</v>
      </c>
      <c r="G27">
        <f>F27*dt</f>
        <v>0.11364216126212373</v>
      </c>
      <c r="H27">
        <f>acc_b*dt</f>
        <v>0.2525381361380527</v>
      </c>
      <c r="I27">
        <f>D27*COS(-alpha)-E27*SIN(-alpha)</f>
        <v>2.442748914988214</v>
      </c>
      <c r="J27">
        <f>D27*SIN(-alpha)+E27*COS(-alpha)+H</f>
        <v>21.799891772131073</v>
      </c>
      <c r="K27">
        <f t="shared" si="3"/>
        <v>0.15152288168283162</v>
      </c>
      <c r="L27">
        <f t="shared" si="4"/>
        <v>0.75761440841415806</v>
      </c>
      <c r="M27">
        <f>acc_b/_r</f>
        <v>1.6835875742536845</v>
      </c>
      <c r="N27">
        <f>L27*dt</f>
        <v>3.7880720420707906E-2</v>
      </c>
      <c r="O27">
        <f>M27*dt</f>
        <v>8.417937871268423E-2</v>
      </c>
      <c r="P27">
        <f>_r*COS(PI()/2-K27)+I27</f>
        <v>2.895580134893998</v>
      </c>
      <c r="Q27">
        <f>_r*SIN(PI()/2-K27)+J27</f>
        <v>24.765518836729491</v>
      </c>
      <c r="Y27">
        <f t="shared" si="0"/>
        <v>3.9269908169872414</v>
      </c>
      <c r="Z27">
        <f ca="1">_r*COS(Y27)+xc</f>
        <v>0</v>
      </c>
      <c r="AA27">
        <f ca="1">_r*SIN(Y27)+xy</f>
        <v>20</v>
      </c>
    </row>
    <row r="28" spans="3:27" x14ac:dyDescent="0.25">
      <c r="C28">
        <f>C27+dt</f>
        <v>0.49999999999999994</v>
      </c>
      <c r="D28">
        <f t="shared" si="5"/>
        <v>0.5682108063106186</v>
      </c>
      <c r="E28">
        <f>_r</f>
        <v>3</v>
      </c>
      <c r="F28">
        <f t="shared" si="6"/>
        <v>2.5253813613805272</v>
      </c>
      <c r="G28">
        <f>F28*dt</f>
        <v>0.12626906806902635</v>
      </c>
      <c r="H28">
        <f>acc_b*dt</f>
        <v>0.2525381361380527</v>
      </c>
      <c r="I28">
        <f>D28*COS(-alpha)-E28*SIN(-alpha)</f>
        <v>2.5231060578453568</v>
      </c>
      <c r="J28">
        <f>D28*SIN(-alpha)+E28*COS(-alpha)+H</f>
        <v>21.71953462927393</v>
      </c>
      <c r="K28">
        <f t="shared" si="3"/>
        <v>0.18940360210353951</v>
      </c>
      <c r="L28">
        <f t="shared" si="4"/>
        <v>0.84179378712684227</v>
      </c>
      <c r="M28">
        <f>acc_b/_r</f>
        <v>1.6835875742536845</v>
      </c>
      <c r="N28">
        <f>L28*dt</f>
        <v>4.2089689356342115E-2</v>
      </c>
      <c r="O28">
        <f>M28*dt</f>
        <v>8.417937871268423E-2</v>
      </c>
      <c r="P28">
        <f>_r*COS(PI()/2-K28)+I28</f>
        <v>3.0879256463356435</v>
      </c>
      <c r="Q28">
        <f>_r*SIN(PI()/2-K28)+J28</f>
        <v>24.665884715814506</v>
      </c>
      <c r="Y28">
        <f t="shared" si="0"/>
        <v>4.0840704496667311</v>
      </c>
      <c r="Z28">
        <f ca="1">_r*COS(Y28)+xc</f>
        <v>0.35796458668222275</v>
      </c>
      <c r="AA28">
        <f ca="1">_r*SIN(Y28)+xy</f>
        <v>19.694269360434799</v>
      </c>
    </row>
    <row r="29" spans="3:27" x14ac:dyDescent="0.25">
      <c r="C29">
        <f>C28+dt</f>
        <v>0.54999999999999993</v>
      </c>
      <c r="D29">
        <f t="shared" si="5"/>
        <v>0.69447987437964498</v>
      </c>
      <c r="E29">
        <f>_r</f>
        <v>3</v>
      </c>
      <c r="F29">
        <f t="shared" si="6"/>
        <v>2.7779194975185799</v>
      </c>
      <c r="G29">
        <f>F29*dt</f>
        <v>0.138895974875929</v>
      </c>
      <c r="H29">
        <f>acc_b*dt</f>
        <v>0.2525381361380527</v>
      </c>
      <c r="I29">
        <f>D29*COS(-alpha)-E29*SIN(-alpha)</f>
        <v>2.6123917721310712</v>
      </c>
      <c r="J29">
        <f>D29*SIN(-alpha)+E29*COS(-alpha)+H</f>
        <v>21.630248914988215</v>
      </c>
      <c r="K29">
        <f t="shared" si="3"/>
        <v>0.23149329145988162</v>
      </c>
      <c r="L29">
        <f t="shared" si="4"/>
        <v>0.92597316583952649</v>
      </c>
      <c r="M29">
        <f>acc_b/_r</f>
        <v>1.6835875742536845</v>
      </c>
      <c r="N29">
        <f>L29*dt</f>
        <v>4.6298658291976325E-2</v>
      </c>
      <c r="O29">
        <f>M29*dt</f>
        <v>8.417937871268423E-2</v>
      </c>
      <c r="P29">
        <f>_r*COS(PI()/2-K29)+I29</f>
        <v>3.3006854816957203</v>
      </c>
      <c r="Q29">
        <f>_r*SIN(PI()/2-K29)+J29</f>
        <v>24.550223532921347</v>
      </c>
      <c r="Y29">
        <f t="shared" si="0"/>
        <v>4.2411500823462207</v>
      </c>
      <c r="Z29">
        <f ca="1">_r*COS(Y29)+xc</f>
        <v>0.75934884434100169</v>
      </c>
      <c r="AA29">
        <f ca="1">_r*SIN(Y29)+xy</f>
        <v>19.448300770994539</v>
      </c>
    </row>
    <row r="30" spans="3:27" x14ac:dyDescent="0.25">
      <c r="C30">
        <f>C29+dt</f>
        <v>0.6</v>
      </c>
      <c r="D30">
        <f t="shared" si="5"/>
        <v>0.83337584925557395</v>
      </c>
      <c r="E30">
        <f>_r</f>
        <v>3</v>
      </c>
      <c r="F30">
        <f t="shared" si="6"/>
        <v>3.0304576336566327</v>
      </c>
      <c r="G30">
        <f>F30*dt</f>
        <v>0.15152288168283165</v>
      </c>
      <c r="H30">
        <f>acc_b*dt</f>
        <v>0.2525381361380527</v>
      </c>
      <c r="I30">
        <f>D30*COS(-alpha)-E30*SIN(-alpha)</f>
        <v>2.7106060578453568</v>
      </c>
      <c r="J30">
        <f>D30*SIN(-alpha)+E30*COS(-alpha)+H</f>
        <v>21.53203462927393</v>
      </c>
      <c r="K30">
        <f t="shared" si="3"/>
        <v>0.27779194975185795</v>
      </c>
      <c r="L30">
        <f t="shared" si="4"/>
        <v>1.0101525445522108</v>
      </c>
      <c r="M30">
        <f>acc_b/_r</f>
        <v>1.6835875742536845</v>
      </c>
      <c r="N30">
        <f>L30*dt</f>
        <v>5.0507627227610541E-2</v>
      </c>
      <c r="O30">
        <f>M30*dt</f>
        <v>8.417937871268423E-2</v>
      </c>
      <c r="P30">
        <f>_r*COS(PI()/2-K30)+I30</f>
        <v>3.5333048115623296</v>
      </c>
      <c r="Q30">
        <f>_r*SIN(PI()/2-K30)+J30</f>
        <v>24.417024535778378</v>
      </c>
      <c r="Y30">
        <f t="shared" si="0"/>
        <v>4.3982297150257104</v>
      </c>
      <c r="Z30">
        <f ca="1">_r*COS(Y30)+xc</f>
        <v>1.1942693604347996</v>
      </c>
      <c r="AA30">
        <f ca="1">_r*SIN(Y30)+xy</f>
        <v>19.268150794674181</v>
      </c>
    </row>
    <row r="31" spans="3:27" x14ac:dyDescent="0.25">
      <c r="C31">
        <f>C30+dt</f>
        <v>0.65</v>
      </c>
      <c r="D31">
        <f t="shared" si="5"/>
        <v>0.98489873093840563</v>
      </c>
      <c r="E31">
        <f>_r</f>
        <v>3</v>
      </c>
      <c r="F31">
        <f t="shared" si="6"/>
        <v>3.2829957697946854</v>
      </c>
      <c r="G31">
        <f>F31*dt</f>
        <v>0.16414978848973427</v>
      </c>
      <c r="H31">
        <f>acc_b*dt</f>
        <v>0.2525381361380527</v>
      </c>
      <c r="I31">
        <f>D31*COS(-alpha)-E31*SIN(-alpha)</f>
        <v>2.817748914988214</v>
      </c>
      <c r="J31">
        <f>D31*SIN(-alpha)+E31*COS(-alpha)+H</f>
        <v>21.424891772131073</v>
      </c>
      <c r="K31">
        <f t="shared" si="3"/>
        <v>0.32829957697946849</v>
      </c>
      <c r="L31">
        <f t="shared" si="4"/>
        <v>1.0943319232648951</v>
      </c>
      <c r="M31">
        <f>acc_b/_r</f>
        <v>1.6835875742536845</v>
      </c>
      <c r="N31">
        <f>L31*dt</f>
        <v>5.4716596163244757E-2</v>
      </c>
      <c r="O31">
        <f>M31*dt</f>
        <v>8.417937871268423E-2</v>
      </c>
      <c r="P31">
        <f>_r*COS(PI()/2-K31)+I31</f>
        <v>3.7850505805351391</v>
      </c>
      <c r="Q31">
        <f>_r*SIN(PI()/2-K31)+J31</f>
        <v>24.264667729461184</v>
      </c>
      <c r="Y31">
        <f t="shared" si="0"/>
        <v>4.5553093477052</v>
      </c>
      <c r="Z31">
        <f ca="1">_r*COS(Y31)+xc</f>
        <v>1.6520169484389493</v>
      </c>
      <c r="AA31">
        <f ca="1">_r*SIN(Y31)+xy</f>
        <v>19.158255321774227</v>
      </c>
    </row>
    <row r="32" spans="3:27" x14ac:dyDescent="0.25">
      <c r="C32">
        <f>C31+dt</f>
        <v>0.70000000000000007</v>
      </c>
      <c r="D32">
        <f t="shared" si="5"/>
        <v>1.1490485194281399</v>
      </c>
      <c r="E32">
        <f>_r</f>
        <v>3</v>
      </c>
      <c r="F32">
        <f t="shared" si="6"/>
        <v>3.5355339059327382</v>
      </c>
      <c r="G32">
        <f>F32*dt</f>
        <v>0.17677669529663692</v>
      </c>
      <c r="H32">
        <f>acc_b*dt</f>
        <v>0.2525381361380527</v>
      </c>
      <c r="I32">
        <f>D32*COS(-alpha)-E32*SIN(-alpha)</f>
        <v>2.9338203435596428</v>
      </c>
      <c r="J32">
        <f>D32*SIN(-alpha)+E32*COS(-alpha)+H</f>
        <v>21.308820343559642</v>
      </c>
      <c r="K32">
        <f t="shared" si="3"/>
        <v>0.38301617314271325</v>
      </c>
      <c r="L32">
        <f t="shared" si="4"/>
        <v>1.1785113019775795</v>
      </c>
      <c r="M32">
        <f>acc_b/_r</f>
        <v>1.6835875742536845</v>
      </c>
      <c r="N32">
        <f>L32*dt</f>
        <v>5.8925565098878974E-2</v>
      </c>
      <c r="O32">
        <f>M32*dt</f>
        <v>8.417937871268423E-2</v>
      </c>
      <c r="P32">
        <f>_r*COS(PI()/2-K32)+I32</f>
        <v>4.0549797174964279</v>
      </c>
      <c r="Q32">
        <f>_r*SIN(PI()/2-K32)+J32</f>
        <v>24.091445301802072</v>
      </c>
      <c r="Y32">
        <f t="shared" si="0"/>
        <v>4.7123889803846897</v>
      </c>
      <c r="Z32">
        <f ca="1">_r*COS(Y32)+xc</f>
        <v>2.1213203435596419</v>
      </c>
      <c r="AA32">
        <f ca="1">_r*SIN(Y32)+xy</f>
        <v>19.121320343559642</v>
      </c>
    </row>
    <row r="33" spans="3:27" x14ac:dyDescent="0.25">
      <c r="C33">
        <f>C32+dt</f>
        <v>0.75000000000000011</v>
      </c>
      <c r="D33">
        <f t="shared" ref="D33:D50" si="7">D32+G32</f>
        <v>1.3258252147247769</v>
      </c>
      <c r="E33">
        <f>_r</f>
        <v>3</v>
      </c>
      <c r="F33">
        <f t="shared" ref="F33:F50" si="8">F32+H32</f>
        <v>3.788072042070791</v>
      </c>
      <c r="G33">
        <f>F33*dt</f>
        <v>0.18940360210353957</v>
      </c>
      <c r="H33">
        <f>acc_b*dt</f>
        <v>0.2525381361380527</v>
      </c>
      <c r="I33">
        <f>D33*COS(-alpha)-E33*SIN(-alpha)</f>
        <v>3.0588203435596428</v>
      </c>
      <c r="J33">
        <f>D33*SIN(-alpha)+E33*COS(-alpha)+H</f>
        <v>21.183820343559642</v>
      </c>
      <c r="K33">
        <f t="shared" si="3"/>
        <v>0.44194173824159222</v>
      </c>
      <c r="L33">
        <f t="shared" si="4"/>
        <v>1.2626906806902638</v>
      </c>
      <c r="M33">
        <f>acc_b/_r</f>
        <v>1.6835875742536845</v>
      </c>
      <c r="N33">
        <f>L33*dt</f>
        <v>6.313453403451319E-2</v>
      </c>
      <c r="O33">
        <f>M33*dt</f>
        <v>8.417937871268423E-2</v>
      </c>
      <c r="P33">
        <f>_r*COS(PI()/2-K33)+I33</f>
        <v>4.3419066992477671</v>
      </c>
      <c r="Q33">
        <f>_r*SIN(PI()/2-K33)+J33</f>
        <v>23.89558902909441</v>
      </c>
      <c r="Y33">
        <f t="shared" si="0"/>
        <v>4.8694686130641793</v>
      </c>
      <c r="Z33">
        <f ca="1">_r*COS(Y33)+xc</f>
        <v>2.5906237386803346</v>
      </c>
      <c r="AA33">
        <f ca="1">_r*SIN(Y33)+xy</f>
        <v>19.158255321774227</v>
      </c>
    </row>
    <row r="34" spans="3:27" x14ac:dyDescent="0.25">
      <c r="C34">
        <f>C33+dt</f>
        <v>0.80000000000000016</v>
      </c>
      <c r="D34">
        <f t="shared" si="7"/>
        <v>1.5152288168283166</v>
      </c>
      <c r="E34">
        <f>_r</f>
        <v>3</v>
      </c>
      <c r="F34">
        <f t="shared" si="8"/>
        <v>4.0406101782088433</v>
      </c>
      <c r="G34">
        <f>F34*dt</f>
        <v>0.20203050891044216</v>
      </c>
      <c r="H34">
        <f>acc_b*dt</f>
        <v>0.2525381361380527</v>
      </c>
      <c r="I34">
        <f>D34*COS(-alpha)-E34*SIN(-alpha)</f>
        <v>3.192748914988214</v>
      </c>
      <c r="J34">
        <f>D34*SIN(-alpha)+E34*COS(-alpha)+H</f>
        <v>21.049891772131073</v>
      </c>
      <c r="K34">
        <f t="shared" si="3"/>
        <v>0.50507627227610541</v>
      </c>
      <c r="L34">
        <f t="shared" si="4"/>
        <v>1.3468700594029481</v>
      </c>
      <c r="M34">
        <f>acc_b/_r</f>
        <v>1.6835875742536845</v>
      </c>
      <c r="N34">
        <f>L34*dt</f>
        <v>6.7343502970147406E-2</v>
      </c>
      <c r="O34">
        <f>M34*dt</f>
        <v>8.417937871268423E-2</v>
      </c>
      <c r="P34">
        <f>_r*COS(PI()/2-K34)+I34</f>
        <v>4.6443714863855661</v>
      </c>
      <c r="Q34">
        <f>_r*SIN(PI()/2-K34)+J34</f>
        <v>23.675304484488834</v>
      </c>
      <c r="Y34">
        <f t="shared" si="0"/>
        <v>5.026548245743669</v>
      </c>
      <c r="Z34">
        <f ca="1">_r*COS(Y34)+xc</f>
        <v>3.0483713266844843</v>
      </c>
      <c r="AA34">
        <f ca="1">_r*SIN(Y34)+xy</f>
        <v>19.268150794674181</v>
      </c>
    </row>
    <row r="35" spans="3:27" x14ac:dyDescent="0.25">
      <c r="C35">
        <f>C34+dt</f>
        <v>0.8500000000000002</v>
      </c>
      <c r="D35">
        <f t="shared" si="7"/>
        <v>1.7172593257387587</v>
      </c>
      <c r="E35">
        <f>_r</f>
        <v>3</v>
      </c>
      <c r="F35">
        <f t="shared" si="8"/>
        <v>4.2931483143468956</v>
      </c>
      <c r="G35">
        <f>F35*dt</f>
        <v>0.21465741571734478</v>
      </c>
      <c r="H35">
        <f>acc_b*dt</f>
        <v>0.2525381361380527</v>
      </c>
      <c r="I35">
        <f>D35*COS(-alpha)-E35*SIN(-alpha)</f>
        <v>3.3356060578453572</v>
      </c>
      <c r="J35">
        <f>D35*SIN(-alpha)+E35*COS(-alpha)+H</f>
        <v>20.90703462927393</v>
      </c>
      <c r="K35">
        <f t="shared" si="3"/>
        <v>0.57241977524625276</v>
      </c>
      <c r="L35">
        <f t="shared" si="4"/>
        <v>1.4310494381156325</v>
      </c>
      <c r="M35">
        <f>acc_b/_r</f>
        <v>1.6835875742536845</v>
      </c>
      <c r="N35">
        <f>L35*dt</f>
        <v>7.1552471905781623E-2</v>
      </c>
      <c r="O35">
        <f>M35*dt</f>
        <v>8.417937871268423E-2</v>
      </c>
      <c r="P35">
        <f>_r*COS(PI()/2-K35)+I35</f>
        <v>4.9606090919325947</v>
      </c>
      <c r="Q35">
        <f>_r*SIN(PI()/2-K35)+J35</f>
        <v>23.428812799376779</v>
      </c>
      <c r="Y35">
        <f t="shared" si="0"/>
        <v>5.1836278784231586</v>
      </c>
      <c r="Z35">
        <f ca="1">_r*COS(Y35)+xc</f>
        <v>3.4832918427782822</v>
      </c>
      <c r="AA35">
        <f ca="1">_r*SIN(Y35)+xy</f>
        <v>19.448300770994539</v>
      </c>
    </row>
    <row r="36" spans="3:27" x14ac:dyDescent="0.25">
      <c r="C36">
        <f>C35+dt</f>
        <v>0.90000000000000024</v>
      </c>
      <c r="D36">
        <f t="shared" si="7"/>
        <v>1.9319167414561036</v>
      </c>
      <c r="E36">
        <f>_r</f>
        <v>3</v>
      </c>
      <c r="F36">
        <f t="shared" si="8"/>
        <v>4.5456864504849479</v>
      </c>
      <c r="G36">
        <f>F36*dt</f>
        <v>0.22728432252424741</v>
      </c>
      <c r="H36">
        <f>acc_b*dt</f>
        <v>0.2525381361380527</v>
      </c>
      <c r="I36">
        <f>D36*COS(-alpha)-E36*SIN(-alpha)</f>
        <v>3.4873917721310717</v>
      </c>
      <c r="J36">
        <f>D36*SIN(-alpha)+E36*COS(-alpha)+H</f>
        <v>20.755248914988215</v>
      </c>
      <c r="K36">
        <f t="shared" si="3"/>
        <v>0.64397224715203438</v>
      </c>
      <c r="L36">
        <f t="shared" si="4"/>
        <v>1.5152288168283168</v>
      </c>
      <c r="M36">
        <f>acc_b/_r</f>
        <v>1.6835875742536845</v>
      </c>
      <c r="N36">
        <f>L36*dt</f>
        <v>7.5761440841415839E-2</v>
      </c>
      <c r="O36">
        <f>M36*dt</f>
        <v>8.417937871268423E-2</v>
      </c>
      <c r="P36">
        <f>_r*COS(PI()/2-K36)+I36</f>
        <v>5.2885223043760261</v>
      </c>
      <c r="Q36">
        <f>_r*SIN(PI()/2-K36)+J36</f>
        <v>23.15440059960822</v>
      </c>
      <c r="Y36">
        <f t="shared" si="0"/>
        <v>5.3407075111026483</v>
      </c>
      <c r="Z36">
        <f ca="1">_r*COS(Y36)+xc</f>
        <v>3.8846761004370611</v>
      </c>
      <c r="AA36">
        <f ca="1">_r*SIN(Y36)+xy</f>
        <v>19.694269360434799</v>
      </c>
    </row>
    <row r="37" spans="3:27" x14ac:dyDescent="0.25">
      <c r="C37">
        <f>C36+dt</f>
        <v>0.95000000000000029</v>
      </c>
      <c r="D37">
        <f t="shared" si="7"/>
        <v>2.1592010639803512</v>
      </c>
      <c r="E37">
        <f>_r</f>
        <v>3</v>
      </c>
      <c r="F37">
        <f t="shared" si="8"/>
        <v>4.7982245866230002</v>
      </c>
      <c r="G37">
        <f>F37*dt</f>
        <v>0.23991122933115003</v>
      </c>
      <c r="H37">
        <f>acc_b*dt</f>
        <v>0.2525381361380527</v>
      </c>
      <c r="I37">
        <f>D37*COS(-alpha)-E37*SIN(-alpha)</f>
        <v>3.6481060578453572</v>
      </c>
      <c r="J37">
        <f>D37*SIN(-alpha)+E37*COS(-alpha)+H</f>
        <v>20.594534629273927</v>
      </c>
      <c r="K37">
        <f t="shared" si="3"/>
        <v>0.71973368799345017</v>
      </c>
      <c r="L37">
        <f t="shared" si="4"/>
        <v>1.5994081955410011</v>
      </c>
      <c r="M37">
        <f>acc_b/_r</f>
        <v>1.6835875742536845</v>
      </c>
      <c r="N37">
        <f>L37*dt</f>
        <v>7.9970409777050055E-2</v>
      </c>
      <c r="O37">
        <f>M37*dt</f>
        <v>8.417937871268423E-2</v>
      </c>
      <c r="P37">
        <f>_r*COS(PI()/2-K37)+I37</f>
        <v>5.6256593589426842</v>
      </c>
      <c r="Q37">
        <f>_r*SIN(PI()/2-K37)+J37</f>
        <v>22.850478542876182</v>
      </c>
      <c r="Y37">
        <f t="shared" si="0"/>
        <v>5.497787143782138</v>
      </c>
      <c r="Z37">
        <f ca="1">_r*COS(Y37)+xc</f>
        <v>4.2426406871192839</v>
      </c>
      <c r="AA37">
        <f ca="1">_r*SIN(Y37)+xy</f>
        <v>20</v>
      </c>
    </row>
    <row r="38" spans="3:27" x14ac:dyDescent="0.25">
      <c r="C38">
        <f>C37+dt</f>
        <v>1.0000000000000002</v>
      </c>
      <c r="D38">
        <f t="shared" si="7"/>
        <v>2.399112293311501</v>
      </c>
      <c r="E38">
        <f>_r</f>
        <v>3</v>
      </c>
      <c r="F38">
        <f t="shared" si="8"/>
        <v>5.0507627227610525</v>
      </c>
      <c r="G38">
        <f>F38*dt</f>
        <v>0.25253813613805265</v>
      </c>
      <c r="H38">
        <f>acc_b*dt</f>
        <v>0.2525381361380527</v>
      </c>
      <c r="I38">
        <f>D38*COS(-alpha)-E38*SIN(-alpha)</f>
        <v>3.817748914988214</v>
      </c>
      <c r="J38">
        <f>D38*SIN(-alpha)+E38*COS(-alpha)+H</f>
        <v>20.424891772131073</v>
      </c>
      <c r="K38">
        <f t="shared" si="3"/>
        <v>0.79970409777050022</v>
      </c>
      <c r="L38">
        <f t="shared" si="4"/>
        <v>1.6835875742536854</v>
      </c>
      <c r="M38">
        <f>acc_b/_r</f>
        <v>1.6835875742536845</v>
      </c>
      <c r="N38">
        <f>L38*dt</f>
        <v>8.4179378712684272E-2</v>
      </c>
      <c r="O38">
        <f>M38*dt</f>
        <v>8.417937871268423E-2</v>
      </c>
      <c r="P38">
        <f>_r*COS(PI()/2-K38)+I38</f>
        <v>5.9691986222744617</v>
      </c>
      <c r="Q38">
        <f>_r*SIN(PI()/2-K38)+J38</f>
        <v>22.515648610459699</v>
      </c>
      <c r="Y38">
        <f t="shared" si="0"/>
        <v>5.6548667764616276</v>
      </c>
      <c r="Z38">
        <f ca="1">_r*COS(Y38)+xc</f>
        <v>4.5483713266844843</v>
      </c>
      <c r="AA38">
        <f ca="1">_r*SIN(Y38)+xy</f>
        <v>20.357964586682222</v>
      </c>
    </row>
    <row r="39" spans="3:27" x14ac:dyDescent="0.25">
      <c r="C39">
        <f>C38+dt</f>
        <v>1.0500000000000003</v>
      </c>
      <c r="D39">
        <f t="shared" si="7"/>
        <v>2.6516504294495538</v>
      </c>
      <c r="E39">
        <f>_r</f>
        <v>3</v>
      </c>
      <c r="F39">
        <f t="shared" si="8"/>
        <v>5.3033008588991049</v>
      </c>
      <c r="G39">
        <f>F39*dt</f>
        <v>0.26516504294495524</v>
      </c>
      <c r="H39">
        <f>acc_b*dt</f>
        <v>0.2525381361380527</v>
      </c>
      <c r="I39">
        <f>D39*COS(-alpha)-E39*SIN(-alpha)</f>
        <v>3.9963203435596428</v>
      </c>
      <c r="J39">
        <f>D39*SIN(-alpha)+E39*COS(-alpha)+H</f>
        <v>20.246320343559642</v>
      </c>
      <c r="K39">
        <f t="shared" si="3"/>
        <v>0.88388347648318444</v>
      </c>
      <c r="L39">
        <f t="shared" si="4"/>
        <v>1.7677669529663698</v>
      </c>
      <c r="M39">
        <f>acc_b/_r</f>
        <v>1.6835875742536845</v>
      </c>
      <c r="N39">
        <f>L39*dt</f>
        <v>8.8388347648318488E-2</v>
      </c>
      <c r="O39">
        <f>M39*dt</f>
        <v>8.417937871268423E-2</v>
      </c>
      <c r="P39">
        <f>_r*COS(PI()/2-K39)+I39</f>
        <v>6.3159426103542975</v>
      </c>
      <c r="Q39">
        <f>_r*SIN(PI()/2-K39)+J39</f>
        <v>22.148779946124286</v>
      </c>
      <c r="Y39">
        <f t="shared" si="0"/>
        <v>5.8119464091411173</v>
      </c>
      <c r="Z39">
        <f ca="1">_r*COS(Y39)+xc</f>
        <v>4.7943399161247457</v>
      </c>
      <c r="AA39">
        <f ca="1">_r*SIN(Y39)+xy</f>
        <v>20.759348844341002</v>
      </c>
    </row>
    <row r="40" spans="3:27" x14ac:dyDescent="0.25">
      <c r="C40">
        <f>C39+dt</f>
        <v>1.1000000000000003</v>
      </c>
      <c r="D40">
        <f t="shared" si="7"/>
        <v>2.916815472394509</v>
      </c>
      <c r="E40">
        <f>_r</f>
        <v>3</v>
      </c>
      <c r="F40">
        <f t="shared" si="8"/>
        <v>5.5558389950371572</v>
      </c>
      <c r="G40">
        <f>F40*dt</f>
        <v>0.27779194975185789</v>
      </c>
      <c r="H40">
        <f>acc_b*dt</f>
        <v>0.2525381361380527</v>
      </c>
      <c r="I40">
        <f>D40*COS(-alpha)-E40*SIN(-alpha)</f>
        <v>4.1838203435596428</v>
      </c>
      <c r="J40">
        <f>D40*SIN(-alpha)+E40*COS(-alpha)+H</f>
        <v>20.058820343559642</v>
      </c>
      <c r="K40">
        <f t="shared" si="3"/>
        <v>0.97227182413150293</v>
      </c>
      <c r="L40">
        <f t="shared" si="4"/>
        <v>1.8519463316790541</v>
      </c>
      <c r="M40">
        <f>acc_b/_r</f>
        <v>1.6835875742536845</v>
      </c>
      <c r="N40">
        <f>L40*dt</f>
        <v>9.2597316583952705E-2</v>
      </c>
      <c r="O40">
        <f>M40*dt</f>
        <v>8.417937871268423E-2</v>
      </c>
      <c r="P40">
        <f>_r*COS(PI()/2-K40)+I40</f>
        <v>6.6623238775313256</v>
      </c>
      <c r="Q40">
        <f>_r*SIN(PI()/2-K40)+J40</f>
        <v>21.749092579647627</v>
      </c>
      <c r="Y40">
        <f t="shared" si="0"/>
        <v>5.9690260418206069</v>
      </c>
      <c r="Z40">
        <f ca="1">_r*COS(Y40)+xc</f>
        <v>4.9744898924451029</v>
      </c>
      <c r="AA40">
        <f ca="1">_r*SIN(Y40)+xy</f>
        <v>21.194269360434799</v>
      </c>
    </row>
    <row r="41" spans="3:27" x14ac:dyDescent="0.25">
      <c r="C41">
        <f>C40+dt</f>
        <v>1.1500000000000004</v>
      </c>
      <c r="D41">
        <f t="shared" si="7"/>
        <v>3.1946074221463667</v>
      </c>
      <c r="E41">
        <f>_r</f>
        <v>3</v>
      </c>
      <c r="F41">
        <f t="shared" si="8"/>
        <v>5.8083771311752095</v>
      </c>
      <c r="G41">
        <f>F41*dt</f>
        <v>0.29041885655876049</v>
      </c>
      <c r="H41">
        <f>acc_b*dt</f>
        <v>0.2525381361380527</v>
      </c>
      <c r="I41">
        <f>D41*COS(-alpha)-E41*SIN(-alpha)</f>
        <v>4.380248914988214</v>
      </c>
      <c r="J41">
        <f>D41*SIN(-alpha)+E41*COS(-alpha)+H</f>
        <v>19.862391772131073</v>
      </c>
      <c r="K41">
        <f t="shared" si="3"/>
        <v>1.0648691407154556</v>
      </c>
      <c r="L41">
        <f t="shared" si="4"/>
        <v>1.9361257103917384</v>
      </c>
      <c r="M41">
        <f>acc_b/_r</f>
        <v>1.6835875742536845</v>
      </c>
      <c r="N41">
        <f>L41*dt</f>
        <v>9.6806285519586921E-2</v>
      </c>
      <c r="O41">
        <f>M41*dt</f>
        <v>8.417937871268423E-2</v>
      </c>
      <c r="P41">
        <f>_r*COS(PI()/2-K41)+I41</f>
        <v>7.0044254713411735</v>
      </c>
      <c r="Q41">
        <f>_r*SIN(PI()/2-K41)+J41</f>
        <v>21.316247817648481</v>
      </c>
      <c r="Y41">
        <f t="shared" si="0"/>
        <v>6.1261056745000966</v>
      </c>
      <c r="Z41">
        <f ca="1">_r*COS(Y41)+xc</f>
        <v>5.0843853653450548</v>
      </c>
      <c r="AA41">
        <f ca="1">_r*SIN(Y41)+xy</f>
        <v>21.652016948438948</v>
      </c>
    </row>
    <row r="42" spans="3:27" x14ac:dyDescent="0.25">
      <c r="C42">
        <f>C41+dt</f>
        <v>1.2000000000000004</v>
      </c>
      <c r="D42">
        <f t="shared" si="7"/>
        <v>3.4850262787051274</v>
      </c>
      <c r="E42">
        <f>_r</f>
        <v>3</v>
      </c>
      <c r="F42">
        <f t="shared" si="8"/>
        <v>6.0609152673132618</v>
      </c>
      <c r="G42">
        <f>F42*dt</f>
        <v>0.30304576336566313</v>
      </c>
      <c r="H42">
        <f>acc_b*dt</f>
        <v>0.2525381361380527</v>
      </c>
      <c r="I42">
        <f>D42*COS(-alpha)-E42*SIN(-alpha)</f>
        <v>4.5856060578453572</v>
      </c>
      <c r="J42">
        <f>D42*SIN(-alpha)+E42*COS(-alpha)+H</f>
        <v>19.65703462927393</v>
      </c>
      <c r="K42">
        <f t="shared" si="3"/>
        <v>1.1616754262350426</v>
      </c>
      <c r="L42">
        <f t="shared" si="4"/>
        <v>2.0203050891044225</v>
      </c>
      <c r="M42">
        <f>acc_b/_r</f>
        <v>1.6835875742536845</v>
      </c>
      <c r="N42">
        <f>L42*dt</f>
        <v>0.10101525445522114</v>
      </c>
      <c r="O42">
        <f>M42*dt</f>
        <v>8.417937871268423E-2</v>
      </c>
      <c r="P42">
        <f>_r*COS(PI()/2-K42)+I42</f>
        <v>7.3380187147228124</v>
      </c>
      <c r="Q42">
        <f>_r*SIN(PI()/2-K42)+J42</f>
        <v>20.850443430255719</v>
      </c>
      <c r="Y42">
        <f t="shared" si="0"/>
        <v>6.2831853071795862</v>
      </c>
      <c r="Z42">
        <f ca="1">_r*COS(Y42)+xc</f>
        <v>5.1213203435596419</v>
      </c>
      <c r="AA42">
        <f ca="1">_r*SIN(Y42)+xy</f>
        <v>22.121320343559642</v>
      </c>
    </row>
    <row r="43" spans="3:27" x14ac:dyDescent="0.25">
      <c r="C43">
        <f>C42+dt</f>
        <v>1.2500000000000004</v>
      </c>
      <c r="D43">
        <f t="shared" si="7"/>
        <v>3.7880720420707905</v>
      </c>
      <c r="E43">
        <f>_r</f>
        <v>3</v>
      </c>
      <c r="F43">
        <f t="shared" si="8"/>
        <v>6.3134534034513141</v>
      </c>
      <c r="G43">
        <f>F43*dt</f>
        <v>0.31567267017256573</v>
      </c>
      <c r="H43">
        <f>acc_b*dt</f>
        <v>0.2525381361380527</v>
      </c>
      <c r="I43">
        <f>D43*COS(-alpha)-E43*SIN(-alpha)</f>
        <v>4.7998917721310708</v>
      </c>
      <c r="J43">
        <f>D43*SIN(-alpha)+E43*COS(-alpha)+H</f>
        <v>19.442748914988215</v>
      </c>
      <c r="K43">
        <f t="shared" si="3"/>
        <v>1.2626906806902638</v>
      </c>
      <c r="L43">
        <f t="shared" si="4"/>
        <v>2.1044844678171066</v>
      </c>
      <c r="M43">
        <f>acc_b/_r</f>
        <v>1.6835875742536845</v>
      </c>
      <c r="N43">
        <f>L43*dt</f>
        <v>0.10522422339085534</v>
      </c>
      <c r="O43">
        <f>M43*dt</f>
        <v>8.417937871268423E-2</v>
      </c>
      <c r="P43">
        <f>_r*COS(PI()/2-K43)+I43</f>
        <v>7.6586210215185684</v>
      </c>
      <c r="Q43">
        <f>_r*SIN(PI()/2-K43)+J43</f>
        <v>20.352511015043163</v>
      </c>
    </row>
    <row r="44" spans="3:27" x14ac:dyDescent="0.25">
      <c r="C44">
        <f>C43+dt</f>
        <v>1.3000000000000005</v>
      </c>
      <c r="D44">
        <f t="shared" si="7"/>
        <v>4.1037447122433566</v>
      </c>
      <c r="E44">
        <f>_r</f>
        <v>3</v>
      </c>
      <c r="F44">
        <f t="shared" si="8"/>
        <v>6.5659915395893664</v>
      </c>
      <c r="G44">
        <f>F44*dt</f>
        <v>0.32829957697946832</v>
      </c>
      <c r="H44">
        <f>acc_b*dt</f>
        <v>0.2525381361380527</v>
      </c>
      <c r="I44">
        <f>D44*COS(-alpha)-E44*SIN(-alpha)</f>
        <v>5.0231060578453572</v>
      </c>
      <c r="J44">
        <f>D44*SIN(-alpha)+E44*COS(-alpha)+H</f>
        <v>19.21953462927393</v>
      </c>
      <c r="K44">
        <f t="shared" si="3"/>
        <v>1.3679149040811192</v>
      </c>
      <c r="L44">
        <f t="shared" si="4"/>
        <v>2.1886638465297907</v>
      </c>
      <c r="M44">
        <f>acc_b/_r</f>
        <v>1.6835875742536845</v>
      </c>
      <c r="N44">
        <f>L44*dt</f>
        <v>0.10943319232648954</v>
      </c>
      <c r="O44">
        <f>M44*dt</f>
        <v>8.417937871268423E-2</v>
      </c>
      <c r="P44">
        <f>_r*COS(PI()/2-K44)+I44</f>
        <v>7.9615762371405552</v>
      </c>
      <c r="Q44">
        <f>_r*SIN(PI()/2-K44)+J44</f>
        <v>19.824012094025797</v>
      </c>
    </row>
    <row r="45" spans="3:27" x14ac:dyDescent="0.25">
      <c r="C45">
        <f>C44+dt</f>
        <v>1.3500000000000005</v>
      </c>
      <c r="D45">
        <f t="shared" si="7"/>
        <v>4.4320442892228247</v>
      </c>
      <c r="E45">
        <f>_r</f>
        <v>3</v>
      </c>
      <c r="F45">
        <f t="shared" si="8"/>
        <v>6.8185296757274187</v>
      </c>
      <c r="G45">
        <f>F45*dt</f>
        <v>0.34092648378637097</v>
      </c>
      <c r="H45">
        <f>acc_b*dt</f>
        <v>0.2525381361380527</v>
      </c>
      <c r="I45">
        <f>D45*COS(-alpha)-E45*SIN(-alpha)</f>
        <v>5.255248914988214</v>
      </c>
      <c r="J45">
        <f>D45*SIN(-alpha)+E45*COS(-alpha)+H</f>
        <v>18.987391772131073</v>
      </c>
      <c r="K45">
        <f t="shared" si="3"/>
        <v>1.4773480964076087</v>
      </c>
      <c r="L45">
        <f t="shared" si="4"/>
        <v>2.2728432252424748</v>
      </c>
      <c r="M45">
        <f>acc_b/_r</f>
        <v>1.6835875742536845</v>
      </c>
      <c r="N45">
        <f>L45*dt</f>
        <v>0.11364216126212374</v>
      </c>
      <c r="O45">
        <f>M45*dt</f>
        <v>8.417937871268423E-2</v>
      </c>
      <c r="P45">
        <f>_r*COS(PI()/2-K45)+I45</f>
        <v>8.2421595867963759</v>
      </c>
      <c r="Q45">
        <f>_r*SIN(PI()/2-K45)+J45</f>
        <v>19.267328619720864</v>
      </c>
    </row>
    <row r="46" spans="3:27" x14ac:dyDescent="0.25">
      <c r="C46">
        <f>C45+dt</f>
        <v>1.4000000000000006</v>
      </c>
      <c r="D46">
        <f t="shared" si="7"/>
        <v>4.7729707730091953</v>
      </c>
      <c r="E46">
        <f>_r</f>
        <v>3</v>
      </c>
      <c r="F46">
        <f t="shared" si="8"/>
        <v>7.0710678118654711</v>
      </c>
      <c r="G46">
        <f>F46*dt</f>
        <v>0.35355339059327356</v>
      </c>
      <c r="H46">
        <f>acc_b*dt</f>
        <v>0.2525381361380527</v>
      </c>
      <c r="I46">
        <f>D46*COS(-alpha)-E46*SIN(-alpha)</f>
        <v>5.4963203435596419</v>
      </c>
      <c r="J46">
        <f>D46*SIN(-alpha)+E46*COS(-alpha)+H</f>
        <v>18.746320343559645</v>
      </c>
      <c r="K46">
        <f t="shared" si="3"/>
        <v>1.5909902576697323</v>
      </c>
      <c r="L46">
        <f t="shared" si="4"/>
        <v>2.3570226039551589</v>
      </c>
      <c r="M46">
        <f>acc_b/_r</f>
        <v>1.6835875742536845</v>
      </c>
      <c r="N46">
        <f>L46*dt</f>
        <v>0.11785113019775795</v>
      </c>
      <c r="O46">
        <f>M46*dt</f>
        <v>8.417937871268423E-2</v>
      </c>
      <c r="P46">
        <f>_r*COS(PI()/2-K46)+I46</f>
        <v>8.4957086720801733</v>
      </c>
      <c r="Q46">
        <f>_r*SIN(PI()/2-K46)+J46</f>
        <v>18.685742668341632</v>
      </c>
    </row>
    <row r="47" spans="3:27" x14ac:dyDescent="0.25">
      <c r="C47">
        <f>C46+dt</f>
        <v>1.4500000000000006</v>
      </c>
      <c r="D47">
        <f t="shared" si="7"/>
        <v>5.1265241636024692</v>
      </c>
      <c r="E47">
        <f>_r</f>
        <v>3</v>
      </c>
      <c r="F47">
        <f t="shared" si="8"/>
        <v>7.3236059480035234</v>
      </c>
      <c r="G47">
        <f>F47*dt</f>
        <v>0.36618029740017621</v>
      </c>
      <c r="H47">
        <f>acc_b*dt</f>
        <v>0.2525381361380527</v>
      </c>
      <c r="I47">
        <f>D47*COS(-alpha)-E47*SIN(-alpha)</f>
        <v>5.7463203435596419</v>
      </c>
      <c r="J47">
        <f>D47*SIN(-alpha)+E47*COS(-alpha)+H</f>
        <v>18.496320343559642</v>
      </c>
      <c r="K47">
        <f t="shared" si="3"/>
        <v>1.7088413878674902</v>
      </c>
      <c r="L47">
        <f t="shared" si="4"/>
        <v>2.4412019826678431</v>
      </c>
      <c r="M47">
        <f>acc_b/_r</f>
        <v>1.6835875742536845</v>
      </c>
      <c r="N47">
        <f>L47*dt</f>
        <v>0.12206009913339216</v>
      </c>
      <c r="O47">
        <f>M47*dt</f>
        <v>8.417937871268423E-2</v>
      </c>
      <c r="P47">
        <f>_r*COS(PI()/2-K47)+I47</f>
        <v>8.7177810498879236</v>
      </c>
      <c r="Q47">
        <f>_r*SIN(PI()/2-K47)+J47</f>
        <v>18.083499231276086</v>
      </c>
    </row>
    <row r="48" spans="3:27" x14ac:dyDescent="0.25">
      <c r="C48">
        <f>C47+dt</f>
        <v>1.5000000000000007</v>
      </c>
      <c r="D48">
        <f t="shared" si="7"/>
        <v>5.4927044610026456</v>
      </c>
      <c r="E48">
        <f>_r</f>
        <v>3</v>
      </c>
      <c r="F48">
        <f t="shared" si="8"/>
        <v>7.5761440841415757</v>
      </c>
      <c r="G48">
        <f>F48*dt</f>
        <v>0.37880720420707881</v>
      </c>
      <c r="H48">
        <f>acc_b*dt</f>
        <v>0.2525381361380527</v>
      </c>
      <c r="I48">
        <f>D48*COS(-alpha)-E48*SIN(-alpha)</f>
        <v>6.005248914988214</v>
      </c>
      <c r="J48">
        <f>D48*SIN(-alpha)+E48*COS(-alpha)+H</f>
        <v>18.237391772131073</v>
      </c>
      <c r="K48">
        <f t="shared" si="3"/>
        <v>1.8309014870008824</v>
      </c>
      <c r="L48">
        <f t="shared" si="4"/>
        <v>2.5253813613805272</v>
      </c>
      <c r="M48">
        <f>acc_b/_r</f>
        <v>1.6835875742536845</v>
      </c>
      <c r="N48">
        <f>L48*dt</f>
        <v>0.12626906806902635</v>
      </c>
      <c r="O48">
        <f>M48*dt</f>
        <v>8.417937871268423E-2</v>
      </c>
      <c r="P48">
        <f>_r*COS(PI()/2-K48)+I48</f>
        <v>8.904337729430047</v>
      </c>
      <c r="Q48">
        <f>_r*SIN(PI()/2-K48)+J48</f>
        <v>17.465845243412133</v>
      </c>
    </row>
    <row r="49" spans="3:17" x14ac:dyDescent="0.25">
      <c r="C49">
        <f>C48+dt</f>
        <v>1.5500000000000007</v>
      </c>
      <c r="D49">
        <f t="shared" si="7"/>
        <v>5.8715116652097246</v>
      </c>
      <c r="E49">
        <f>_r</f>
        <v>3</v>
      </c>
      <c r="F49">
        <f t="shared" si="8"/>
        <v>7.828682220279628</v>
      </c>
      <c r="G49">
        <f>F49*dt</f>
        <v>0.3914341110139814</v>
      </c>
      <c r="H49">
        <f>acc_b*dt</f>
        <v>0.2525381361380527</v>
      </c>
      <c r="I49">
        <f>D49*COS(-alpha)-E49*SIN(-alpha)</f>
        <v>6.2731060578453572</v>
      </c>
      <c r="J49">
        <f>D49*SIN(-alpha)+E49*COS(-alpha)+H</f>
        <v>17.96953462927393</v>
      </c>
      <c r="K49">
        <f t="shared" si="3"/>
        <v>1.9571705550699088</v>
      </c>
      <c r="L49">
        <f t="shared" si="4"/>
        <v>2.6095607400932113</v>
      </c>
      <c r="M49">
        <f>acc_b/_r</f>
        <v>1.6835875742536845</v>
      </c>
      <c r="N49">
        <f>L49*dt</f>
        <v>0.13047803700466057</v>
      </c>
      <c r="O49">
        <f>M49*dt</f>
        <v>8.417937871268423E-2</v>
      </c>
      <c r="P49">
        <f>_r*COS(PI()/2-K49)+I49</f>
        <v>9.0519504190057631</v>
      </c>
      <c r="Q49">
        <f>_r*SIN(PI()/2-K49)+J49</f>
        <v>16.839037386266671</v>
      </c>
    </row>
    <row r="50" spans="3:17" x14ac:dyDescent="0.25">
      <c r="C50">
        <f>C49+dt</f>
        <v>1.6000000000000008</v>
      </c>
      <c r="D50">
        <f t="shared" si="7"/>
        <v>6.262945776223706</v>
      </c>
      <c r="E50">
        <f>_r</f>
        <v>3</v>
      </c>
      <c r="F50">
        <f t="shared" si="8"/>
        <v>8.0812203564176812</v>
      </c>
      <c r="G50">
        <f>F50*dt</f>
        <v>0.40406101782088411</v>
      </c>
      <c r="H50">
        <f>acc_b*dt</f>
        <v>0.2525381361380527</v>
      </c>
      <c r="I50">
        <f>D50*COS(-alpha)-E50*SIN(-alpha)</f>
        <v>6.5498917721310708</v>
      </c>
      <c r="J50">
        <f>D50*SIN(-alpha)+E50*COS(-alpha)+H</f>
        <v>17.692748914988215</v>
      </c>
      <c r="K50">
        <f t="shared" si="3"/>
        <v>2.0876485920745695</v>
      </c>
      <c r="L50">
        <f t="shared" si="4"/>
        <v>2.6937401188058954</v>
      </c>
      <c r="M50">
        <f>acc_b/_r</f>
        <v>1.6835875742536845</v>
      </c>
      <c r="N50">
        <f>L50*dt</f>
        <v>0.13468700594029479</v>
      </c>
      <c r="O50">
        <f>M50*dt</f>
        <v>8.417937871268423E-2</v>
      </c>
      <c r="P50">
        <f>_r*COS(PI()/2-K50)+I50</f>
        <v>9.1580285461783149</v>
      </c>
      <c r="Q50">
        <f>_r*SIN(PI()/2-K50)+J50</f>
        <v>16.210310866413355</v>
      </c>
    </row>
    <row r="51" spans="3:17" x14ac:dyDescent="0.25">
      <c r="C51">
        <f>C50+dt</f>
        <v>1.6500000000000008</v>
      </c>
      <c r="D51">
        <f t="shared" ref="D51:D80" si="9">D50+G50</f>
        <v>6.6670067940445898</v>
      </c>
      <c r="E51">
        <f>_r</f>
        <v>3</v>
      </c>
      <c r="F51">
        <f t="shared" ref="F51:F80" si="10">F50+H50</f>
        <v>8.3337584925557344</v>
      </c>
      <c r="G51">
        <f>F51*dt</f>
        <v>0.41668792462778675</v>
      </c>
      <c r="H51">
        <f>acc_b*dt</f>
        <v>0.2525381361380527</v>
      </c>
      <c r="I51">
        <f>D51*COS(-alpha)-E51*SIN(-alpha)</f>
        <v>6.8356060578453555</v>
      </c>
      <c r="J51">
        <f>D51*SIN(-alpha)+E51*COS(-alpha)+H</f>
        <v>17.40703462927393</v>
      </c>
      <c r="K51">
        <f t="shared" si="3"/>
        <v>2.2223355980148645</v>
      </c>
      <c r="L51">
        <f t="shared" si="4"/>
        <v>2.7779194975185795</v>
      </c>
      <c r="M51">
        <f>acc_b/_r</f>
        <v>1.6835875742536845</v>
      </c>
      <c r="N51">
        <f>L51*dt</f>
        <v>0.13889597487592897</v>
      </c>
      <c r="O51">
        <f>M51*dt</f>
        <v>8.417937871268423E-2</v>
      </c>
      <c r="P51">
        <f>_r*COS(PI()/2-K51)+I51</f>
        <v>9.2210599872367141</v>
      </c>
      <c r="Q51">
        <f>_r*SIN(PI()/2-K51)+J51</f>
        <v>15.587801397730672</v>
      </c>
    </row>
    <row r="52" spans="3:17" x14ac:dyDescent="0.25">
      <c r="C52">
        <f>C51+dt</f>
        <v>1.7000000000000008</v>
      </c>
      <c r="D52">
        <f t="shared" si="9"/>
        <v>7.0836947186723762</v>
      </c>
      <c r="E52">
        <f>_r</f>
        <v>3</v>
      </c>
      <c r="F52">
        <f t="shared" si="10"/>
        <v>8.5862966286937876</v>
      </c>
      <c r="G52">
        <f>F52*dt</f>
        <v>0.4293148314346894</v>
      </c>
      <c r="H52">
        <f>acc_b*dt</f>
        <v>0.2525381361380527</v>
      </c>
      <c r="I52">
        <f>D52*COS(-alpha)-E52*SIN(-alpha)</f>
        <v>7.1302489149882131</v>
      </c>
      <c r="J52">
        <f>D52*SIN(-alpha)+E52*COS(-alpha)+H</f>
        <v>17.112391772131073</v>
      </c>
      <c r="K52">
        <f t="shared" si="3"/>
        <v>2.3612315728907936</v>
      </c>
      <c r="L52">
        <f t="shared" si="4"/>
        <v>2.8620988762312636</v>
      </c>
      <c r="M52">
        <f>acc_b/_r</f>
        <v>1.6835875742536845</v>
      </c>
      <c r="N52">
        <f>L52*dt</f>
        <v>0.14310494381156319</v>
      </c>
      <c r="O52">
        <f>M52*dt</f>
        <v>8.417937871268423E-2</v>
      </c>
      <c r="P52">
        <f>_r*COS(PI()/2-K52)+I52</f>
        <v>9.2408571265048245</v>
      </c>
      <c r="Q52">
        <f>_r*SIN(PI()/2-K52)+J52</f>
        <v>14.980413118983099</v>
      </c>
    </row>
    <row r="53" spans="3:17" x14ac:dyDescent="0.25">
      <c r="C53">
        <f>C52+dt</f>
        <v>1.7500000000000009</v>
      </c>
      <c r="D53">
        <f t="shared" si="9"/>
        <v>7.5130095501070659</v>
      </c>
      <c r="E53">
        <f>_r</f>
        <v>3</v>
      </c>
      <c r="F53">
        <f t="shared" si="10"/>
        <v>8.8388347648318408</v>
      </c>
      <c r="G53">
        <f>F53*dt</f>
        <v>0.44194173824159205</v>
      </c>
      <c r="H53">
        <f>acc_b*dt</f>
        <v>0.2525381361380527</v>
      </c>
      <c r="I53">
        <f>D53*COS(-alpha)-E53*SIN(-alpha)</f>
        <v>7.4338203435596419</v>
      </c>
      <c r="J53">
        <f>D53*SIN(-alpha)+E53*COS(-alpha)+H</f>
        <v>16.808820343559645</v>
      </c>
      <c r="K53">
        <f t="shared" si="3"/>
        <v>2.5043365167023568</v>
      </c>
      <c r="L53">
        <f t="shared" si="4"/>
        <v>2.9462782549439477</v>
      </c>
      <c r="M53">
        <f>acc_b/_r</f>
        <v>1.6835875742536845</v>
      </c>
      <c r="N53">
        <f>L53*dt</f>
        <v>0.14731391274719738</v>
      </c>
      <c r="O53">
        <f>M53*dt</f>
        <v>8.417937871268423E-2</v>
      </c>
      <c r="P53">
        <f>_r*COS(PI()/2-K53)+I53</f>
        <v>9.2187974088135434</v>
      </c>
      <c r="Q53">
        <f>_r*SIN(PI()/2-K53)+J53</f>
        <v>14.397626266651367</v>
      </c>
    </row>
    <row r="54" spans="3:17" x14ac:dyDescent="0.25">
      <c r="C54">
        <f>C53+dt</f>
        <v>1.8000000000000009</v>
      </c>
      <c r="D54">
        <f t="shared" si="9"/>
        <v>7.9549512883486582</v>
      </c>
      <c r="E54">
        <f>_r</f>
        <v>3</v>
      </c>
      <c r="F54">
        <f t="shared" si="10"/>
        <v>9.091372900969894</v>
      </c>
      <c r="G54">
        <f>F54*dt</f>
        <v>0.4545686450484947</v>
      </c>
      <c r="H54">
        <f>acc_b*dt</f>
        <v>0.2525381361380527</v>
      </c>
      <c r="I54">
        <f>D54*COS(-alpha)-E54*SIN(-alpha)</f>
        <v>7.7463203435596419</v>
      </c>
      <c r="J54">
        <f>D54*SIN(-alpha)+E54*COS(-alpha)+H</f>
        <v>16.496320343559645</v>
      </c>
      <c r="K54">
        <f t="shared" si="3"/>
        <v>2.6516504294495542</v>
      </c>
      <c r="L54">
        <f t="shared" si="4"/>
        <v>3.0304576336566318</v>
      </c>
      <c r="M54">
        <f>acc_b/_r</f>
        <v>1.6835875742536845</v>
      </c>
      <c r="N54">
        <f>L54*dt</f>
        <v>0.15152288168283159</v>
      </c>
      <c r="O54">
        <f>M54*dt</f>
        <v>8.417937871268423E-2</v>
      </c>
      <c r="P54">
        <f>_r*COS(PI()/2-K54)+I54</f>
        <v>9.1580450730982363</v>
      </c>
      <c r="Q54">
        <f>_r*SIN(PI()/2-K54)+J54</f>
        <v>13.849240199701288</v>
      </c>
    </row>
    <row r="55" spans="3:17" x14ac:dyDescent="0.25">
      <c r="C55">
        <f>C54+dt</f>
        <v>1.850000000000001</v>
      </c>
      <c r="D55">
        <f t="shared" si="9"/>
        <v>8.4095199333971529</v>
      </c>
      <c r="E55">
        <f>_r</f>
        <v>3</v>
      </c>
      <c r="F55">
        <f t="shared" si="10"/>
        <v>9.3439110371079472</v>
      </c>
      <c r="G55">
        <f>F55*dt</f>
        <v>0.46719555185539741</v>
      </c>
      <c r="H55">
        <f>acc_b*dt</f>
        <v>0.2525381361380527</v>
      </c>
      <c r="I55">
        <f>D55*COS(-alpha)-E55*SIN(-alpha)</f>
        <v>8.0677489149882131</v>
      </c>
      <c r="J55">
        <f>D55*SIN(-alpha)+E55*COS(-alpha)+H</f>
        <v>16.174891772131073</v>
      </c>
      <c r="K55">
        <f t="shared" si="3"/>
        <v>2.8031733111323858</v>
      </c>
      <c r="L55">
        <f t="shared" si="4"/>
        <v>3.1146370123693159</v>
      </c>
      <c r="M55">
        <f>acc_b/_r</f>
        <v>1.6835875742536845</v>
      </c>
      <c r="N55">
        <f>L55*dt</f>
        <v>0.15573185061846581</v>
      </c>
      <c r="O55">
        <f>M55*dt</f>
        <v>8.417937871268423E-2</v>
      </c>
      <c r="P55">
        <f>_r*COS(PI()/2-K55)+I55</f>
        <v>9.0637384266384746</v>
      </c>
      <c r="Q55">
        <f>_r*SIN(PI()/2-K55)+J55</f>
        <v>13.345049922719223</v>
      </c>
    </row>
    <row r="56" spans="3:17" x14ac:dyDescent="0.25">
      <c r="C56">
        <f>C55+dt</f>
        <v>1.900000000000001</v>
      </c>
      <c r="D56">
        <f t="shared" si="9"/>
        <v>8.8767154852525501</v>
      </c>
      <c r="E56">
        <f>_r</f>
        <v>3</v>
      </c>
      <c r="F56">
        <f t="shared" si="10"/>
        <v>9.5964491732460004</v>
      </c>
      <c r="G56">
        <f>F56*dt</f>
        <v>0.47982245866230006</v>
      </c>
      <c r="H56">
        <f>acc_b*dt</f>
        <v>0.2525381361380527</v>
      </c>
      <c r="I56">
        <f>D56*COS(-alpha)-E56*SIN(-alpha)</f>
        <v>8.3981060578453555</v>
      </c>
      <c r="J56">
        <f>D56*SIN(-alpha)+E56*COS(-alpha)+H</f>
        <v>15.84453462927393</v>
      </c>
      <c r="K56">
        <f t="shared" si="3"/>
        <v>2.9589051617508515</v>
      </c>
      <c r="L56">
        <f t="shared" si="4"/>
        <v>3.198816391082</v>
      </c>
      <c r="M56">
        <f>acc_b/_r</f>
        <v>1.6835875742536845</v>
      </c>
      <c r="N56">
        <f>L56*dt</f>
        <v>0.1599408195541</v>
      </c>
      <c r="O56">
        <f>M56*dt</f>
        <v>8.417937871268423E-2</v>
      </c>
      <c r="P56">
        <f>_r*COS(PI()/2-K56)+I56</f>
        <v>8.9431250446691113</v>
      </c>
      <c r="Q56">
        <f>_r*SIN(PI()/2-K56)+J56</f>
        <v>12.894457629600598</v>
      </c>
    </row>
    <row r="57" spans="3:17" x14ac:dyDescent="0.25">
      <c r="C57">
        <f>C56+dt</f>
        <v>1.9500000000000011</v>
      </c>
      <c r="D57">
        <f t="shared" si="9"/>
        <v>9.3565379439148497</v>
      </c>
      <c r="E57">
        <f>_r</f>
        <v>3</v>
      </c>
      <c r="F57">
        <f t="shared" si="10"/>
        <v>9.8489873093840536</v>
      </c>
      <c r="G57">
        <f>F57*dt</f>
        <v>0.4924493654692027</v>
      </c>
      <c r="H57">
        <f>acc_b*dt</f>
        <v>0.2525381361380527</v>
      </c>
      <c r="I57">
        <f>D57*COS(-alpha)-E57*SIN(-alpha)</f>
        <v>8.737391772131069</v>
      </c>
      <c r="J57">
        <f>D57*SIN(-alpha)+E57*COS(-alpha)+H</f>
        <v>15.505248914988217</v>
      </c>
      <c r="K57">
        <f t="shared" si="3"/>
        <v>3.1188459813049514</v>
      </c>
      <c r="L57">
        <f t="shared" si="4"/>
        <v>3.2829957697946841</v>
      </c>
      <c r="M57">
        <f>acc_b/_r</f>
        <v>1.6835875742536845</v>
      </c>
      <c r="N57">
        <f>L57*dt</f>
        <v>0.16414978848973422</v>
      </c>
      <c r="O57">
        <f>M57*dt</f>
        <v>8.417937871268423E-2</v>
      </c>
      <c r="P57">
        <f>_r*COS(PI()/2-K57)+I57</f>
        <v>8.805625904447469</v>
      </c>
      <c r="Q57">
        <f>_r*SIN(PI()/2-K57)+J57</f>
        <v>12.506024998174563</v>
      </c>
    </row>
    <row r="58" spans="3:17" x14ac:dyDescent="0.25">
      <c r="C58">
        <f>C57+dt</f>
        <v>2.0000000000000009</v>
      </c>
      <c r="D58">
        <f t="shared" si="9"/>
        <v>9.8489873093840519</v>
      </c>
      <c r="E58">
        <f>_r</f>
        <v>3</v>
      </c>
      <c r="F58">
        <f t="shared" si="10"/>
        <v>10.101525445522107</v>
      </c>
      <c r="G58">
        <f>F58*dt</f>
        <v>0.50507627227610541</v>
      </c>
      <c r="H58">
        <f>acc_b*dt</f>
        <v>0.2525381361380527</v>
      </c>
      <c r="I58">
        <f>D58*COS(-alpha)-E58*SIN(-alpha)</f>
        <v>9.0856060578453555</v>
      </c>
      <c r="J58">
        <f>D58*SIN(-alpha)+E58*COS(-alpha)+H</f>
        <v>15.15703462927393</v>
      </c>
      <c r="K58">
        <f t="shared" si="3"/>
        <v>3.2829957697946854</v>
      </c>
      <c r="L58">
        <f t="shared" si="4"/>
        <v>3.3671751485073682</v>
      </c>
      <c r="M58">
        <f>acc_b/_r</f>
        <v>1.6835875742536845</v>
      </c>
      <c r="N58">
        <f>L58*dt</f>
        <v>0.16835875742536843</v>
      </c>
      <c r="O58">
        <f>M58*dt</f>
        <v>8.417937871268423E-2</v>
      </c>
      <c r="P58">
        <f>_r*COS(PI()/2-K58)+I58</f>
        <v>8.6628089630334966</v>
      </c>
      <c r="Q58">
        <f>_r*SIN(PI()/2-K58)+J58</f>
        <v>12.18697695026858</v>
      </c>
    </row>
    <row r="59" spans="3:17" x14ac:dyDescent="0.25">
      <c r="C59">
        <f>C58+dt</f>
        <v>2.0500000000000007</v>
      </c>
      <c r="D59">
        <f t="shared" si="9"/>
        <v>10.354063581660157</v>
      </c>
      <c r="E59">
        <f>_r</f>
        <v>3</v>
      </c>
      <c r="F59">
        <f t="shared" si="10"/>
        <v>10.35406358166016</v>
      </c>
      <c r="G59">
        <f>F59*dt</f>
        <v>0.517703179083008</v>
      </c>
      <c r="H59">
        <f>acc_b*dt</f>
        <v>0.2525381361380527</v>
      </c>
      <c r="I59">
        <f>D59*COS(-alpha)-E59*SIN(-alpha)</f>
        <v>9.4427489149882113</v>
      </c>
      <c r="J59">
        <f>D59*SIN(-alpha)+E59*COS(-alpha)+H</f>
        <v>14.799891772131074</v>
      </c>
      <c r="K59">
        <f t="shared" si="3"/>
        <v>3.4513545272200536</v>
      </c>
      <c r="L59">
        <f t="shared" si="4"/>
        <v>3.4513545272200523</v>
      </c>
      <c r="M59">
        <f>acc_b/_r</f>
        <v>1.6835875742536845</v>
      </c>
      <c r="N59">
        <f>L59*dt</f>
        <v>0.17256772636100262</v>
      </c>
      <c r="O59">
        <f>M59*dt</f>
        <v>8.417937871268423E-2</v>
      </c>
      <c r="P59">
        <f>_r*COS(PI()/2-K59)+I59</f>
        <v>8.5282533588059302</v>
      </c>
      <c r="Q59">
        <f>_r*SIN(PI()/2-K59)+J59</f>
        <v>11.942673215960955</v>
      </c>
    </row>
    <row r="60" spans="3:17" x14ac:dyDescent="0.25">
      <c r="C60">
        <f>C59+dt</f>
        <v>2.1000000000000005</v>
      </c>
      <c r="D60">
        <f t="shared" si="9"/>
        <v>10.871766760743164</v>
      </c>
      <c r="E60">
        <f>_r</f>
        <v>3</v>
      </c>
      <c r="F60">
        <f t="shared" si="10"/>
        <v>10.606601717798213</v>
      </c>
      <c r="G60">
        <f>F60*dt</f>
        <v>0.53033008588991071</v>
      </c>
      <c r="H60">
        <f>acc_b*dt</f>
        <v>0.2525381361380527</v>
      </c>
      <c r="I60">
        <f>D60*COS(-alpha)-E60*SIN(-alpha)</f>
        <v>9.8088203435596402</v>
      </c>
      <c r="J60">
        <f>D60*SIN(-alpha)+E60*COS(-alpha)+H</f>
        <v>14.433820343559645</v>
      </c>
      <c r="K60">
        <f t="shared" si="3"/>
        <v>3.6239222535810565</v>
      </c>
      <c r="L60">
        <f t="shared" si="4"/>
        <v>3.5355339059327364</v>
      </c>
      <c r="M60">
        <f>acc_b/_r</f>
        <v>1.6835875742536845</v>
      </c>
      <c r="N60">
        <f>L60*dt</f>
        <v>0.17677669529663684</v>
      </c>
      <c r="O60">
        <f>M60*dt</f>
        <v>8.417937871268423E-2</v>
      </c>
      <c r="P60">
        <f>_r*COS(PI()/2-K60)+I60</f>
        <v>8.4172875515858756</v>
      </c>
      <c r="Q60">
        <f>_r*SIN(PI()/2-K60)+J60</f>
        <v>11.776070075219579</v>
      </c>
    </row>
    <row r="61" spans="3:17" x14ac:dyDescent="0.25">
      <c r="C61">
        <f>C60+dt</f>
        <v>2.1500000000000004</v>
      </c>
      <c r="D61">
        <f t="shared" si="9"/>
        <v>11.402096846633075</v>
      </c>
      <c r="E61">
        <f>_r</f>
        <v>3</v>
      </c>
      <c r="F61">
        <f t="shared" si="10"/>
        <v>10.859139853936266</v>
      </c>
      <c r="G61">
        <f>F61*dt</f>
        <v>0.5429569926968133</v>
      </c>
      <c r="H61">
        <f>acc_b*dt</f>
        <v>0.2525381361380527</v>
      </c>
      <c r="I61">
        <f>D61*COS(-alpha)-E61*SIN(-alpha)</f>
        <v>10.18382034355964</v>
      </c>
      <c r="J61">
        <f>D61*SIN(-alpha)+E61*COS(-alpha)+H</f>
        <v>14.058820343559645</v>
      </c>
      <c r="K61">
        <f t="shared" si="3"/>
        <v>3.8006989488776934</v>
      </c>
      <c r="L61">
        <f t="shared" si="4"/>
        <v>3.6197132846454205</v>
      </c>
      <c r="M61">
        <f>acc_b/_r</f>
        <v>1.6835875742536845</v>
      </c>
      <c r="N61">
        <f>L61*dt</f>
        <v>0.18098566423227103</v>
      </c>
      <c r="O61">
        <f>M61*dt</f>
        <v>8.417937871268423E-2</v>
      </c>
      <c r="P61">
        <f>_r*COS(PI()/2-K61)+I61</f>
        <v>8.3465885812488771</v>
      </c>
      <c r="Q61">
        <f>_r*SIN(PI()/2-K61)+J61</f>
        <v>11.687200759487087</v>
      </c>
    </row>
    <row r="62" spans="3:17" x14ac:dyDescent="0.25">
      <c r="C62">
        <f>C61+dt</f>
        <v>2.2000000000000002</v>
      </c>
      <c r="D62">
        <f t="shared" si="9"/>
        <v>11.945053839329889</v>
      </c>
      <c r="E62">
        <f>_r</f>
        <v>3</v>
      </c>
      <c r="F62">
        <f t="shared" si="10"/>
        <v>11.11167799007432</v>
      </c>
      <c r="G62">
        <f>F62*dt</f>
        <v>0.55558389950371601</v>
      </c>
      <c r="H62">
        <f>acc_b*dt</f>
        <v>0.2525381361380527</v>
      </c>
      <c r="I62">
        <f>D62*COS(-alpha)-E62*SIN(-alpha)</f>
        <v>10.567748914988211</v>
      </c>
      <c r="J62">
        <f>D62*SIN(-alpha)+E62*COS(-alpha)+H</f>
        <v>13.674891772131076</v>
      </c>
      <c r="K62">
        <f t="shared" si="3"/>
        <v>3.9816846131099646</v>
      </c>
      <c r="L62">
        <f t="shared" si="4"/>
        <v>3.7038926633581046</v>
      </c>
      <c r="M62">
        <f>acc_b/_r</f>
        <v>1.6835875742536845</v>
      </c>
      <c r="N62">
        <f>L62*dt</f>
        <v>0.18519463316790524</v>
      </c>
      <c r="O62">
        <f>M62*dt</f>
        <v>8.417937871268423E-2</v>
      </c>
      <c r="P62">
        <f>_r*COS(PI()/2-K62)+I62</f>
        <v>8.3336354258379739</v>
      </c>
      <c r="Q62">
        <f>_r*SIN(PI()/2-K62)+J62</f>
        <v>11.672708734145548</v>
      </c>
    </row>
    <row r="63" spans="3:17" x14ac:dyDescent="0.25">
      <c r="C63">
        <f>C62+dt</f>
        <v>2.25</v>
      </c>
      <c r="D63">
        <f t="shared" si="9"/>
        <v>12.500637738833605</v>
      </c>
      <c r="E63">
        <f>_r</f>
        <v>3</v>
      </c>
      <c r="F63">
        <f t="shared" si="10"/>
        <v>11.364216126212373</v>
      </c>
      <c r="G63">
        <f>F63*dt</f>
        <v>0.56821080631061871</v>
      </c>
      <c r="H63">
        <f>acc_b*dt</f>
        <v>0.2525381361380527</v>
      </c>
      <c r="I63">
        <f>D63*COS(-alpha)-E63*SIN(-alpha)</f>
        <v>10.960606057845355</v>
      </c>
      <c r="J63">
        <f>D63*SIN(-alpha)+E63*COS(-alpha)+H</f>
        <v>13.28203462927393</v>
      </c>
      <c r="K63">
        <f t="shared" si="3"/>
        <v>4.1668792462778699</v>
      </c>
      <c r="L63">
        <f t="shared" si="4"/>
        <v>3.7880720420707887</v>
      </c>
      <c r="M63">
        <f>acc_b/_r</f>
        <v>1.6835875742536845</v>
      </c>
      <c r="N63">
        <f>L63*dt</f>
        <v>0.18940360210353946</v>
      </c>
      <c r="O63">
        <f>M63*dt</f>
        <v>8.417937871268423E-2</v>
      </c>
      <c r="P63">
        <f>_r*COS(PI()/2-K63)+I63</f>
        <v>8.3960172848965158</v>
      </c>
      <c r="Q63">
        <f>_r*SIN(PI()/2-K63)+J63</f>
        <v>11.725472897229626</v>
      </c>
    </row>
    <row r="64" spans="3:17" x14ac:dyDescent="0.25">
      <c r="C64">
        <f>C63+dt</f>
        <v>2.2999999999999998</v>
      </c>
      <c r="D64">
        <f t="shared" si="9"/>
        <v>13.068848545144224</v>
      </c>
      <c r="E64">
        <f>_r</f>
        <v>3</v>
      </c>
      <c r="F64">
        <f t="shared" si="10"/>
        <v>11.616754262350426</v>
      </c>
      <c r="G64">
        <f>F64*dt</f>
        <v>0.5808377131175213</v>
      </c>
      <c r="H64">
        <f>acc_b*dt</f>
        <v>0.2525381361380527</v>
      </c>
      <c r="I64">
        <f>D64*COS(-alpha)-E64*SIN(-alpha)</f>
        <v>11.362391772131069</v>
      </c>
      <c r="J64">
        <f>D64*SIN(-alpha)+E64*COS(-alpha)+H</f>
        <v>12.880248914988218</v>
      </c>
      <c r="K64">
        <f t="shared" si="3"/>
        <v>4.3562828483814098</v>
      </c>
      <c r="L64">
        <f t="shared" si="4"/>
        <v>3.8722514207834728</v>
      </c>
      <c r="M64">
        <f>acc_b/_r</f>
        <v>1.6835875742536845</v>
      </c>
      <c r="N64">
        <f>L64*dt</f>
        <v>0.19361257103917365</v>
      </c>
      <c r="O64">
        <f>M64*dt</f>
        <v>8.417937871268423E-2</v>
      </c>
      <c r="P64">
        <f>_r*COS(PI()/2-K64)+I64</f>
        <v>8.5506074687738032</v>
      </c>
      <c r="Q64">
        <f>_r*SIN(PI()/2-K64)+J64</f>
        <v>11.83436697547798</v>
      </c>
    </row>
    <row r="65" spans="3:17" x14ac:dyDescent="0.25">
      <c r="C65">
        <f>C64+dt</f>
        <v>2.3499999999999996</v>
      </c>
      <c r="D65">
        <f t="shared" si="9"/>
        <v>13.649686258261745</v>
      </c>
      <c r="E65">
        <f>_r</f>
        <v>3</v>
      </c>
      <c r="F65">
        <f t="shared" si="10"/>
        <v>11.869292398488479</v>
      </c>
      <c r="G65">
        <f>F65*dt</f>
        <v>0.59346461992442401</v>
      </c>
      <c r="H65">
        <f>acc_b*dt</f>
        <v>0.2525381361380527</v>
      </c>
      <c r="I65">
        <f>D65*COS(-alpha)-E65*SIN(-alpha)</f>
        <v>11.773106057845355</v>
      </c>
      <c r="J65">
        <f>D65*SIN(-alpha)+E65*COS(-alpha)+H</f>
        <v>12.46953462927393</v>
      </c>
      <c r="K65">
        <f t="shared" si="3"/>
        <v>4.5498954194205838</v>
      </c>
      <c r="L65">
        <f t="shared" si="4"/>
        <v>3.9564307994961569</v>
      </c>
      <c r="M65">
        <f>acc_b/_r</f>
        <v>1.6835875742536845</v>
      </c>
      <c r="N65">
        <f>L65*dt</f>
        <v>0.19782153997480786</v>
      </c>
      <c r="O65">
        <f>M65*dt</f>
        <v>8.417937871268423E-2</v>
      </c>
      <c r="P65">
        <f>_r*COS(PI()/2-K65)+I65</f>
        <v>8.8126252231025166</v>
      </c>
      <c r="Q65">
        <f>_r*SIN(PI()/2-K65)+J65</f>
        <v>11.984196368758292</v>
      </c>
    </row>
    <row r="66" spans="3:17" x14ac:dyDescent="0.25">
      <c r="C66">
        <f>C65+dt</f>
        <v>2.3999999999999995</v>
      </c>
      <c r="D66">
        <f t="shared" si="9"/>
        <v>14.243150878186169</v>
      </c>
      <c r="E66">
        <f>_r</f>
        <v>3</v>
      </c>
      <c r="F66">
        <f t="shared" si="10"/>
        <v>12.121830534626532</v>
      </c>
      <c r="G66">
        <f>F66*dt</f>
        <v>0.60609152673132671</v>
      </c>
      <c r="H66">
        <f>acc_b*dt</f>
        <v>0.2525381361380527</v>
      </c>
      <c r="I66">
        <f>D66*COS(-alpha)-E66*SIN(-alpha)</f>
        <v>12.192748914988213</v>
      </c>
      <c r="J66">
        <f>D66*SIN(-alpha)+E66*COS(-alpha)+H</f>
        <v>12.049891772131073</v>
      </c>
      <c r="K66">
        <f t="shared" si="3"/>
        <v>4.7477169593953921</v>
      </c>
      <c r="L66">
        <f t="shared" si="4"/>
        <v>4.0406101782088415</v>
      </c>
      <c r="M66">
        <f>acc_b/_r</f>
        <v>1.6835875742536845</v>
      </c>
      <c r="N66">
        <f>L66*dt</f>
        <v>0.20203050891044208</v>
      </c>
      <c r="O66">
        <f>M66*dt</f>
        <v>8.417937871268423E-2</v>
      </c>
      <c r="P66">
        <f>_r*COS(PI()/2-K66)+I66</f>
        <v>9.1946208194391605</v>
      </c>
      <c r="Q66">
        <f>_r*SIN(PI()/2-K66)+J66</f>
        <v>12.155853664712362</v>
      </c>
    </row>
    <row r="67" spans="3:17" x14ac:dyDescent="0.25">
      <c r="C67">
        <f>C66+dt</f>
        <v>2.4499999999999993</v>
      </c>
      <c r="D67">
        <f t="shared" si="9"/>
        <v>14.849242404917495</v>
      </c>
      <c r="E67">
        <f>_r</f>
        <v>3</v>
      </c>
      <c r="F67">
        <f t="shared" si="10"/>
        <v>12.374368670764586</v>
      </c>
      <c r="G67">
        <f>F67*dt</f>
        <v>0.61871843353822931</v>
      </c>
      <c r="H67">
        <f>acc_b*dt</f>
        <v>0.2525381361380527</v>
      </c>
      <c r="I67">
        <f>D67*COS(-alpha)-E67*SIN(-alpha)</f>
        <v>12.62132034355964</v>
      </c>
      <c r="J67">
        <f>D67*SIN(-alpha)+E67*COS(-alpha)+H</f>
        <v>11.621320343559645</v>
      </c>
      <c r="K67">
        <f t="shared" si="3"/>
        <v>4.9497474683058345</v>
      </c>
      <c r="L67">
        <f t="shared" si="4"/>
        <v>4.1247895569215256</v>
      </c>
      <c r="M67">
        <f>acc_b/_r</f>
        <v>1.6835875742536845</v>
      </c>
      <c r="N67">
        <f>L67*dt</f>
        <v>0.2062394778460763</v>
      </c>
      <c r="O67">
        <f>M67*dt</f>
        <v>8.417937871268423E-2</v>
      </c>
      <c r="P67">
        <f>_r*COS(PI()/2-K67)+I67</f>
        <v>9.7054329045030574</v>
      </c>
      <c r="Q67">
        <f>_r*SIN(PI()/2-K67)+J67</f>
        <v>12.326728340928574</v>
      </c>
    </row>
    <row r="68" spans="3:17" x14ac:dyDescent="0.25">
      <c r="C68">
        <f>C67+dt</f>
        <v>2.4999999999999991</v>
      </c>
      <c r="D68">
        <f t="shared" si="9"/>
        <v>15.467960838455724</v>
      </c>
      <c r="E68">
        <f>_r</f>
        <v>3</v>
      </c>
      <c r="F68">
        <f t="shared" si="10"/>
        <v>12.626906806902639</v>
      </c>
      <c r="G68">
        <f>F68*dt</f>
        <v>0.63134534034513201</v>
      </c>
      <c r="H68">
        <f>acc_b*dt</f>
        <v>0.2525381361380527</v>
      </c>
      <c r="I68">
        <f>D68*COS(-alpha)-E68*SIN(-alpha)</f>
        <v>13.05882034355964</v>
      </c>
      <c r="J68">
        <f>D68*SIN(-alpha)+E68*COS(-alpha)+H</f>
        <v>11.183820343559645</v>
      </c>
      <c r="K68">
        <f t="shared" si="3"/>
        <v>5.155986946151911</v>
      </c>
      <c r="L68">
        <f t="shared" si="4"/>
        <v>4.2089689356342097</v>
      </c>
      <c r="M68">
        <f>acc_b/_r</f>
        <v>1.6835875742536845</v>
      </c>
      <c r="N68">
        <f>L68*dt</f>
        <v>0.21044844678171049</v>
      </c>
      <c r="O68">
        <f>M68*dt</f>
        <v>8.417937871268423E-2</v>
      </c>
      <c r="P68">
        <f>_r*COS(PI()/2-K68)+I68</f>
        <v>10.349180459304783</v>
      </c>
      <c r="Q68">
        <f>_r*SIN(PI()/2-K68)+J68</f>
        <v>12.471396243324522</v>
      </c>
    </row>
    <row r="69" spans="3:17" x14ac:dyDescent="0.25">
      <c r="C69">
        <f>C68+dt</f>
        <v>2.5499999999999989</v>
      </c>
      <c r="D69">
        <f t="shared" si="9"/>
        <v>16.099306178800855</v>
      </c>
      <c r="E69">
        <f>_r</f>
        <v>3</v>
      </c>
      <c r="F69">
        <f t="shared" si="10"/>
        <v>12.879444943040692</v>
      </c>
      <c r="G69">
        <f>F69*dt</f>
        <v>0.6439722471520346</v>
      </c>
      <c r="H69">
        <f>acc_b*dt</f>
        <v>0.2525381361380527</v>
      </c>
      <c r="I69">
        <f>D69*COS(-alpha)-E69*SIN(-alpha)</f>
        <v>13.505248914988211</v>
      </c>
      <c r="J69">
        <f>D69*SIN(-alpha)+E69*COS(-alpha)+H</f>
        <v>10.737391772131076</v>
      </c>
      <c r="K69">
        <f t="shared" si="3"/>
        <v>5.3664353929336217</v>
      </c>
      <c r="L69">
        <f t="shared" si="4"/>
        <v>4.2931483143468938</v>
      </c>
      <c r="M69">
        <f>acc_b/_r</f>
        <v>1.6835875742536845</v>
      </c>
      <c r="N69">
        <f>L69*dt</f>
        <v>0.2146574157173447</v>
      </c>
      <c r="O69">
        <f>M69*dt</f>
        <v>8.417937871268423E-2</v>
      </c>
      <c r="P69">
        <f>_r*COS(PI()/2-K69)+I69</f>
        <v>11.124363552829088</v>
      </c>
      <c r="Q69">
        <f>_r*SIN(PI()/2-K69)+J69</f>
        <v>12.562599949916947</v>
      </c>
    </row>
    <row r="70" spans="3:17" x14ac:dyDescent="0.25">
      <c r="C70">
        <f>C69+dt</f>
        <v>2.5999999999999988</v>
      </c>
      <c r="D70">
        <f t="shared" si="9"/>
        <v>16.743278425952891</v>
      </c>
      <c r="E70">
        <f>_r</f>
        <v>3</v>
      </c>
      <c r="F70">
        <f t="shared" si="10"/>
        <v>13.131983079178745</v>
      </c>
      <c r="G70">
        <f>F70*dt</f>
        <v>0.65659915395893731</v>
      </c>
      <c r="H70">
        <f>acc_b*dt</f>
        <v>0.2525381361380527</v>
      </c>
      <c r="I70">
        <f>D70*COS(-alpha)-E70*SIN(-alpha)</f>
        <v>13.960606057845355</v>
      </c>
      <c r="J70">
        <f>D70*SIN(-alpha)+E70*COS(-alpha)+H</f>
        <v>10.28203462927393</v>
      </c>
      <c r="K70">
        <f t="shared" si="3"/>
        <v>5.5810928086509666</v>
      </c>
      <c r="L70">
        <f t="shared" si="4"/>
        <v>4.3773276930595779</v>
      </c>
      <c r="M70">
        <f>acc_b/_r</f>
        <v>1.6835875742536845</v>
      </c>
      <c r="N70">
        <f>L70*dt</f>
        <v>0.21886638465297892</v>
      </c>
      <c r="O70">
        <f>M70*dt</f>
        <v>8.417937871268423E-2</v>
      </c>
      <c r="P70">
        <f>_r*COS(PI()/2-K70)+I70</f>
        <v>12.023155937289085</v>
      </c>
      <c r="Q70">
        <f>_r*SIN(PI()/2-K70)+J70</f>
        <v>12.572512097042713</v>
      </c>
    </row>
    <row r="71" spans="3:17" x14ac:dyDescent="0.25">
      <c r="C71">
        <f>C70+dt</f>
        <v>2.6499999999999986</v>
      </c>
      <c r="D71">
        <f t="shared" si="9"/>
        <v>17.399877579911827</v>
      </c>
      <c r="E71">
        <f>_r</f>
        <v>3</v>
      </c>
      <c r="F71">
        <f t="shared" si="10"/>
        <v>13.384521215316799</v>
      </c>
      <c r="G71">
        <f>F71*dt</f>
        <v>0.66922606076584001</v>
      </c>
      <c r="H71">
        <f>acc_b*dt</f>
        <v>0.2525381361380527</v>
      </c>
      <c r="I71">
        <f>D71*COS(-alpha)-E71*SIN(-alpha)</f>
        <v>14.424891772131069</v>
      </c>
      <c r="J71">
        <f>D71*SIN(-alpha)+E71*COS(-alpha)+H</f>
        <v>9.8177489149882184</v>
      </c>
      <c r="K71">
        <f t="shared" si="3"/>
        <v>5.7999591933039456</v>
      </c>
      <c r="L71">
        <f t="shared" si="4"/>
        <v>4.461507071772262</v>
      </c>
      <c r="M71">
        <f>acc_b/_r</f>
        <v>1.6835875742536845</v>
      </c>
      <c r="N71">
        <f>L71*dt</f>
        <v>0.22307535358861311</v>
      </c>
      <c r="O71">
        <f>M71*dt</f>
        <v>8.417937871268423E-2</v>
      </c>
      <c r="P71">
        <f>_r*COS(PI()/2-K71)+I71</f>
        <v>13.030976829672968</v>
      </c>
      <c r="Q71">
        <f>_r*SIN(PI()/2-K71)+J71</f>
        <v>12.474250586960594</v>
      </c>
    </row>
    <row r="72" spans="3:17" x14ac:dyDescent="0.25">
      <c r="C72">
        <f>C71+dt</f>
        <v>2.6999999999999984</v>
      </c>
      <c r="D72">
        <f t="shared" si="9"/>
        <v>18.069103640677667</v>
      </c>
      <c r="E72">
        <f>_r</f>
        <v>3</v>
      </c>
      <c r="F72">
        <f t="shared" si="10"/>
        <v>13.637059351454852</v>
      </c>
      <c r="G72">
        <f>F72*dt</f>
        <v>0.68185296757274261</v>
      </c>
      <c r="H72">
        <f>acc_b*dt</f>
        <v>0.2525381361380527</v>
      </c>
      <c r="I72">
        <f>D72*COS(-alpha)-E72*SIN(-alpha)</f>
        <v>14.898106057845355</v>
      </c>
      <c r="J72">
        <f>D72*SIN(-alpha)+E72*COS(-alpha)+H</f>
        <v>9.3445346292739302</v>
      </c>
      <c r="K72">
        <f t="shared" si="3"/>
        <v>6.0230345468925588</v>
      </c>
      <c r="L72">
        <f t="shared" si="4"/>
        <v>4.5456864504849461</v>
      </c>
      <c r="M72">
        <f>acc_b/_r</f>
        <v>1.6835875742536845</v>
      </c>
      <c r="N72">
        <f>L72*dt</f>
        <v>0.22728432252424732</v>
      </c>
      <c r="O72">
        <f>M72*dt</f>
        <v>8.417937871268423E-2</v>
      </c>
      <c r="P72">
        <f>_r*COS(PI()/2-K72)+I72</f>
        <v>14.12642733124374</v>
      </c>
      <c r="Q72">
        <f>_r*SIN(PI()/2-K72)+J72</f>
        <v>12.243588258117402</v>
      </c>
    </row>
    <row r="73" spans="3:17" x14ac:dyDescent="0.25">
      <c r="C73">
        <f>C72+dt</f>
        <v>2.7499999999999982</v>
      </c>
      <c r="D73">
        <f t="shared" si="9"/>
        <v>18.750956608250409</v>
      </c>
      <c r="E73">
        <f>_r</f>
        <v>3</v>
      </c>
      <c r="F73">
        <f t="shared" si="10"/>
        <v>13.889597487592905</v>
      </c>
      <c r="G73">
        <f>F73*dt</f>
        <v>0.69447987437964531</v>
      </c>
      <c r="H73">
        <f>acc_b*dt</f>
        <v>0.2525381361380527</v>
      </c>
      <c r="I73">
        <f>D73*COS(-alpha)-E73*SIN(-alpha)</f>
        <v>15.380248914988211</v>
      </c>
      <c r="J73">
        <f>D73*SIN(-alpha)+E73*COS(-alpha)+H</f>
        <v>8.8623917721310761</v>
      </c>
      <c r="K73">
        <f t="shared" si="3"/>
        <v>6.2503188694168061</v>
      </c>
      <c r="L73">
        <f t="shared" si="4"/>
        <v>4.6298658291976302</v>
      </c>
      <c r="M73">
        <f>acc_b/_r</f>
        <v>1.6835875742536845</v>
      </c>
      <c r="N73">
        <f>L73*dt</f>
        <v>0.23149329145988151</v>
      </c>
      <c r="O73">
        <f>M73*dt</f>
        <v>8.417937871268423E-2</v>
      </c>
      <c r="P73">
        <f>_r*COS(PI()/2-K73)+I73</f>
        <v>15.281667351949068</v>
      </c>
      <c r="Q73">
        <f>_r*SIN(PI()/2-K73)+J73</f>
        <v>11.860771613883745</v>
      </c>
    </row>
    <row r="74" spans="3:17" x14ac:dyDescent="0.25">
      <c r="C74">
        <f>C73+dt</f>
        <v>2.799999999999998</v>
      </c>
      <c r="D74">
        <f t="shared" si="9"/>
        <v>19.445436482630054</v>
      </c>
      <c r="E74">
        <f>_r</f>
        <v>3</v>
      </c>
      <c r="F74">
        <f t="shared" si="10"/>
        <v>14.142135623730958</v>
      </c>
      <c r="G74">
        <f>F74*dt</f>
        <v>0.70710678118654791</v>
      </c>
      <c r="H74">
        <f>acc_b*dt</f>
        <v>0.2525381361380527</v>
      </c>
      <c r="I74">
        <f>D74*COS(-alpha)-E74*SIN(-alpha)</f>
        <v>15.87132034355964</v>
      </c>
      <c r="J74">
        <f>D74*SIN(-alpha)+E74*COS(-alpha)+H</f>
        <v>8.3713203435596455</v>
      </c>
      <c r="K74">
        <f t="shared" si="3"/>
        <v>6.4818121608766877</v>
      </c>
      <c r="L74">
        <f t="shared" si="4"/>
        <v>4.7140452079103143</v>
      </c>
      <c r="M74">
        <f>acc_b/_r</f>
        <v>1.6835875742536845</v>
      </c>
      <c r="N74">
        <f>L74*dt</f>
        <v>0.23570226039551573</v>
      </c>
      <c r="O74">
        <f>M74*dt</f>
        <v>8.417937871268423E-2</v>
      </c>
      <c r="P74">
        <f>_r*COS(PI()/2-K74)+I74</f>
        <v>16.463290450924084</v>
      </c>
      <c r="Q74">
        <f>_r*SIN(PI()/2-K74)+J74</f>
        <v>11.312335711079328</v>
      </c>
    </row>
    <row r="75" spans="3:17" x14ac:dyDescent="0.25">
      <c r="C75">
        <f>C74+dt</f>
        <v>2.8499999999999979</v>
      </c>
      <c r="D75">
        <f t="shared" si="9"/>
        <v>20.152543263816604</v>
      </c>
      <c r="E75">
        <f>_r</f>
        <v>3</v>
      </c>
      <c r="F75">
        <f t="shared" si="10"/>
        <v>14.394673759869011</v>
      </c>
      <c r="G75">
        <f>F75*dt</f>
        <v>0.71973368799345061</v>
      </c>
      <c r="H75">
        <f>acc_b*dt</f>
        <v>0.2525381361380527</v>
      </c>
      <c r="I75">
        <f>D75*COS(-alpha)-E75*SIN(-alpha)</f>
        <v>16.371320343559642</v>
      </c>
      <c r="J75">
        <f>D75*SIN(-alpha)+E75*COS(-alpha)+H</f>
        <v>7.8713203435596455</v>
      </c>
      <c r="K75">
        <f t="shared" si="3"/>
        <v>6.7175144212722033</v>
      </c>
      <c r="L75">
        <f t="shared" si="4"/>
        <v>4.7982245866229984</v>
      </c>
      <c r="M75">
        <f>acc_b/_r</f>
        <v>1.6835875742536845</v>
      </c>
      <c r="N75">
        <f>L75*dt</f>
        <v>0.23991122933114994</v>
      </c>
      <c r="O75">
        <f>M75*dt</f>
        <v>8.417937871268423E-2</v>
      </c>
      <c r="P75">
        <f>_r*COS(PI()/2-K75)+I75</f>
        <v>17.633726044295312</v>
      </c>
      <c r="Q75">
        <f>_r*SIN(PI()/2-K75)+J75</f>
        <v>10.592778013035709</v>
      </c>
    </row>
    <row r="76" spans="3:17" x14ac:dyDescent="0.25">
      <c r="C76">
        <f>C75+dt</f>
        <v>2.8999999999999977</v>
      </c>
      <c r="D76">
        <f t="shared" si="9"/>
        <v>20.872276951810054</v>
      </c>
      <c r="E76">
        <f>_r</f>
        <v>3</v>
      </c>
      <c r="F76">
        <f t="shared" si="10"/>
        <v>14.647211896007065</v>
      </c>
      <c r="G76">
        <f>F76*dt</f>
        <v>0.73236059480035332</v>
      </c>
      <c r="H76">
        <f>acc_b*dt</f>
        <v>0.2525381361380527</v>
      </c>
      <c r="I76">
        <f>D76*COS(-alpha)-E76*SIN(-alpha)</f>
        <v>16.880248914988215</v>
      </c>
      <c r="J76">
        <f>D76*SIN(-alpha)+E76*COS(-alpha)+H</f>
        <v>7.3623917721310725</v>
      </c>
      <c r="K76">
        <f t="shared" si="3"/>
        <v>6.9574256506033532</v>
      </c>
      <c r="L76">
        <f t="shared" si="4"/>
        <v>4.8824039653356825</v>
      </c>
      <c r="M76">
        <f>acc_b/_r</f>
        <v>1.6835875742536845</v>
      </c>
      <c r="N76">
        <f>L76*dt</f>
        <v>0.24412019826678413</v>
      </c>
      <c r="O76">
        <f>M76*dt</f>
        <v>8.417937871268423E-2</v>
      </c>
      <c r="P76">
        <f>_r*COS(PI()/2-K76)+I76</f>
        <v>18.753161116912</v>
      </c>
      <c r="Q76">
        <f>_r*SIN(PI()/2-K76)+J76</f>
        <v>9.7059360716664997</v>
      </c>
    </row>
    <row r="77" spans="3:17" x14ac:dyDescent="0.25">
      <c r="C77">
        <f>C76+dt</f>
        <v>2.9499999999999975</v>
      </c>
      <c r="D77">
        <f t="shared" si="9"/>
        <v>21.604637546610409</v>
      </c>
      <c r="E77">
        <f>_r</f>
        <v>3</v>
      </c>
      <c r="F77">
        <f t="shared" si="10"/>
        <v>14.899750032145118</v>
      </c>
      <c r="G77">
        <f>F77*dt</f>
        <v>0.74498750160725591</v>
      </c>
      <c r="H77">
        <f>acc_b*dt</f>
        <v>0.2525381361380527</v>
      </c>
      <c r="I77">
        <f>D77*COS(-alpha)-E77*SIN(-alpha)</f>
        <v>17.398106057845361</v>
      </c>
      <c r="J77">
        <f>D77*SIN(-alpha)+E77*COS(-alpha)+H</f>
        <v>6.8445346292739302</v>
      </c>
      <c r="K77">
        <f t="shared" si="3"/>
        <v>7.2015458488701372</v>
      </c>
      <c r="L77">
        <f t="shared" si="4"/>
        <v>4.9665833440483667</v>
      </c>
      <c r="M77">
        <f>acc_b/_r</f>
        <v>1.6835875742536845</v>
      </c>
      <c r="N77">
        <f>L77*dt</f>
        <v>0.24832916720241835</v>
      </c>
      <c r="O77">
        <f>M77*dt</f>
        <v>8.417937871268423E-2</v>
      </c>
      <c r="P77">
        <f>_r*COS(PI()/2-K77)+I77</f>
        <v>19.781928060965296</v>
      </c>
      <c r="Q77">
        <f>_r*SIN(PI()/2-K77)+J77</f>
        <v>8.6659057220063431</v>
      </c>
    </row>
    <row r="78" spans="3:17" x14ac:dyDescent="0.25">
      <c r="C78">
        <f>C77+dt</f>
        <v>2.9999999999999973</v>
      </c>
      <c r="D78">
        <f t="shared" si="9"/>
        <v>22.349625048217664</v>
      </c>
      <c r="E78">
        <f>_r</f>
        <v>3</v>
      </c>
      <c r="F78">
        <f t="shared" si="10"/>
        <v>15.152288168283171</v>
      </c>
      <c r="G78">
        <f>F78*dt</f>
        <v>0.75761440841415861</v>
      </c>
      <c r="H78">
        <f>acc_b*dt</f>
        <v>0.2525381361380527</v>
      </c>
      <c r="I78">
        <f>D78*COS(-alpha)-E78*SIN(-alpha)</f>
        <v>17.924891772131073</v>
      </c>
      <c r="J78">
        <f>D78*SIN(-alpha)+E78*COS(-alpha)+H</f>
        <v>6.3177489149882149</v>
      </c>
      <c r="K78">
        <f t="shared" si="3"/>
        <v>7.4498750160725553</v>
      </c>
      <c r="L78">
        <f t="shared" si="4"/>
        <v>5.0507627227610508</v>
      </c>
      <c r="M78">
        <f>acc_b/_r</f>
        <v>1.6835875742536845</v>
      </c>
      <c r="N78">
        <f>L78*dt</f>
        <v>0.25253813613805254</v>
      </c>
      <c r="O78">
        <f>M78*dt</f>
        <v>8.417937871268423E-2</v>
      </c>
      <c r="P78">
        <f>_r*COS(PI()/2-K78)+I78</f>
        <v>20.68325389106149</v>
      </c>
      <c r="Q78">
        <f>_r*SIN(PI()/2-K78)+J78</f>
        <v>7.4973413958262753</v>
      </c>
    </row>
    <row r="79" spans="3:17" x14ac:dyDescent="0.25">
      <c r="C79">
        <f>C78+dt</f>
        <v>3.0499999999999972</v>
      </c>
      <c r="D79">
        <f t="shared" si="9"/>
        <v>23.107239456631824</v>
      </c>
      <c r="E79">
        <f>_r</f>
        <v>3</v>
      </c>
      <c r="F79">
        <f t="shared" si="10"/>
        <v>15.404826304421224</v>
      </c>
      <c r="G79">
        <f>F79*dt</f>
        <v>0.77024131522106121</v>
      </c>
      <c r="H79">
        <f>acc_b*dt</f>
        <v>0.2525381361380527</v>
      </c>
      <c r="I79">
        <f>D79*COS(-alpha)-E79*SIN(-alpha)</f>
        <v>18.460606057845361</v>
      </c>
      <c r="J79">
        <f>D79*SIN(-alpha)+E79*COS(-alpha)+H</f>
        <v>5.7820346292739266</v>
      </c>
      <c r="K79">
        <f t="shared" si="3"/>
        <v>7.7024131522106076</v>
      </c>
      <c r="L79">
        <f t="shared" si="4"/>
        <v>5.1349421014737349</v>
      </c>
      <c r="M79">
        <f>acc_b/_r</f>
        <v>1.6835875742536845</v>
      </c>
      <c r="N79">
        <f>L79*dt</f>
        <v>0.25674710507368675</v>
      </c>
      <c r="O79">
        <f>M79*dt</f>
        <v>8.417937871268423E-2</v>
      </c>
      <c r="P79">
        <f>_r*COS(PI()/2-K79)+I79</f>
        <v>21.426212470220147</v>
      </c>
      <c r="Q79">
        <f>_r*SIN(PI()/2-K79)+J79</f>
        <v>6.2350010815433539</v>
      </c>
    </row>
    <row r="80" spans="3:17" x14ac:dyDescent="0.25">
      <c r="C80">
        <f>C79+dt</f>
        <v>3.099999999999997</v>
      </c>
      <c r="D80">
        <f t="shared" si="9"/>
        <v>23.877480771852884</v>
      </c>
      <c r="E80">
        <f>_r</f>
        <v>3</v>
      </c>
      <c r="F80">
        <f t="shared" si="10"/>
        <v>15.657364440559277</v>
      </c>
      <c r="G80">
        <f>F80*dt</f>
        <v>0.78286822202796391</v>
      </c>
      <c r="H80">
        <f>acc_b*dt</f>
        <v>0.2525381361380527</v>
      </c>
      <c r="I80">
        <f>D80*COS(-alpha)-E80*SIN(-alpha)</f>
        <v>19.005248914988215</v>
      </c>
      <c r="J80">
        <f>D80*SIN(-alpha)+E80*COS(-alpha)+H</f>
        <v>5.237391772131069</v>
      </c>
      <c r="K80">
        <f t="shared" si="3"/>
        <v>7.9591602572842941</v>
      </c>
      <c r="L80">
        <f t="shared" si="4"/>
        <v>5.219121480186419</v>
      </c>
      <c r="M80">
        <f>acc_b/_r</f>
        <v>1.6835875742536845</v>
      </c>
      <c r="N80">
        <f>L80*dt</f>
        <v>0.26095607400932097</v>
      </c>
      <c r="O80">
        <f>M80*dt</f>
        <v>8.417937871268423E-2</v>
      </c>
      <c r="P80">
        <f>_r*COS(PI()/2-K80)+I80</f>
        <v>21.988670392627995</v>
      </c>
      <c r="Q80">
        <f>_r*SIN(PI()/2-K80)+J80</f>
        <v>4.9224373520038451</v>
      </c>
    </row>
    <row r="81" spans="3:17" x14ac:dyDescent="0.25">
      <c r="C81">
        <f>C80+dt</f>
        <v>3.1499999999999968</v>
      </c>
      <c r="D81">
        <f t="shared" ref="D81:D87" si="11">D80+G80</f>
        <v>24.660348993880849</v>
      </c>
      <c r="E81">
        <f>_r</f>
        <v>3</v>
      </c>
      <c r="F81">
        <f t="shared" ref="F81:F87" si="12">F80+H80</f>
        <v>15.909902576697331</v>
      </c>
      <c r="G81">
        <f>F81*dt</f>
        <v>0.79549512883486662</v>
      </c>
      <c r="H81">
        <f>acc_b*dt</f>
        <v>0.2525381361380527</v>
      </c>
      <c r="I81">
        <f>D81*COS(-alpha)-E81*SIN(-alpha)</f>
        <v>19.558820343559645</v>
      </c>
      <c r="J81">
        <f>D81*SIN(-alpha)+E81*COS(-alpha)+H</f>
        <v>4.6838203435596419</v>
      </c>
      <c r="K81">
        <f t="shared" si="3"/>
        <v>8.2201163312936156</v>
      </c>
      <c r="L81">
        <f t="shared" si="4"/>
        <v>5.3033008588991031</v>
      </c>
      <c r="M81">
        <f>acc_b/_r</f>
        <v>1.6835875742536845</v>
      </c>
      <c r="N81">
        <f>L81*dt</f>
        <v>0.26516504294495519</v>
      </c>
      <c r="O81">
        <f>M81*dt</f>
        <v>8.417937871268423E-2</v>
      </c>
      <c r="P81">
        <f>_r*COS(PI()/2-K81)+I81</f>
        <v>22.359974735012308</v>
      </c>
      <c r="Q81">
        <f>_r*SIN(PI()/2-K81)+J81</f>
        <v>3.6097933070072745</v>
      </c>
    </row>
    <row r="82" spans="3:17" x14ac:dyDescent="0.25">
      <c r="C82">
        <f>C81+dt</f>
        <v>3.1999999999999966</v>
      </c>
      <c r="D82">
        <f t="shared" si="11"/>
        <v>25.455844122715714</v>
      </c>
      <c r="E82">
        <f>_r</f>
        <v>3</v>
      </c>
      <c r="F82">
        <f t="shared" si="12"/>
        <v>16.162440712835384</v>
      </c>
      <c r="G82">
        <f>F82*dt</f>
        <v>0.80812203564176921</v>
      </c>
      <c r="H82">
        <f>acc_b*dt</f>
        <v>0.2525381361380527</v>
      </c>
      <c r="I82">
        <f>D82*COS(-alpha)-E82*SIN(-alpha)</f>
        <v>20.121320343559645</v>
      </c>
      <c r="J82">
        <f>D82*SIN(-alpha)+E82*COS(-alpha)+H</f>
        <v>4.1213203435596419</v>
      </c>
      <c r="K82">
        <f t="shared" si="3"/>
        <v>8.4852813742385713</v>
      </c>
      <c r="L82">
        <f t="shared" si="4"/>
        <v>5.3874802376117872</v>
      </c>
      <c r="M82">
        <f>acc_b/_r</f>
        <v>1.6835875742536845</v>
      </c>
      <c r="N82">
        <f>L82*dt</f>
        <v>0.26937401188058935</v>
      </c>
      <c r="O82">
        <f>M82*dt</f>
        <v>8.417937871268423E-2</v>
      </c>
      <c r="P82">
        <f>_r*COS(PI()/2-K82)+I82</f>
        <v>22.543103616122046</v>
      </c>
      <c r="Q82">
        <f>_r*SIN(PI()/2-K82)+J82</f>
        <v>2.350736885843812</v>
      </c>
    </row>
    <row r="83" spans="3:17" x14ac:dyDescent="0.25">
      <c r="C83">
        <f>C82+dt</f>
        <v>3.2499999999999964</v>
      </c>
      <c r="D83">
        <f t="shared" si="11"/>
        <v>26.263966158357483</v>
      </c>
      <c r="E83">
        <f>_r</f>
        <v>3</v>
      </c>
      <c r="F83">
        <f t="shared" si="12"/>
        <v>16.414978848973437</v>
      </c>
      <c r="G83">
        <f>F83*dt</f>
        <v>0.82074894244867191</v>
      </c>
      <c r="H83">
        <f>acc_b*dt</f>
        <v>0.2525381361380527</v>
      </c>
      <c r="I83">
        <f>D83*COS(-alpha)-E83*SIN(-alpha)</f>
        <v>20.692748914988218</v>
      </c>
      <c r="J83">
        <f>D83*SIN(-alpha)+E83*COS(-alpha)+H</f>
        <v>3.549891772131069</v>
      </c>
      <c r="K83">
        <f t="shared" si="3"/>
        <v>8.7546553861191612</v>
      </c>
      <c r="L83">
        <f t="shared" si="4"/>
        <v>5.4716596163244713</v>
      </c>
      <c r="M83">
        <f>acc_b/_r</f>
        <v>1.6835875742536845</v>
      </c>
      <c r="N83">
        <f>L83*dt</f>
        <v>0.27358298081622356</v>
      </c>
      <c r="O83">
        <f>M83*dt</f>
        <v>8.417937871268423E-2</v>
      </c>
      <c r="P83">
        <f>_r*COS(PI()/2-K83)+I83</f>
        <v>22.555995092101714</v>
      </c>
      <c r="Q83">
        <f>_r*SIN(PI()/2-K83)+J83</f>
        <v>1.1986551435732498</v>
      </c>
    </row>
    <row r="84" spans="3:17" x14ac:dyDescent="0.25">
      <c r="C84">
        <f>C83+dt</f>
        <v>3.2999999999999963</v>
      </c>
      <c r="D84">
        <f t="shared" si="11"/>
        <v>27.084715100806154</v>
      </c>
      <c r="E84">
        <f>_r</f>
        <v>3</v>
      </c>
      <c r="F84">
        <f t="shared" si="12"/>
        <v>16.66751698511149</v>
      </c>
      <c r="G84">
        <f>F84*dt</f>
        <v>0.83337584925557451</v>
      </c>
      <c r="H84">
        <f>acc_b*dt</f>
        <v>0.2525381361380527</v>
      </c>
      <c r="I84">
        <f>D84*COS(-alpha)-E84*SIN(-alpha)</f>
        <v>21.273106057845361</v>
      </c>
      <c r="J84">
        <f>D84*SIN(-alpha)+E84*COS(-alpha)+H</f>
        <v>2.9695346292739266</v>
      </c>
      <c r="K84">
        <f t="shared" ref="K84:K86" si="13">K83+N83</f>
        <v>9.0282383669353852</v>
      </c>
      <c r="L84">
        <f t="shared" ref="L84:L86" si="14">L83+O83</f>
        <v>5.5558389950371554</v>
      </c>
      <c r="M84">
        <f>acc_b/_r</f>
        <v>1.6835875742536845</v>
      </c>
      <c r="N84">
        <f>L84*dt</f>
        <v>0.27779194975185778</v>
      </c>
      <c r="O84">
        <f>M84*dt</f>
        <v>8.417937871268423E-2</v>
      </c>
      <c r="P84">
        <f>_r*COS(PI()/2-K84)+I84</f>
        <v>22.431792373849401</v>
      </c>
      <c r="Q84">
        <f>_r*SIN(PI()/2-K84)+J84</f>
        <v>0.20232556216226705</v>
      </c>
    </row>
    <row r="85" spans="3:17" x14ac:dyDescent="0.25">
      <c r="C85">
        <f>C84+dt</f>
        <v>3.3499999999999961</v>
      </c>
      <c r="D85">
        <f t="shared" si="11"/>
        <v>27.918090950061728</v>
      </c>
      <c r="E85">
        <f>_r</f>
        <v>3</v>
      </c>
      <c r="F85">
        <f t="shared" si="12"/>
        <v>16.920055121249543</v>
      </c>
      <c r="G85">
        <f>F85*dt</f>
        <v>0.84600275606247721</v>
      </c>
      <c r="H85">
        <f>acc_b*dt</f>
        <v>0.2525381361380527</v>
      </c>
      <c r="I85">
        <f>D85*COS(-alpha)-E85*SIN(-alpha)</f>
        <v>21.862391772131076</v>
      </c>
      <c r="J85">
        <f>D85*SIN(-alpha)+E85*COS(-alpha)+H</f>
        <v>2.3802489149882113</v>
      </c>
      <c r="K85">
        <f t="shared" si="13"/>
        <v>9.3060303166872433</v>
      </c>
      <c r="L85">
        <f t="shared" si="14"/>
        <v>5.6400183737498395</v>
      </c>
      <c r="M85">
        <f>acc_b/_r</f>
        <v>1.6835875742536845</v>
      </c>
      <c r="N85">
        <f>L85*dt</f>
        <v>0.282000918687492</v>
      </c>
      <c r="O85">
        <f>M85*dt</f>
        <v>8.417937871268423E-2</v>
      </c>
      <c r="P85">
        <f>_r*COS(PI()/2-K85)+I85</f>
        <v>22.217798064027548</v>
      </c>
      <c r="Q85">
        <f>_r*SIN(PI()/2-K85)+J85</f>
        <v>-0.59862442365517587</v>
      </c>
    </row>
    <row r="86" spans="3:17" x14ac:dyDescent="0.25">
      <c r="C86">
        <f>C85+dt</f>
        <v>3.3999999999999959</v>
      </c>
      <c r="D86">
        <f t="shared" si="11"/>
        <v>28.764093706124207</v>
      </c>
      <c r="E86">
        <f>_r</f>
        <v>3</v>
      </c>
      <c r="F86">
        <f t="shared" si="12"/>
        <v>17.172593257387597</v>
      </c>
      <c r="G86">
        <f>F86*dt</f>
        <v>0.85862966286937992</v>
      </c>
      <c r="H86">
        <f>acc_b*dt</f>
        <v>0.2525381361380527</v>
      </c>
      <c r="I86">
        <f>D86*COS(-alpha)-E86*SIN(-alpha)</f>
        <v>22.460606057845361</v>
      </c>
      <c r="J86">
        <f>D86*SIN(-alpha)+E86*COS(-alpha)+H</f>
        <v>1.7820346292739266</v>
      </c>
      <c r="K86">
        <f t="shared" si="13"/>
        <v>9.5880312353747357</v>
      </c>
      <c r="L86">
        <f t="shared" si="14"/>
        <v>5.7241977524625236</v>
      </c>
      <c r="M86">
        <f>acc_b/_r</f>
        <v>1.6835875742536845</v>
      </c>
      <c r="N86">
        <f>L86*dt</f>
        <v>0.28620988762312621</v>
      </c>
      <c r="O86">
        <f>M86*dt</f>
        <v>8.417937871268423E-2</v>
      </c>
      <c r="P86">
        <f>_r*COS(PI()/2-K86)+I86</f>
        <v>21.973018819931337</v>
      </c>
      <c r="Q86">
        <f>_r*SIN(PI()/2-K86)+J86</f>
        <v>-1.178076633064598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1DE9A3818B7944A89A39BA1D96E260" ma:contentTypeVersion="10" ma:contentTypeDescription="Utwórz nowy dokument." ma:contentTypeScope="" ma:versionID="3971c125a063abe6564b5feaa6db662c">
  <xsd:schema xmlns:xsd="http://www.w3.org/2001/XMLSchema" xmlns:xs="http://www.w3.org/2001/XMLSchema" xmlns:p="http://schemas.microsoft.com/office/2006/metadata/properties" xmlns:ns2="32fea3c5-2fb0-45c4-99e7-3f90985213ff" xmlns:ns3="2e2ebfa8-8f89-4949-91ed-f51d459a2ca1" targetNamespace="http://schemas.microsoft.com/office/2006/metadata/properties" ma:root="true" ma:fieldsID="114ca22546c7e34b8b3ef4849750fa9b" ns2:_="" ns3:_="">
    <xsd:import namespace="32fea3c5-2fb0-45c4-99e7-3f90985213ff"/>
    <xsd:import namespace="2e2ebfa8-8f89-4949-91ed-f51d459a2c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ea3c5-2fb0-45c4-99e7-3f90985213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6acc8a4f-7760-4777-b4cb-e58fd8606a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ebfa8-8f89-4949-91ed-f51d459a2c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c8dfa-e54f-4dbc-9f1c-67d79aeb22a0}" ma:internalName="TaxCatchAll" ma:showField="CatchAllData" ma:web="2e2ebfa8-8f89-4949-91ed-f51d459a2c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2ebfa8-8f89-4949-91ed-f51d459a2ca1" xsi:nil="true"/>
    <lcf76f155ced4ddcb4097134ff3c332f xmlns="32fea3c5-2fb0-45c4-99e7-3f90985213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56D1B0-0B40-4047-99E4-FD62B190CAB4}"/>
</file>

<file path=customXml/itemProps2.xml><?xml version="1.0" encoding="utf-8"?>
<ds:datastoreItem xmlns:ds="http://schemas.openxmlformats.org/officeDocument/2006/customXml" ds:itemID="{54321F5C-4888-49A5-8A75-1D9C7014B679}"/>
</file>

<file path=customXml/itemProps3.xml><?xml version="1.0" encoding="utf-8"?>
<ds:datastoreItem xmlns:ds="http://schemas.openxmlformats.org/officeDocument/2006/customXml" ds:itemID="{97E76762-0606-4356-84FE-5B8E8E58C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_r</vt:lpstr>
      <vt:lpstr>acc_b</vt:lpstr>
      <vt:lpstr>alpha</vt:lpstr>
      <vt:lpstr>dt</vt:lpstr>
      <vt:lpstr>g</vt:lpstr>
      <vt:lpstr>H</vt:lpstr>
      <vt:lpstr>m</vt:lpstr>
      <vt:lpstr>step</vt:lpstr>
      <vt:lpstr>xc</vt:lpstr>
      <vt:lpstr>xy</vt:lpstr>
    </vt:vector>
  </TitlesOfParts>
  <Company>PJWSTK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Tronczyk</dc:creator>
  <cp:lastModifiedBy>Piotr Tronczyk</cp:lastModifiedBy>
  <dcterms:created xsi:type="dcterms:W3CDTF">2025-03-25T08:10:34Z</dcterms:created>
  <dcterms:modified xsi:type="dcterms:W3CDTF">2025-03-25T08:48:48Z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0x010100171DE9A3818B7944A89A39BA1D96E260</vt:lpwstr>
  </property>
</Properties>
</file>