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lera\Desktop\"/>
    </mc:Choice>
  </mc:AlternateContent>
  <xr:revisionPtr revIDLastSave="0" documentId="13_ncr:1_{59BEEFF3-DF94-43A7-9AD3-547AA28305F0}" xr6:coauthVersionLast="47" xr6:coauthVersionMax="47" xr10:uidLastSave="{00000000-0000-0000-0000-000000000000}"/>
  <bookViews>
    <workbookView xWindow="-120" yWindow="-120" windowWidth="20730" windowHeight="11160" activeTab="1" xr2:uid="{42D9DE8D-842E-4C90-8EC8-4950F0F422C1}"/>
  </bookViews>
  <sheets>
    <sheet name="Dashboard" sheetId="4" r:id="rId1"/>
    <sheet name="Análise " sheetId="2" r:id="rId2"/>
    <sheet name="Tab_Vendas " sheetId="1" r:id="rId3"/>
    <sheet name="Tab_Clientes" sheetId="3" r:id="rId4"/>
  </sheets>
  <definedNames>
    <definedName name="CPF">Tab_Clientes!$B$3:$B$102</definedName>
    <definedName name="teste">Tab_Clientes!$B$3:$B$102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2" i="2" l="1"/>
  <c r="K13" i="2"/>
  <c r="K14" i="2"/>
  <c r="C6" i="4"/>
  <c r="C8" i="2"/>
  <c r="L10" i="2"/>
  <c r="H7" i="1"/>
  <c r="L8" i="2"/>
  <c r="L7" i="2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H4" i="1"/>
  <c r="H5" i="1"/>
  <c r="H6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L6" i="2" l="1"/>
</calcChain>
</file>

<file path=xl/sharedStrings.xml><?xml version="1.0" encoding="utf-8"?>
<sst xmlns="http://schemas.openxmlformats.org/spreadsheetml/2006/main" count="326" uniqueCount="146">
  <si>
    <t xml:space="preserve">TABELA DE VENDAS </t>
  </si>
  <si>
    <t xml:space="preserve">Data da Venda </t>
  </si>
  <si>
    <t xml:space="preserve">CPF </t>
  </si>
  <si>
    <t xml:space="preserve">Valor da venda </t>
  </si>
  <si>
    <t>Data vencimento</t>
  </si>
  <si>
    <t>Data pagamento</t>
  </si>
  <si>
    <t xml:space="preserve">Forma de pagamento </t>
  </si>
  <si>
    <t>Dinheiro</t>
  </si>
  <si>
    <t>Cartão</t>
  </si>
  <si>
    <t>Boleto</t>
  </si>
  <si>
    <t xml:space="preserve">ANÁLISES PARA PERFIL DO CLIENTE </t>
  </si>
  <si>
    <t xml:space="preserve">Msg de Atraso  </t>
  </si>
  <si>
    <t>TABELA DE CLIENTES</t>
  </si>
  <si>
    <t>Nome</t>
  </si>
  <si>
    <t>Email</t>
  </si>
  <si>
    <t>Anakin Skywalker</t>
  </si>
  <si>
    <t>skywalker@comics.com</t>
  </si>
  <si>
    <t>Wanda Django Maximoff</t>
  </si>
  <si>
    <t>womaximoff@comics.com</t>
  </si>
  <si>
    <t>Victor Von Doom</t>
  </si>
  <si>
    <t>rvondoom@comics.com</t>
  </si>
  <si>
    <t>Penny Lane</t>
  </si>
  <si>
    <t>pennylane@comics.com</t>
  </si>
  <si>
    <t>Benton Kenobi</t>
  </si>
  <si>
    <t>tonkenobi@comics.com</t>
  </si>
  <si>
    <t>James Logan Howlett</t>
  </si>
  <si>
    <t>anhowlett@comics.com</t>
  </si>
  <si>
    <t>Antony Edward Stark</t>
  </si>
  <si>
    <t>dwarstark@comics.com</t>
  </si>
  <si>
    <t>Robert Bruce Banner</t>
  </si>
  <si>
    <t>ucebanner@comics.com</t>
  </si>
  <si>
    <t>Steven Grant Rogers</t>
  </si>
  <si>
    <t>antrogers@comics.com</t>
  </si>
  <si>
    <t>Pietro Django Maximoff</t>
  </si>
  <si>
    <t>pomaximoff@comics.com</t>
  </si>
  <si>
    <t>Erik Magnus Lehnsherr</t>
  </si>
  <si>
    <t>lehnsherr@comics.com</t>
  </si>
  <si>
    <t>Charles Francis Xavier</t>
  </si>
  <si>
    <t>cisxavier@comics.com</t>
  </si>
  <si>
    <t>Leia Organa</t>
  </si>
  <si>
    <t>leiaorgana@comics.com</t>
  </si>
  <si>
    <t>Kürt Wagner</t>
  </si>
  <si>
    <t>wurtwagner@comics.com</t>
  </si>
  <si>
    <t>Raven Darkholme</t>
  </si>
  <si>
    <t>darkholme@comics.com</t>
  </si>
  <si>
    <t>Nononono249</t>
  </si>
  <si>
    <t>nononono@comics.com</t>
  </si>
  <si>
    <t>Nononono178</t>
  </si>
  <si>
    <t>Nononono252</t>
  </si>
  <si>
    <t>Nononono071</t>
  </si>
  <si>
    <t>Nononono206</t>
  </si>
  <si>
    <t>Nononono059</t>
  </si>
  <si>
    <t>Nononono141</t>
  </si>
  <si>
    <t>Nononono081</t>
  </si>
  <si>
    <t>Nononono160</t>
  </si>
  <si>
    <t>Nononono193</t>
  </si>
  <si>
    <t>Nononono116</t>
  </si>
  <si>
    <t>Nononono230</t>
  </si>
  <si>
    <t>Nononono135</t>
  </si>
  <si>
    <t>Nononono192</t>
  </si>
  <si>
    <t>Nononono168</t>
  </si>
  <si>
    <t>Nononono095</t>
  </si>
  <si>
    <t>Nononono104</t>
  </si>
  <si>
    <t>Nononono200</t>
  </si>
  <si>
    <t>Nononono112</t>
  </si>
  <si>
    <t>Nononono092</t>
  </si>
  <si>
    <t>Nononono257</t>
  </si>
  <si>
    <t>Nononono090</t>
  </si>
  <si>
    <t>Nononono239</t>
  </si>
  <si>
    <t>Nononono212</t>
  </si>
  <si>
    <t>Nononono051</t>
  </si>
  <si>
    <t>Nononono125</t>
  </si>
  <si>
    <t>Nononono122</t>
  </si>
  <si>
    <t>Nononono209</t>
  </si>
  <si>
    <t>Nononono169</t>
  </si>
  <si>
    <t>Nononono054</t>
  </si>
  <si>
    <t>Nononono236</t>
  </si>
  <si>
    <t>Nononono106</t>
  </si>
  <si>
    <t>Nononono183</t>
  </si>
  <si>
    <t>Nononono222</t>
  </si>
  <si>
    <t>Nononono148</t>
  </si>
  <si>
    <t>Nononono184</t>
  </si>
  <si>
    <t>Nononono114</t>
  </si>
  <si>
    <t>Nononono244</t>
  </si>
  <si>
    <t>Nononono256</t>
  </si>
  <si>
    <t>Nononono078</t>
  </si>
  <si>
    <t>Nononono070</t>
  </si>
  <si>
    <t>Nononono165</t>
  </si>
  <si>
    <t>Nononono076</t>
  </si>
  <si>
    <t>Nononono087</t>
  </si>
  <si>
    <t>Nononono149</t>
  </si>
  <si>
    <t>Nononono103</t>
  </si>
  <si>
    <t>Nononono130</t>
  </si>
  <si>
    <t>Nononono162</t>
  </si>
  <si>
    <t>Nononono175</t>
  </si>
  <si>
    <t>Nononono154</t>
  </si>
  <si>
    <t>Nononono107</t>
  </si>
  <si>
    <t>Nononono129</t>
  </si>
  <si>
    <t>Nononono061</t>
  </si>
  <si>
    <t>Nononono086</t>
  </si>
  <si>
    <t>Nononono068</t>
  </si>
  <si>
    <t>Nononono250</t>
  </si>
  <si>
    <t>Nononono156</t>
  </si>
  <si>
    <t>Nononono157</t>
  </si>
  <si>
    <t>Nononono153</t>
  </si>
  <si>
    <t>Nononono225</t>
  </si>
  <si>
    <t>Nononono127</t>
  </si>
  <si>
    <t>Nononono190</t>
  </si>
  <si>
    <t>Nononono058</t>
  </si>
  <si>
    <t>Nononono173</t>
  </si>
  <si>
    <t>Nononono146</t>
  </si>
  <si>
    <t>Nononono132</t>
  </si>
  <si>
    <t>Nononono091</t>
  </si>
  <si>
    <t>Nononono144</t>
  </si>
  <si>
    <t>Nononono128</t>
  </si>
  <si>
    <t>Nononono063</t>
  </si>
  <si>
    <t>Nononono167</t>
  </si>
  <si>
    <t>Nononono124</t>
  </si>
  <si>
    <t>Nononono101</t>
  </si>
  <si>
    <t>Nononono205</t>
  </si>
  <si>
    <t>Nononono126</t>
  </si>
  <si>
    <t>Nononono120</t>
  </si>
  <si>
    <t>Nononono164</t>
  </si>
  <si>
    <t>Nononono052</t>
  </si>
  <si>
    <t>Nononono237</t>
  </si>
  <si>
    <t>Nononono108</t>
  </si>
  <si>
    <t>Nononono241</t>
  </si>
  <si>
    <t>Nononono065</t>
  </si>
  <si>
    <t>Nononono055</t>
  </si>
  <si>
    <t>Nononono187</t>
  </si>
  <si>
    <t>CPF</t>
  </si>
  <si>
    <t>Ano</t>
  </si>
  <si>
    <t xml:space="preserve">Ano </t>
  </si>
  <si>
    <t xml:space="preserve">Compra </t>
  </si>
  <si>
    <t>CPF :</t>
  </si>
  <si>
    <t xml:space="preserve">Compras médias </t>
  </si>
  <si>
    <t xml:space="preserve">Valor das compras </t>
  </si>
  <si>
    <t>Números de compras</t>
  </si>
  <si>
    <t>Compras em atraso</t>
  </si>
  <si>
    <t xml:space="preserve">Cartão </t>
  </si>
  <si>
    <t xml:space="preserve">Boleto </t>
  </si>
  <si>
    <t>Nosso Cliente</t>
  </si>
  <si>
    <t>CPF:</t>
  </si>
  <si>
    <t>Nome:</t>
  </si>
  <si>
    <t>Evolução das compras Ano</t>
  </si>
  <si>
    <t xml:space="preserve">Evolução das compras(Ano)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</si>
</sst>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9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1" fillId="0" borderId="0" xfId="0" applyFont="1" applyAlignment="1">
      <alignment horizontal="center"/>
    </xf>
    <xf numFmtId="14" fontId="0" fillId="0" borderId="3" xfId="0" applyNumberFormat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14" fontId="0" fillId="0" borderId="4" xfId="0" applyNumberFormat="1" applyBorder="1"/>
    <xf numFmtId="1" fontId="0" fillId="0" borderId="5" xfId="0" applyNumberFormat="1" applyBorder="1"/>
    <xf numFmtId="164" fontId="0" fillId="0" borderId="5" xfId="0" applyNumberFormat="1" applyBorder="1"/>
    <xf numFmtId="14" fontId="0" fillId="0" borderId="5" xfId="0" applyNumberFormat="1" applyBorder="1"/>
    <xf numFmtId="14" fontId="2" fillId="0" borderId="1" xfId="0" applyNumberFormat="1" applyFont="1" applyBorder="1"/>
    <xf numFmtId="0" fontId="3" fillId="0" borderId="6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14" fontId="0" fillId="0" borderId="0" xfId="0" applyNumberFormat="1"/>
    <xf numFmtId="49" fontId="0" fillId="0" borderId="1" xfId="0" applyNumberFormat="1" applyBorder="1"/>
    <xf numFmtId="49" fontId="2" fillId="0" borderId="1" xfId="0" applyNumberFormat="1" applyFont="1" applyBorder="1"/>
    <xf numFmtId="49" fontId="0" fillId="0" borderId="5" xfId="0" applyNumberFormat="1" applyBorder="1"/>
    <xf numFmtId="0" fontId="2" fillId="0" borderId="0" xfId="0" applyFont="1"/>
    <xf numFmtId="0" fontId="0" fillId="0" borderId="6" xfId="0" applyBorder="1"/>
    <xf numFmtId="0" fontId="0" fillId="0" borderId="2" xfId="0" applyBorder="1"/>
    <xf numFmtId="49" fontId="0" fillId="0" borderId="3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4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0" borderId="1" xfId="0" applyBorder="1"/>
    <xf numFmtId="49" fontId="2" fillId="0" borderId="1" xfId="0" applyNumberFormat="1" applyFont="1" applyBorder="1" applyAlignment="1">
      <alignment horizontal="left"/>
    </xf>
    <xf numFmtId="0" fontId="4" fillId="0" borderId="0" xfId="0" applyFont="1"/>
    <xf numFmtId="0" fontId="2" fillId="0" borderId="1" xfId="0" applyFont="1" applyBorder="1"/>
    <xf numFmtId="0" fontId="0" fillId="2" borderId="4" xfId="0" applyFill="1" applyBorder="1"/>
    <xf numFmtId="0" fontId="2" fillId="2" borderId="7" xfId="0" applyFont="1" applyFill="1" applyBorder="1"/>
    <xf numFmtId="0" fontId="0" fillId="0" borderId="8" xfId="0" applyBorder="1" applyAlignment="1">
      <alignment horizontal="left"/>
    </xf>
    <xf numFmtId="0" fontId="2" fillId="0" borderId="6" xfId="0" applyFont="1" applyBorder="1" applyAlignment="1">
      <alignment horizontal="center"/>
    </xf>
    <xf numFmtId="1" fontId="5" fillId="0" borderId="0" xfId="0" applyNumberFormat="1" applyFont="1"/>
    <xf numFmtId="164" fontId="0" fillId="0" borderId="0" xfId="0" applyNumberFormat="1"/>
    <xf numFmtId="0" fontId="0" fillId="0" borderId="9" xfId="0" applyBorder="1"/>
    <xf numFmtId="164" fontId="0" fillId="0" borderId="9" xfId="0" applyNumberFormat="1" applyBorder="1"/>
    <xf numFmtId="0" fontId="0" fillId="3" borderId="0" xfId="0" applyFill="1"/>
    <xf numFmtId="0" fontId="0" fillId="0" borderId="10" xfId="0" applyBorder="1"/>
    <xf numFmtId="0" fontId="6" fillId="0" borderId="1" xfId="0" applyFont="1" applyBorder="1"/>
    <xf numFmtId="3" fontId="5" fillId="4" borderId="1" xfId="0" applyNumberFormat="1" applyFont="1" applyFill="1" applyBorder="1" applyAlignment="1">
      <alignment horizontal="left"/>
    </xf>
    <xf numFmtId="3" fontId="5" fillId="0" borderId="1" xfId="0" applyNumberFormat="1" applyFont="1" applyBorder="1" applyAlignment="1">
      <alignment horizontal="left"/>
    </xf>
    <xf numFmtId="0" fontId="7" fillId="0" borderId="0" xfId="0" applyFont="1"/>
    <xf numFmtId="0" fontId="8" fillId="0" borderId="0" xfId="0" applyFont="1"/>
    <xf numFmtId="0" fontId="0" fillId="0" borderId="11" xfId="0" applyBorder="1"/>
    <xf numFmtId="0" fontId="3" fillId="0" borderId="10" xfId="0" applyFont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19">
    <dxf>
      <font>
        <u val="none"/>
        <color rgb="FFFF0000"/>
      </font>
      <fill>
        <patternFill>
          <bgColor theme="5" tint="0.39994506668294322"/>
        </patternFill>
      </fill>
    </dxf>
    <dxf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R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84536307961505"/>
          <c:y val="8.7102177554438859E-2"/>
          <c:w val="0.81748797025371833"/>
          <c:h val="0.7714018913464962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'Análise '!$B$7:$C$7</c:f>
              <c:strCache>
                <c:ptCount val="2"/>
                <c:pt idx="0">
                  <c:v>Ano </c:v>
                </c:pt>
                <c:pt idx="1">
                  <c:v>Compra </c:v>
                </c:pt>
              </c:strCache>
            </c:strRef>
          </c:cat>
          <c:val>
            <c:numRef>
              <c:f>'Análise '!$B$8:$C$8</c:f>
              <c:numCache>
                <c:formatCode>General</c:formatCode>
                <c:ptCount val="2"/>
                <c:pt idx="0">
                  <c:v>2019</c:v>
                </c:pt>
                <c:pt idx="1">
                  <c:v>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4-4681-B5CC-64D46A0F2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45098959"/>
        <c:axId val="845093199"/>
      </c:barChart>
      <c:catAx>
        <c:axId val="84509895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5093199"/>
        <c:crosses val="autoZero"/>
        <c:auto val="1"/>
        <c:lblAlgn val="ctr"/>
        <c:lblOffset val="100"/>
        <c:noMultiLvlLbl val="0"/>
      </c:catAx>
      <c:valAx>
        <c:axId val="845093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5098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Forma</a:t>
            </a:r>
            <a:r>
              <a:rPr lang="pt-BR" baseline="0"/>
              <a:t> de pagamento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'Análise '!$J$12:$J$14</c:f>
              <c:strCache>
                <c:ptCount val="3"/>
                <c:pt idx="0">
                  <c:v>Dinheiro</c:v>
                </c:pt>
                <c:pt idx="1">
                  <c:v>Cartão </c:v>
                </c:pt>
                <c:pt idx="2">
                  <c:v>Boleto </c:v>
                </c:pt>
              </c:strCache>
            </c:strRef>
          </c:cat>
          <c:val>
            <c:numRef>
              <c:f>'Análise '!$K$12:$K$14</c:f>
              <c:numCache>
                <c:formatCode>"R$"\ #,##0.00</c:formatCode>
                <c:ptCount val="3"/>
                <c:pt idx="0">
                  <c:v>351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3-4967-BA5F-0E36EB4B9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48000383"/>
        <c:axId val="847997503"/>
      </c:barChart>
      <c:catAx>
        <c:axId val="8480003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7997503"/>
        <c:crosses val="autoZero"/>
        <c:auto val="1"/>
        <c:lblAlgn val="ctr"/>
        <c:lblOffset val="100"/>
        <c:noMultiLvlLbl val="0"/>
      </c:catAx>
      <c:valAx>
        <c:axId val="847997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R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48000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9526</xdr:rowOff>
    </xdr:from>
    <xdr:to>
      <xdr:col>2</xdr:col>
      <xdr:colOff>542925</xdr:colOff>
      <xdr:row>2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2FD07504-6E47-E934-958C-A43440AAD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66676"/>
          <a:ext cx="1133475" cy="6857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200024</xdr:rowOff>
    </xdr:from>
    <xdr:to>
      <xdr:col>8</xdr:col>
      <xdr:colOff>333375</xdr:colOff>
      <xdr:row>20</xdr:row>
      <xdr:rowOff>171449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3A5ED5B9-8AA1-4D74-B05B-9BF464D50E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14</xdr:row>
      <xdr:rowOff>142876</xdr:rowOff>
    </xdr:from>
    <xdr:to>
      <xdr:col>14</xdr:col>
      <xdr:colOff>581025</xdr:colOff>
      <xdr:row>24</xdr:row>
      <xdr:rowOff>138112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6869F0B3-3CE2-38B7-CD33-94AA79897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662B73-9E73-4D5A-B028-C01D8C0B7C44}" name="TabVendas" displayName="TabVendas" ref="B3:I102" totalsRowShown="0" headerRowDxfId="18" headerRowBorderDxfId="17" tableBorderDxfId="16" totalsRowBorderDxfId="15">
  <autoFilter ref="B3:I102" xr:uid="{E2662B73-9E73-4D5A-B028-C01D8C0B7C44}"/>
  <tableColumns count="8">
    <tableColumn id="1" xr3:uid="{045330C8-A248-4825-BF37-9495C6293C7C}" name="Data da Venda " dataDxfId="14"/>
    <tableColumn id="2" xr3:uid="{9CE1A269-B4F1-4141-AB91-2273FA5F2539}" name="CPF " dataDxfId="13"/>
    <tableColumn id="3" xr3:uid="{D4FAA4A5-E809-4236-87ED-F6E897DD1884}" name="Valor da venda " dataDxfId="12"/>
    <tableColumn id="4" xr3:uid="{CB0D7EAC-7388-4204-8474-D4A8CC833A6D}" name="Data vencimento" dataDxfId="11"/>
    <tableColumn id="5" xr3:uid="{D9404266-9299-4733-91A9-BBB8202FB191}" name="Data pagamento" dataDxfId="10"/>
    <tableColumn id="6" xr3:uid="{0A47754B-5CC4-4E3A-A680-7B664261047E}" name="Forma de pagamento " dataDxfId="9"/>
    <tableColumn id="7" xr3:uid="{8DF6D139-8922-4DF0-9F73-363D22DDF1A2}" name="Msg de Atraso  " dataDxfId="8">
      <calculatedColumnFormula>IF(TabVendas[[#This Row],[Data pagamento]]&gt;TabVendas[[#This Row],[Data vencimento]],"Atrasado","Em dia")</calculatedColumnFormula>
    </tableColumn>
    <tableColumn id="8" xr3:uid="{749FEC6B-43CD-45CF-A7B3-7EA6C4DE523C}" name="Ano" dataDxfId="7">
      <calculatedColumnFormula>YEAR(TabVendas[[#This Row],[Data da Venda ]])</calculatedColumnFormula>
    </tableColumn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482D4E-CECE-4CFE-8D98-E7A5312E33EB}" name="TabClientes" displayName="TabClientes" ref="C3:D102" totalsRowShown="0" headerRowDxfId="6" headerRowBorderDxfId="5" tableBorderDxfId="4" totalsRowBorderDxfId="3">
  <autoFilter ref="C3:D102" xr:uid="{74482D4E-CECE-4CFE-8D98-E7A5312E33EB}"/>
  <tableColumns count="2">
    <tableColumn id="1" xr3:uid="{3BAB9941-4F73-460D-BECE-F03BF1F36B25}" name="Nome" dataDxfId="2"/>
    <tableColumn id="2" xr3:uid="{1AFD34B9-124A-4B0D-BD4A-742EF2AE2DB3}" name="Email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113A9-D01F-4353-B1DF-14216400D9BC}">
  <dimension ref="B1:O20"/>
  <sheetViews>
    <sheetView workbookViewId="0">
      <selection activeCell="C6" sqref="C6"/>
    </sheetView>
  </sheetViews>
  <sheetFormatPr defaultRowHeight="15" zeroHeight="1" x14ac:dyDescent="0.25"/>
  <cols>
    <col min="3" max="3" width="23.7109375" bestFit="1" customWidth="1"/>
  </cols>
  <sheetData>
    <row r="1" spans="2:15" ht="5.0999999999999996" customHeight="1" x14ac:dyDescent="0.25"/>
    <row r="2" spans="2:15" ht="54.75" customHeight="1" x14ac:dyDescent="0.25"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</row>
    <row r="3" spans="2:15" x14ac:dyDescent="0.25"/>
    <row r="4" spans="2:15" x14ac:dyDescent="0.25">
      <c r="B4" t="s">
        <v>141</v>
      </c>
    </row>
    <row r="5" spans="2:15" x14ac:dyDescent="0.25">
      <c r="B5" t="s">
        <v>142</v>
      </c>
      <c r="C5" s="43">
        <v>86657720260</v>
      </c>
    </row>
    <row r="6" spans="2:15" ht="15.75" x14ac:dyDescent="0.25">
      <c r="B6" t="s">
        <v>143</v>
      </c>
      <c r="C6" s="44" t="str">
        <f>IF(C5="","",VLOOKUP(C5,Tab_Clientes!B4:D102,2,FALSE))</f>
        <v>Robert Bruce Banner</v>
      </c>
    </row>
    <row r="7" spans="2:15" x14ac:dyDescent="0.25"/>
    <row r="8" spans="2:15" x14ac:dyDescent="0.25">
      <c r="B8" s="15"/>
      <c r="C8" s="42"/>
      <c r="D8" s="19"/>
    </row>
    <row r="9" spans="2:15" x14ac:dyDescent="0.25"/>
    <row r="10" spans="2:15" x14ac:dyDescent="0.25"/>
    <row r="11" spans="2:15" x14ac:dyDescent="0.25"/>
    <row r="12" spans="2:15" x14ac:dyDescent="0.25"/>
    <row r="13" spans="2:15" x14ac:dyDescent="0.25"/>
    <row r="14" spans="2:15" x14ac:dyDescent="0.25"/>
    <row r="15" spans="2:15" x14ac:dyDescent="0.25"/>
    <row r="16" spans="2:15" x14ac:dyDescent="0.25"/>
    <row r="17" spans="2:15" x14ac:dyDescent="0.25"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</row>
    <row r="18" spans="2:15" x14ac:dyDescent="0.25"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</row>
    <row r="19" spans="2:15" x14ac:dyDescent="0.25"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</row>
    <row r="20" spans="2:15" ht="5.0999999999999996" customHeight="1" x14ac:dyDescent="0.25"/>
  </sheetData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CPF Inexistente" xr:uid="{0C287E94-A80C-4D83-8606-DCDCB0108178}">
          <x14:formula1>
            <xm:f>Tab_Clientes!$B$4:$B$102</xm:f>
          </x14:formula1>
          <xm:sqref>C5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C7202-D371-4F01-A753-D3299A9370FF}">
  <dimension ref="B2:L21"/>
  <sheetViews>
    <sheetView tabSelected="1" workbookViewId="0">
      <selection activeCell="F8" sqref="F8"/>
    </sheetView>
  </sheetViews>
  <sheetFormatPr defaultRowHeight="15" x14ac:dyDescent="0.25"/>
  <cols>
    <col min="2" max="2" width="12.7109375" customWidth="1"/>
    <col min="3" max="3" width="25.7109375" customWidth="1"/>
    <col min="6" max="6" width="12" customWidth="1"/>
    <col min="7" max="7" width="12" bestFit="1" customWidth="1"/>
    <col min="12" max="12" width="10.7109375" bestFit="1" customWidth="1"/>
  </cols>
  <sheetData>
    <row r="2" spans="2:12" ht="18.75" x14ac:dyDescent="0.3">
      <c r="B2" s="47" t="s">
        <v>10</v>
      </c>
      <c r="C2" s="47"/>
      <c r="D2" s="47"/>
      <c r="E2" s="47"/>
      <c r="F2" s="47"/>
    </row>
    <row r="4" spans="2:12" x14ac:dyDescent="0.25">
      <c r="B4" s="15" t="s">
        <v>134</v>
      </c>
      <c r="C4" s="41">
        <v>86657720215</v>
      </c>
    </row>
    <row r="6" spans="2:12" x14ac:dyDescent="0.25">
      <c r="B6" s="48" t="s">
        <v>145</v>
      </c>
      <c r="C6" s="48"/>
      <c r="J6" s="36" t="s">
        <v>135</v>
      </c>
      <c r="K6" s="36"/>
      <c r="L6" s="37">
        <f>L7/L8</f>
        <v>351</v>
      </c>
    </row>
    <row r="7" spans="2:12" x14ac:dyDescent="0.25">
      <c r="B7" s="31" t="s">
        <v>132</v>
      </c>
      <c r="C7" s="30" t="s">
        <v>133</v>
      </c>
      <c r="J7" t="s">
        <v>136</v>
      </c>
      <c r="L7" s="35">
        <f>SUMIF(TabVendas[[CPF ]],C4,TabVendas[[Valor da venda ]] )</f>
        <v>351</v>
      </c>
    </row>
    <row r="8" spans="2:12" x14ac:dyDescent="0.25">
      <c r="B8" s="32">
        <v>2019</v>
      </c>
      <c r="C8" s="33">
        <f>SUMIFS(TabVendas[[Valor da venda ]],TabVendas[Ano],B8,TabVendas[[CPF ]],C4)</f>
        <v>351</v>
      </c>
      <c r="J8" t="s">
        <v>137</v>
      </c>
      <c r="L8">
        <f>COUNTIF(TabVendas[[CPF ]],'Análise '!C4)</f>
        <v>1</v>
      </c>
    </row>
    <row r="10" spans="2:12" x14ac:dyDescent="0.25">
      <c r="J10" s="38" t="s">
        <v>138</v>
      </c>
      <c r="K10" s="38"/>
      <c r="L10" s="34">
        <f>COUNTIFS(TabVendas[[CPF ]],C4,TabVendas[[Msg de Atraso  ]], "Atrasado")</f>
        <v>0</v>
      </c>
    </row>
    <row r="11" spans="2:12" ht="15.75" x14ac:dyDescent="0.25">
      <c r="B11" s="46" t="s">
        <v>144</v>
      </c>
      <c r="C11" s="46"/>
      <c r="D11" s="46"/>
      <c r="E11" s="39"/>
      <c r="F11" s="39"/>
      <c r="G11" s="39"/>
      <c r="H11" s="39"/>
    </row>
    <row r="12" spans="2:12" x14ac:dyDescent="0.25">
      <c r="J12" t="s">
        <v>7</v>
      </c>
      <c r="K12" s="35">
        <f>SUMIFS(TabVendas[[Valor da venda ]],TabVendas[[CPF ]],$C$4,TabVendas[[Forma de pagamento ]],J12)</f>
        <v>351</v>
      </c>
    </row>
    <row r="13" spans="2:12" x14ac:dyDescent="0.25">
      <c r="J13" t="s">
        <v>139</v>
      </c>
      <c r="K13" s="35">
        <f>SUMIFS(TabVendas[[Valor da venda ]],TabVendas[[CPF ]],$C$4,TabVendas[[Forma de pagamento ]],J13)</f>
        <v>0</v>
      </c>
    </row>
    <row r="14" spans="2:12" x14ac:dyDescent="0.25">
      <c r="J14" t="s">
        <v>140</v>
      </c>
      <c r="K14" s="35">
        <f>SUMIFS(TabVendas[[Valor da venda ]],TabVendas[[CPF ]],$C$4,TabVendas[[Forma de pagamento ]],J14)</f>
        <v>0</v>
      </c>
    </row>
    <row r="21" spans="2:8" x14ac:dyDescent="0.25">
      <c r="B21" s="45"/>
      <c r="C21" s="45"/>
      <c r="D21" s="45"/>
      <c r="E21" s="45"/>
      <c r="F21" s="45"/>
      <c r="G21" s="45"/>
      <c r="H21" s="45"/>
    </row>
  </sheetData>
  <mergeCells count="2">
    <mergeCell ref="B2:F2"/>
    <mergeCell ref="B6:C6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F80C2-6B67-4565-A51F-E4D0664D87A3}">
  <dimension ref="B2:I102"/>
  <sheetViews>
    <sheetView workbookViewId="0">
      <selection activeCell="B18" sqref="B18"/>
    </sheetView>
  </sheetViews>
  <sheetFormatPr defaultRowHeight="15" x14ac:dyDescent="0.25"/>
  <cols>
    <col min="1" max="1" width="7.42578125" customWidth="1"/>
    <col min="2" max="2" width="20" customWidth="1"/>
    <col min="3" max="3" width="21.42578125" customWidth="1"/>
    <col min="4" max="4" width="16.7109375" customWidth="1"/>
    <col min="5" max="5" width="19.5703125" customWidth="1"/>
    <col min="6" max="6" width="17.7109375" customWidth="1"/>
    <col min="7" max="7" width="22.28515625" customWidth="1"/>
    <col min="8" max="8" width="17.140625" bestFit="1" customWidth="1"/>
  </cols>
  <sheetData>
    <row r="2" spans="2:9" ht="18.75" x14ac:dyDescent="0.3">
      <c r="B2" s="4" t="s">
        <v>0</v>
      </c>
      <c r="C2" s="4"/>
    </row>
    <row r="3" spans="2:9" ht="27.75" customHeight="1" x14ac:dyDescent="0.25">
      <c r="B3" s="13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3" t="s">
        <v>11</v>
      </c>
      <c r="I3" s="14" t="s">
        <v>131</v>
      </c>
    </row>
    <row r="4" spans="2:9" x14ac:dyDescent="0.25">
      <c r="B4" s="5">
        <v>43466</v>
      </c>
      <c r="C4" s="2">
        <v>86657720215</v>
      </c>
      <c r="D4" s="3">
        <v>351</v>
      </c>
      <c r="E4" s="1">
        <v>43466</v>
      </c>
      <c r="F4" s="1">
        <v>43466</v>
      </c>
      <c r="G4" s="16" t="s">
        <v>7</v>
      </c>
      <c r="H4" s="26" t="str">
        <f>IF(TabVendas[[#This Row],[Data pagamento]]&gt;TabVendas[[#This Row],[Data vencimento]],"Atrasado","Em dia")</f>
        <v>Em dia</v>
      </c>
      <c r="I4" s="26">
        <f>YEAR(TabVendas[[#This Row],[Data da Venda ]])</f>
        <v>2019</v>
      </c>
    </row>
    <row r="5" spans="2:9" x14ac:dyDescent="0.25">
      <c r="B5" s="5">
        <v>43466</v>
      </c>
      <c r="C5" s="2">
        <v>86657720255</v>
      </c>
      <c r="D5" s="3">
        <v>1208</v>
      </c>
      <c r="E5" s="1">
        <v>43496</v>
      </c>
      <c r="F5" s="1">
        <v>43496</v>
      </c>
      <c r="G5" s="16" t="s">
        <v>7</v>
      </c>
      <c r="H5" s="26" t="str">
        <f>IF(TabVendas[[#This Row],[Data pagamento]]&gt;TabVendas[[#This Row],[Data vencimento]],"Atrasado","Em dia")</f>
        <v>Em dia</v>
      </c>
      <c r="I5" s="26">
        <f>YEAR(TabVendas[[#This Row],[Data da Venda ]])</f>
        <v>2019</v>
      </c>
    </row>
    <row r="6" spans="2:9" x14ac:dyDescent="0.25">
      <c r="B6" s="5">
        <v>43467</v>
      </c>
      <c r="C6" s="6">
        <v>86657720194</v>
      </c>
      <c r="D6" s="7">
        <v>1148</v>
      </c>
      <c r="E6" s="1">
        <v>43497</v>
      </c>
      <c r="F6" s="1">
        <v>43497</v>
      </c>
      <c r="G6" s="16" t="s">
        <v>8</v>
      </c>
      <c r="H6" s="26" t="str">
        <f>IF(TabVendas[[#This Row],[Data pagamento]]&gt;TabVendas[[#This Row],[Data vencimento]],"Atrasado","Em dia")</f>
        <v>Em dia</v>
      </c>
      <c r="I6" s="26">
        <f>YEAR(TabVendas[[#This Row],[Data da Venda ]])</f>
        <v>2019</v>
      </c>
    </row>
    <row r="7" spans="2:9" x14ac:dyDescent="0.25">
      <c r="B7" s="5">
        <v>43467</v>
      </c>
      <c r="C7" s="2">
        <v>86657720203</v>
      </c>
      <c r="D7" s="3">
        <v>472</v>
      </c>
      <c r="E7" s="1">
        <v>43527</v>
      </c>
      <c r="F7" s="1">
        <v>43553</v>
      </c>
      <c r="G7" s="16" t="s">
        <v>9</v>
      </c>
      <c r="H7" s="26" t="str">
        <f>IF(TabVendas[[#This Row],[Data pagamento]]&gt;TabVendas[[#This Row],[Data vencimento]],"Atrasado","Em dia")</f>
        <v>Atrasado</v>
      </c>
      <c r="I7" s="26">
        <f>YEAR(TabVendas[[#This Row],[Data da Venda ]])</f>
        <v>2019</v>
      </c>
    </row>
    <row r="8" spans="2:9" x14ac:dyDescent="0.25">
      <c r="B8" s="5">
        <v>43467</v>
      </c>
      <c r="C8" s="2">
        <v>86657720232</v>
      </c>
      <c r="D8" s="3">
        <v>774</v>
      </c>
      <c r="E8" s="1">
        <v>43557</v>
      </c>
      <c r="F8" s="12">
        <v>43597</v>
      </c>
      <c r="G8" s="16" t="s">
        <v>7</v>
      </c>
      <c r="H8" s="29" t="str">
        <f>IF(TabVendas[[#This Row],[Data pagamento]]&gt;TabVendas[[#This Row],[Data vencimento]],"Atrasado","Em dia")</f>
        <v>Atrasado</v>
      </c>
      <c r="I8" s="26">
        <f>YEAR(TabVendas[[#This Row],[Data da Venda ]])</f>
        <v>2019</v>
      </c>
    </row>
    <row r="9" spans="2:9" x14ac:dyDescent="0.25">
      <c r="B9" s="5">
        <v>43468</v>
      </c>
      <c r="C9" s="2">
        <v>86657720080</v>
      </c>
      <c r="D9" s="3">
        <v>140</v>
      </c>
      <c r="E9" s="1">
        <v>43498</v>
      </c>
      <c r="F9" s="1">
        <v>43505</v>
      </c>
      <c r="G9" s="16" t="s">
        <v>9</v>
      </c>
      <c r="H9" s="26" t="str">
        <f>IF(TabVendas[[#This Row],[Data pagamento]]&gt;TabVendas[[#This Row],[Data vencimento]],"Atrasado","Em dia")</f>
        <v>Atrasado</v>
      </c>
      <c r="I9" s="26">
        <f>YEAR(TabVendas[[#This Row],[Data da Venda ]])</f>
        <v>2019</v>
      </c>
    </row>
    <row r="10" spans="2:9" x14ac:dyDescent="0.25">
      <c r="B10" s="5">
        <v>43468</v>
      </c>
      <c r="C10" s="2">
        <v>86657720246</v>
      </c>
      <c r="D10" s="3">
        <v>740</v>
      </c>
      <c r="E10" s="1">
        <v>43528</v>
      </c>
      <c r="F10" s="1">
        <v>43528</v>
      </c>
      <c r="G10" s="17" t="s">
        <v>7</v>
      </c>
      <c r="H10" s="26" t="str">
        <f>IF(TabVendas[[#This Row],[Data pagamento]]&gt;TabVendas[[#This Row],[Data vencimento]],"Atrasado","Em dia")</f>
        <v>Em dia</v>
      </c>
      <c r="I10" s="26">
        <f>YEAR(TabVendas[[#This Row],[Data da Venda ]])</f>
        <v>2019</v>
      </c>
    </row>
    <row r="11" spans="2:9" x14ac:dyDescent="0.25">
      <c r="B11" s="5">
        <v>43468</v>
      </c>
      <c r="C11" s="2">
        <v>86657720260</v>
      </c>
      <c r="D11" s="3">
        <v>946</v>
      </c>
      <c r="E11" s="1">
        <v>43528</v>
      </c>
      <c r="F11" s="1">
        <v>43528</v>
      </c>
      <c r="G11" s="16" t="s">
        <v>7</v>
      </c>
      <c r="H11" s="26" t="str">
        <f>IF(TabVendas[[#This Row],[Data pagamento]]&gt;TabVendas[[#This Row],[Data vencimento]],"Atrasado","Em dia")</f>
        <v>Em dia</v>
      </c>
      <c r="I11" s="26">
        <f>YEAR(TabVendas[[#This Row],[Data da Venda ]])</f>
        <v>2019</v>
      </c>
    </row>
    <row r="12" spans="2:9" x14ac:dyDescent="0.25">
      <c r="B12" s="5">
        <v>43469</v>
      </c>
      <c r="C12" s="2">
        <v>86657720097</v>
      </c>
      <c r="D12" s="3">
        <v>1031</v>
      </c>
      <c r="E12" s="1">
        <v>43499</v>
      </c>
      <c r="F12" s="1">
        <v>43499</v>
      </c>
      <c r="G12" s="16" t="s">
        <v>8</v>
      </c>
      <c r="H12" s="26" t="str">
        <f>IF(TabVendas[[#This Row],[Data pagamento]]&gt;TabVendas[[#This Row],[Data vencimento]],"Atrasado","Em dia")</f>
        <v>Em dia</v>
      </c>
      <c r="I12" s="26">
        <f>YEAR(TabVendas[[#This Row],[Data da Venda ]])</f>
        <v>2019</v>
      </c>
    </row>
    <row r="13" spans="2:9" x14ac:dyDescent="0.25">
      <c r="B13" s="5">
        <v>43469</v>
      </c>
      <c r="C13" s="2">
        <v>86657720072</v>
      </c>
      <c r="D13" s="3">
        <v>993</v>
      </c>
      <c r="E13" s="1">
        <v>43499</v>
      </c>
      <c r="F13" s="1">
        <v>43499</v>
      </c>
      <c r="G13" s="16" t="s">
        <v>9</v>
      </c>
      <c r="H13" s="26" t="str">
        <f>IF(TabVendas[[#This Row],[Data pagamento]]&gt;TabVendas[[#This Row],[Data vencimento]],"Atrasado","Em dia")</f>
        <v>Em dia</v>
      </c>
      <c r="I13" s="26">
        <f>YEAR(TabVendas[[#This Row],[Data da Venda ]])</f>
        <v>2019</v>
      </c>
    </row>
    <row r="14" spans="2:9" x14ac:dyDescent="0.25">
      <c r="B14" s="5">
        <v>43469</v>
      </c>
      <c r="C14" s="2">
        <v>86657720219</v>
      </c>
      <c r="D14" s="3">
        <v>794</v>
      </c>
      <c r="E14" s="1">
        <v>43499</v>
      </c>
      <c r="F14" s="1">
        <v>43499</v>
      </c>
      <c r="G14" s="16" t="s">
        <v>8</v>
      </c>
      <c r="H14" s="26" t="str">
        <f>IF(TabVendas[[#This Row],[Data pagamento]]&gt;TabVendas[[#This Row],[Data vencimento]],"Atrasado","Em dia")</f>
        <v>Em dia</v>
      </c>
      <c r="I14" s="26">
        <f>YEAR(TabVendas[[#This Row],[Data da Venda ]])</f>
        <v>2019</v>
      </c>
    </row>
    <row r="15" spans="2:9" x14ac:dyDescent="0.25">
      <c r="B15" s="5">
        <v>43470</v>
      </c>
      <c r="C15" s="2">
        <v>86657720204</v>
      </c>
      <c r="D15" s="3">
        <v>518</v>
      </c>
      <c r="E15" s="1">
        <v>43500</v>
      </c>
      <c r="F15" s="1">
        <v>43500</v>
      </c>
      <c r="G15" s="16" t="s">
        <v>8</v>
      </c>
      <c r="H15" s="26" t="str">
        <f>IF(TabVendas[[#This Row],[Data pagamento]]&gt;TabVendas[[#This Row],[Data vencimento]],"Atrasado","Em dia")</f>
        <v>Em dia</v>
      </c>
      <c r="I15" s="26">
        <f>YEAR(TabVendas[[#This Row],[Data da Venda ]])</f>
        <v>2019</v>
      </c>
    </row>
    <row r="16" spans="2:9" x14ac:dyDescent="0.25">
      <c r="B16" s="5">
        <v>43470</v>
      </c>
      <c r="C16" s="2">
        <v>86657720245</v>
      </c>
      <c r="D16" s="3">
        <v>700</v>
      </c>
      <c r="E16" s="1">
        <v>43530</v>
      </c>
      <c r="F16" s="1">
        <v>43530</v>
      </c>
      <c r="G16" s="16" t="s">
        <v>8</v>
      </c>
      <c r="H16" s="26" t="str">
        <f>IF(TabVendas[[#This Row],[Data pagamento]]&gt;TabVendas[[#This Row],[Data vencimento]],"Atrasado","Em dia")</f>
        <v>Em dia</v>
      </c>
      <c r="I16" s="26">
        <f>YEAR(TabVendas[[#This Row],[Data da Venda ]])</f>
        <v>2019</v>
      </c>
    </row>
    <row r="17" spans="2:9" x14ac:dyDescent="0.25">
      <c r="B17" s="5">
        <v>43470</v>
      </c>
      <c r="C17" s="2">
        <v>86657720111</v>
      </c>
      <c r="D17" s="3">
        <v>1422</v>
      </c>
      <c r="E17" s="1">
        <v>43560</v>
      </c>
      <c r="F17" s="1">
        <v>43576</v>
      </c>
      <c r="G17" s="16" t="s">
        <v>9</v>
      </c>
      <c r="H17" s="26" t="str">
        <f>IF(TabVendas[[#This Row],[Data pagamento]]&gt;TabVendas[[#This Row],[Data vencimento]],"Atrasado","Em dia")</f>
        <v>Atrasado</v>
      </c>
      <c r="I17" s="26">
        <f>YEAR(TabVendas[[#This Row],[Data da Venda ]])</f>
        <v>2019</v>
      </c>
    </row>
    <row r="18" spans="2:9" x14ac:dyDescent="0.25">
      <c r="B18" s="5">
        <v>43470</v>
      </c>
      <c r="C18" s="2">
        <v>86657720131</v>
      </c>
      <c r="D18" s="3">
        <v>1121</v>
      </c>
      <c r="E18" s="1">
        <v>43560</v>
      </c>
      <c r="F18" s="1">
        <v>43560</v>
      </c>
      <c r="G18" s="16" t="s">
        <v>8</v>
      </c>
      <c r="H18" s="26" t="str">
        <f>IF(TabVendas[[#This Row],[Data pagamento]]&gt;TabVendas[[#This Row],[Data vencimento]],"Atrasado","Em dia")</f>
        <v>Em dia</v>
      </c>
      <c r="I18" s="26">
        <f>YEAR(TabVendas[[#This Row],[Data da Venda ]])</f>
        <v>2019</v>
      </c>
    </row>
    <row r="19" spans="2:9" x14ac:dyDescent="0.25">
      <c r="B19" s="5">
        <v>43471</v>
      </c>
      <c r="C19" s="2">
        <v>86657720249</v>
      </c>
      <c r="D19" s="3">
        <v>1105</v>
      </c>
      <c r="E19" s="1">
        <v>43501</v>
      </c>
      <c r="F19" s="1">
        <v>43520</v>
      </c>
      <c r="G19" s="16" t="s">
        <v>8</v>
      </c>
      <c r="H19" s="26" t="str">
        <f>IF(TabVendas[[#This Row],[Data pagamento]]&gt;TabVendas[[#This Row],[Data vencimento]],"Atrasado","Em dia")</f>
        <v>Atrasado</v>
      </c>
      <c r="I19" s="26">
        <f>YEAR(TabVendas[[#This Row],[Data da Venda ]])</f>
        <v>2019</v>
      </c>
    </row>
    <row r="20" spans="2:9" x14ac:dyDescent="0.25">
      <c r="B20" s="5">
        <v>43471</v>
      </c>
      <c r="C20" s="2">
        <v>86657720178</v>
      </c>
      <c r="D20" s="3">
        <v>143</v>
      </c>
      <c r="E20" s="1">
        <v>43531</v>
      </c>
      <c r="F20" s="1">
        <v>43531</v>
      </c>
      <c r="G20" s="16" t="s">
        <v>9</v>
      </c>
      <c r="H20" s="26" t="str">
        <f>IF(TabVendas[[#This Row],[Data pagamento]]&gt;TabVendas[[#This Row],[Data vencimento]],"Atrasado","Em dia")</f>
        <v>Em dia</v>
      </c>
      <c r="I20" s="26">
        <f>YEAR(TabVendas[[#This Row],[Data da Venda ]])</f>
        <v>2019</v>
      </c>
    </row>
    <row r="21" spans="2:9" x14ac:dyDescent="0.25">
      <c r="B21" s="5">
        <v>43471</v>
      </c>
      <c r="C21" s="2">
        <v>86657720252</v>
      </c>
      <c r="D21" s="3">
        <v>679</v>
      </c>
      <c r="E21" s="1">
        <v>43531</v>
      </c>
      <c r="F21" s="1">
        <v>43531</v>
      </c>
      <c r="G21" s="16" t="s">
        <v>8</v>
      </c>
      <c r="H21" s="26" t="str">
        <f>IF(TabVendas[[#This Row],[Data pagamento]]&gt;TabVendas[[#This Row],[Data vencimento]],"Atrasado","Em dia")</f>
        <v>Em dia</v>
      </c>
      <c r="I21" s="26">
        <f>YEAR(TabVendas[[#This Row],[Data da Venda ]])</f>
        <v>2019</v>
      </c>
    </row>
    <row r="22" spans="2:9" x14ac:dyDescent="0.25">
      <c r="B22" s="5">
        <v>43471</v>
      </c>
      <c r="C22" s="2">
        <v>86657720071</v>
      </c>
      <c r="D22" s="3">
        <v>862</v>
      </c>
      <c r="E22" s="1">
        <v>43561</v>
      </c>
      <c r="F22" s="1">
        <v>43561</v>
      </c>
      <c r="G22" s="16" t="s">
        <v>7</v>
      </c>
      <c r="H22" s="26" t="str">
        <f>IF(TabVendas[[#This Row],[Data pagamento]]&gt;TabVendas[[#This Row],[Data vencimento]],"Atrasado","Em dia")</f>
        <v>Em dia</v>
      </c>
      <c r="I22" s="26">
        <f>YEAR(TabVendas[[#This Row],[Data da Venda ]])</f>
        <v>2019</v>
      </c>
    </row>
    <row r="23" spans="2:9" x14ac:dyDescent="0.25">
      <c r="B23" s="5">
        <v>43472</v>
      </c>
      <c r="C23" s="2">
        <v>86657720206</v>
      </c>
      <c r="D23" s="3">
        <v>1029</v>
      </c>
      <c r="E23" s="1">
        <v>43532</v>
      </c>
      <c r="F23" s="1">
        <v>43532</v>
      </c>
      <c r="G23" s="16" t="s">
        <v>8</v>
      </c>
      <c r="H23" s="26" t="str">
        <f>IF(TabVendas[[#This Row],[Data pagamento]]&gt;TabVendas[[#This Row],[Data vencimento]],"Atrasado","Em dia")</f>
        <v>Em dia</v>
      </c>
      <c r="I23" s="26">
        <f>YEAR(TabVendas[[#This Row],[Data da Venda ]])</f>
        <v>2019</v>
      </c>
    </row>
    <row r="24" spans="2:9" x14ac:dyDescent="0.25">
      <c r="B24" s="5">
        <v>43472</v>
      </c>
      <c r="C24" s="2">
        <v>86657720245</v>
      </c>
      <c r="D24" s="3">
        <v>648</v>
      </c>
      <c r="E24" s="1">
        <v>43532</v>
      </c>
      <c r="F24" s="1">
        <v>43532</v>
      </c>
      <c r="G24" s="16" t="s">
        <v>8</v>
      </c>
      <c r="H24" s="26" t="str">
        <f>IF(TabVendas[[#This Row],[Data pagamento]]&gt;TabVendas[[#This Row],[Data vencimento]],"Atrasado","Em dia")</f>
        <v>Em dia</v>
      </c>
      <c r="I24" s="26">
        <f>YEAR(TabVendas[[#This Row],[Data da Venda ]])</f>
        <v>2019</v>
      </c>
    </row>
    <row r="25" spans="2:9" x14ac:dyDescent="0.25">
      <c r="B25" s="5">
        <v>43472</v>
      </c>
      <c r="C25" s="2">
        <v>86657720059</v>
      </c>
      <c r="D25" s="3">
        <v>1133</v>
      </c>
      <c r="E25" s="1">
        <v>43562</v>
      </c>
      <c r="F25" s="1">
        <v>43562</v>
      </c>
      <c r="G25" s="16" t="s">
        <v>8</v>
      </c>
      <c r="H25" s="26" t="str">
        <f>IF(TabVendas[[#This Row],[Data pagamento]]&gt;TabVendas[[#This Row],[Data vencimento]],"Atrasado","Em dia")</f>
        <v>Em dia</v>
      </c>
      <c r="I25" s="26">
        <f>YEAR(TabVendas[[#This Row],[Data da Venda ]])</f>
        <v>2019</v>
      </c>
    </row>
    <row r="26" spans="2:9" x14ac:dyDescent="0.25">
      <c r="B26" s="5">
        <v>43473</v>
      </c>
      <c r="C26" s="2">
        <v>86657720141</v>
      </c>
      <c r="D26" s="3">
        <v>717</v>
      </c>
      <c r="E26" s="1">
        <v>43533</v>
      </c>
      <c r="F26" s="1">
        <v>43533</v>
      </c>
      <c r="G26" s="16" t="s">
        <v>9</v>
      </c>
      <c r="H26" s="26" t="str">
        <f>IF(TabVendas[[#This Row],[Data pagamento]]&gt;TabVendas[[#This Row],[Data vencimento]],"Atrasado","Em dia")</f>
        <v>Em dia</v>
      </c>
      <c r="I26" s="26">
        <f>YEAR(TabVendas[[#This Row],[Data da Venda ]])</f>
        <v>2019</v>
      </c>
    </row>
    <row r="27" spans="2:9" x14ac:dyDescent="0.25">
      <c r="B27" s="5">
        <v>43473</v>
      </c>
      <c r="C27" s="2">
        <v>86657720081</v>
      </c>
      <c r="D27" s="3">
        <v>878</v>
      </c>
      <c r="E27" s="1">
        <v>43563</v>
      </c>
      <c r="F27" s="1">
        <v>43563</v>
      </c>
      <c r="G27" s="16" t="s">
        <v>8</v>
      </c>
      <c r="H27" s="26" t="str">
        <f>IF(TabVendas[[#This Row],[Data pagamento]]&gt;TabVendas[[#This Row],[Data vencimento]],"Atrasado","Em dia")</f>
        <v>Em dia</v>
      </c>
      <c r="I27" s="26">
        <f>YEAR(TabVendas[[#This Row],[Data da Venda ]])</f>
        <v>2019</v>
      </c>
    </row>
    <row r="28" spans="2:9" x14ac:dyDescent="0.25">
      <c r="B28" s="5">
        <v>43474</v>
      </c>
      <c r="C28" s="2">
        <v>86657720160</v>
      </c>
      <c r="D28" s="3">
        <v>1434</v>
      </c>
      <c r="E28" s="1">
        <v>43474</v>
      </c>
      <c r="F28" s="1">
        <v>43474</v>
      </c>
      <c r="G28" s="16" t="s">
        <v>9</v>
      </c>
      <c r="H28" s="26" t="str">
        <f>IF(TabVendas[[#This Row],[Data pagamento]]&gt;TabVendas[[#This Row],[Data vencimento]],"Atrasado","Em dia")</f>
        <v>Em dia</v>
      </c>
      <c r="I28" s="26">
        <f>YEAR(TabVendas[[#This Row],[Data da Venda ]])</f>
        <v>2019</v>
      </c>
    </row>
    <row r="29" spans="2:9" x14ac:dyDescent="0.25">
      <c r="B29" s="5">
        <v>43474</v>
      </c>
      <c r="C29" s="2">
        <v>86657720193</v>
      </c>
      <c r="D29" s="3">
        <v>841</v>
      </c>
      <c r="E29" s="1">
        <v>43534</v>
      </c>
      <c r="F29" s="1">
        <v>43534</v>
      </c>
      <c r="G29" s="16" t="s">
        <v>8</v>
      </c>
      <c r="H29" s="26" t="str">
        <f>IF(TabVendas[[#This Row],[Data pagamento]]&gt;TabVendas[[#This Row],[Data vencimento]],"Atrasado","Em dia")</f>
        <v>Em dia</v>
      </c>
      <c r="I29" s="26">
        <f>YEAR(TabVendas[[#This Row],[Data da Venda ]])</f>
        <v>2019</v>
      </c>
    </row>
    <row r="30" spans="2:9" x14ac:dyDescent="0.25">
      <c r="B30" s="5">
        <v>43475</v>
      </c>
      <c r="C30" s="2">
        <v>86657720116</v>
      </c>
      <c r="D30" s="3">
        <v>1362</v>
      </c>
      <c r="E30" s="1">
        <v>43475</v>
      </c>
      <c r="F30" s="1">
        <v>43475</v>
      </c>
      <c r="G30" s="16" t="s">
        <v>9</v>
      </c>
      <c r="H30" s="26" t="str">
        <f>IF(TabVendas[[#This Row],[Data pagamento]]&gt;TabVendas[[#This Row],[Data vencimento]],"Atrasado","Em dia")</f>
        <v>Em dia</v>
      </c>
      <c r="I30" s="26">
        <f>YEAR(TabVendas[[#This Row],[Data da Venda ]])</f>
        <v>2019</v>
      </c>
    </row>
    <row r="31" spans="2:9" x14ac:dyDescent="0.25">
      <c r="B31" s="5">
        <v>43475</v>
      </c>
      <c r="C31" s="2">
        <v>86657720232</v>
      </c>
      <c r="D31" s="3">
        <v>1119</v>
      </c>
      <c r="E31" s="1">
        <v>43505</v>
      </c>
      <c r="F31" s="1">
        <v>43522</v>
      </c>
      <c r="G31" s="16" t="s">
        <v>7</v>
      </c>
      <c r="H31" s="26" t="str">
        <f>IF(TabVendas[[#This Row],[Data pagamento]]&gt;TabVendas[[#This Row],[Data vencimento]],"Atrasado","Em dia")</f>
        <v>Atrasado</v>
      </c>
      <c r="I31" s="26">
        <f>YEAR(TabVendas[[#This Row],[Data da Venda ]])</f>
        <v>2019</v>
      </c>
    </row>
    <row r="32" spans="2:9" x14ac:dyDescent="0.25">
      <c r="B32" s="5">
        <v>43475</v>
      </c>
      <c r="C32" s="2">
        <v>86657720206</v>
      </c>
      <c r="D32" s="3">
        <v>424</v>
      </c>
      <c r="E32" s="1">
        <v>43505</v>
      </c>
      <c r="F32" s="1">
        <v>43505</v>
      </c>
      <c r="G32" s="16" t="s">
        <v>9</v>
      </c>
      <c r="H32" s="26" t="str">
        <f>IF(TabVendas[[#This Row],[Data pagamento]]&gt;TabVendas[[#This Row],[Data vencimento]],"Atrasado","Em dia")</f>
        <v>Em dia</v>
      </c>
      <c r="I32" s="26">
        <f>YEAR(TabVendas[[#This Row],[Data da Venda ]])</f>
        <v>2019</v>
      </c>
    </row>
    <row r="33" spans="2:9" x14ac:dyDescent="0.25">
      <c r="B33" s="5">
        <v>43476</v>
      </c>
      <c r="C33" s="2">
        <v>86657720230</v>
      </c>
      <c r="D33" s="3">
        <v>1413</v>
      </c>
      <c r="E33" s="1">
        <v>43476</v>
      </c>
      <c r="F33" s="1">
        <v>43509</v>
      </c>
      <c r="G33" s="16" t="s">
        <v>7</v>
      </c>
      <c r="H33" s="26" t="str">
        <f>IF(TabVendas[[#This Row],[Data pagamento]]&gt;TabVendas[[#This Row],[Data vencimento]],"Atrasado","Em dia")</f>
        <v>Atrasado</v>
      </c>
      <c r="I33" s="26">
        <f>YEAR(TabVendas[[#This Row],[Data da Venda ]])</f>
        <v>2019</v>
      </c>
    </row>
    <row r="34" spans="2:9" x14ac:dyDescent="0.25">
      <c r="B34" s="5">
        <v>43476</v>
      </c>
      <c r="C34" s="2">
        <v>86657720135</v>
      </c>
      <c r="D34" s="3">
        <v>642</v>
      </c>
      <c r="E34" s="1">
        <v>43506</v>
      </c>
      <c r="F34" s="1">
        <v>43506</v>
      </c>
      <c r="G34" s="16" t="s">
        <v>7</v>
      </c>
      <c r="H34" s="26" t="str">
        <f>IF(TabVendas[[#This Row],[Data pagamento]]&gt;TabVendas[[#This Row],[Data vencimento]],"Atrasado","Em dia")</f>
        <v>Em dia</v>
      </c>
      <c r="I34" s="26">
        <f>YEAR(TabVendas[[#This Row],[Data da Venda ]])</f>
        <v>2019</v>
      </c>
    </row>
    <row r="35" spans="2:9" x14ac:dyDescent="0.25">
      <c r="B35" s="5">
        <v>43476</v>
      </c>
      <c r="C35" s="2">
        <v>86657720071</v>
      </c>
      <c r="D35" s="3">
        <v>500</v>
      </c>
      <c r="E35" s="1">
        <v>43506</v>
      </c>
      <c r="F35" s="1">
        <v>43506</v>
      </c>
      <c r="G35" s="16" t="s">
        <v>8</v>
      </c>
      <c r="H35" s="26" t="str">
        <f>IF(TabVendas[[#This Row],[Data pagamento]]&gt;TabVendas[[#This Row],[Data vencimento]],"Atrasado","Em dia")</f>
        <v>Em dia</v>
      </c>
      <c r="I35" s="26">
        <f>YEAR(TabVendas[[#This Row],[Data da Venda ]])</f>
        <v>2019</v>
      </c>
    </row>
    <row r="36" spans="2:9" x14ac:dyDescent="0.25">
      <c r="B36" s="5">
        <v>43477</v>
      </c>
      <c r="C36" s="2">
        <v>86657720192</v>
      </c>
      <c r="D36" s="3">
        <v>904</v>
      </c>
      <c r="E36" s="1">
        <v>43477</v>
      </c>
      <c r="F36" s="1">
        <v>43508</v>
      </c>
      <c r="G36" s="16" t="s">
        <v>7</v>
      </c>
      <c r="H36" s="26" t="str">
        <f>IF(TabVendas[[#This Row],[Data pagamento]]&gt;TabVendas[[#This Row],[Data vencimento]],"Atrasado","Em dia")</f>
        <v>Atrasado</v>
      </c>
      <c r="I36" s="26">
        <f>YEAR(TabVendas[[#This Row],[Data da Venda ]])</f>
        <v>2019</v>
      </c>
    </row>
    <row r="37" spans="2:9" x14ac:dyDescent="0.25">
      <c r="B37" s="5">
        <v>43478</v>
      </c>
      <c r="C37" s="2">
        <v>86657720168</v>
      </c>
      <c r="D37" s="3">
        <v>572</v>
      </c>
      <c r="E37" s="1">
        <v>43538</v>
      </c>
      <c r="F37" s="1">
        <v>43538</v>
      </c>
      <c r="G37" s="16" t="s">
        <v>8</v>
      </c>
      <c r="H37" s="26" t="str">
        <f>IF(TabVendas[[#This Row],[Data pagamento]]&gt;TabVendas[[#This Row],[Data vencimento]],"Atrasado","Em dia")</f>
        <v>Em dia</v>
      </c>
      <c r="I37" s="26">
        <f>YEAR(TabVendas[[#This Row],[Data da Venda ]])</f>
        <v>2019</v>
      </c>
    </row>
    <row r="38" spans="2:9" x14ac:dyDescent="0.25">
      <c r="B38" s="5">
        <v>43478</v>
      </c>
      <c r="C38" s="2">
        <v>86657720095</v>
      </c>
      <c r="D38" s="3">
        <v>436</v>
      </c>
      <c r="E38" s="1">
        <v>43538</v>
      </c>
      <c r="F38" s="1">
        <v>43538</v>
      </c>
      <c r="G38" s="16" t="s">
        <v>7</v>
      </c>
      <c r="H38" s="26" t="str">
        <f>IF(TabVendas[[#This Row],[Data pagamento]]&gt;TabVendas[[#This Row],[Data vencimento]],"Atrasado","Em dia")</f>
        <v>Em dia</v>
      </c>
      <c r="I38" s="26">
        <f>YEAR(TabVendas[[#This Row],[Data da Venda ]])</f>
        <v>2019</v>
      </c>
    </row>
    <row r="39" spans="2:9" x14ac:dyDescent="0.25">
      <c r="B39" s="5">
        <v>43478</v>
      </c>
      <c r="C39" s="2">
        <v>86657720104</v>
      </c>
      <c r="D39" s="3">
        <v>1187</v>
      </c>
      <c r="E39" s="1">
        <v>43538</v>
      </c>
      <c r="F39" s="1">
        <v>43538</v>
      </c>
      <c r="G39" s="16" t="s">
        <v>9</v>
      </c>
      <c r="H39" s="26" t="str">
        <f>IF(TabVendas[[#This Row],[Data pagamento]]&gt;TabVendas[[#This Row],[Data vencimento]],"Atrasado","Em dia")</f>
        <v>Em dia</v>
      </c>
      <c r="I39" s="26">
        <f>YEAR(TabVendas[[#This Row],[Data da Venda ]])</f>
        <v>2019</v>
      </c>
    </row>
    <row r="40" spans="2:9" x14ac:dyDescent="0.25">
      <c r="B40" s="5">
        <v>43479</v>
      </c>
      <c r="C40" s="2">
        <v>86657720192</v>
      </c>
      <c r="D40" s="3">
        <v>246</v>
      </c>
      <c r="E40" s="1">
        <v>43539</v>
      </c>
      <c r="F40" s="1">
        <v>43539</v>
      </c>
      <c r="G40" s="16" t="s">
        <v>7</v>
      </c>
      <c r="H40" s="26" t="str">
        <f>IF(TabVendas[[#This Row],[Data pagamento]]&gt;TabVendas[[#This Row],[Data vencimento]],"Atrasado","Em dia")</f>
        <v>Em dia</v>
      </c>
      <c r="I40" s="26">
        <f>YEAR(TabVendas[[#This Row],[Data da Venda ]])</f>
        <v>2019</v>
      </c>
    </row>
    <row r="41" spans="2:9" x14ac:dyDescent="0.25">
      <c r="B41" s="5">
        <v>43480</v>
      </c>
      <c r="C41" s="2">
        <v>86657720200</v>
      </c>
      <c r="D41" s="3">
        <v>1474</v>
      </c>
      <c r="E41" s="1">
        <v>43510</v>
      </c>
      <c r="F41" s="1">
        <v>43510</v>
      </c>
      <c r="G41" s="16" t="s">
        <v>9</v>
      </c>
      <c r="H41" s="26" t="str">
        <f>IF(TabVendas[[#This Row],[Data pagamento]]&gt;TabVendas[[#This Row],[Data vencimento]],"Atrasado","Em dia")</f>
        <v>Em dia</v>
      </c>
      <c r="I41" s="26">
        <f>YEAR(TabVendas[[#This Row],[Data da Venda ]])</f>
        <v>2019</v>
      </c>
    </row>
    <row r="42" spans="2:9" x14ac:dyDescent="0.25">
      <c r="B42" s="5">
        <v>43480</v>
      </c>
      <c r="C42" s="2">
        <v>86657720112</v>
      </c>
      <c r="D42" s="3">
        <v>1012</v>
      </c>
      <c r="E42" s="1">
        <v>43510</v>
      </c>
      <c r="F42" s="1">
        <v>43510</v>
      </c>
      <c r="G42" s="16" t="s">
        <v>8</v>
      </c>
      <c r="H42" s="26" t="str">
        <f>IF(TabVendas[[#This Row],[Data pagamento]]&gt;TabVendas[[#This Row],[Data vencimento]],"Atrasado","Em dia")</f>
        <v>Em dia</v>
      </c>
      <c r="I42" s="26">
        <f>YEAR(TabVendas[[#This Row],[Data da Venda ]])</f>
        <v>2019</v>
      </c>
    </row>
    <row r="43" spans="2:9" x14ac:dyDescent="0.25">
      <c r="B43" s="5">
        <v>43481</v>
      </c>
      <c r="C43" s="2">
        <v>86657720204</v>
      </c>
      <c r="D43" s="3">
        <v>1032</v>
      </c>
      <c r="E43" s="1">
        <v>43511</v>
      </c>
      <c r="F43" s="1">
        <v>43531</v>
      </c>
      <c r="G43" s="16" t="s">
        <v>8</v>
      </c>
      <c r="H43" s="26" t="str">
        <f>IF(TabVendas[[#This Row],[Data pagamento]]&gt;TabVendas[[#This Row],[Data vencimento]],"Atrasado","Em dia")</f>
        <v>Atrasado</v>
      </c>
      <c r="I43" s="26">
        <f>YEAR(TabVendas[[#This Row],[Data da Venda ]])</f>
        <v>2019</v>
      </c>
    </row>
    <row r="44" spans="2:9" x14ac:dyDescent="0.25">
      <c r="B44" s="5">
        <v>43482</v>
      </c>
      <c r="C44" s="2">
        <v>86657720160</v>
      </c>
      <c r="D44" s="3">
        <v>1041</v>
      </c>
      <c r="E44" s="1">
        <v>43542</v>
      </c>
      <c r="F44" s="1">
        <v>43542</v>
      </c>
      <c r="G44" s="16" t="s">
        <v>9</v>
      </c>
      <c r="H44" s="26" t="str">
        <f>IF(TabVendas[[#This Row],[Data pagamento]]&gt;TabVendas[[#This Row],[Data vencimento]],"Atrasado","Em dia")</f>
        <v>Em dia</v>
      </c>
      <c r="I44" s="26">
        <f>YEAR(TabVendas[[#This Row],[Data da Venda ]])</f>
        <v>2019</v>
      </c>
    </row>
    <row r="45" spans="2:9" x14ac:dyDescent="0.25">
      <c r="B45" s="5">
        <v>43483</v>
      </c>
      <c r="C45" s="2">
        <v>86657720092</v>
      </c>
      <c r="D45" s="3">
        <v>172</v>
      </c>
      <c r="E45" s="1">
        <v>43513</v>
      </c>
      <c r="F45" s="1">
        <v>43513</v>
      </c>
      <c r="G45" s="16" t="s">
        <v>9</v>
      </c>
      <c r="H45" s="26" t="str">
        <f>IF(TabVendas[[#This Row],[Data pagamento]]&gt;TabVendas[[#This Row],[Data vencimento]],"Atrasado","Em dia")</f>
        <v>Em dia</v>
      </c>
      <c r="I45" s="26">
        <f>YEAR(TabVendas[[#This Row],[Data da Venda ]])</f>
        <v>2019</v>
      </c>
    </row>
    <row r="46" spans="2:9" x14ac:dyDescent="0.25">
      <c r="B46" s="5">
        <v>43484</v>
      </c>
      <c r="C46" s="2">
        <v>86657720131</v>
      </c>
      <c r="D46" s="3">
        <v>744</v>
      </c>
      <c r="E46" s="1">
        <v>43514</v>
      </c>
      <c r="F46" s="1">
        <v>43514</v>
      </c>
      <c r="G46" s="16" t="s">
        <v>9</v>
      </c>
      <c r="H46" s="26" t="str">
        <f>IF(TabVendas[[#This Row],[Data pagamento]]&gt;TabVendas[[#This Row],[Data vencimento]],"Atrasado","Em dia")</f>
        <v>Em dia</v>
      </c>
      <c r="I46" s="26">
        <f>YEAR(TabVendas[[#This Row],[Data da Venda ]])</f>
        <v>2019</v>
      </c>
    </row>
    <row r="47" spans="2:9" x14ac:dyDescent="0.25">
      <c r="B47" s="5">
        <v>43484</v>
      </c>
      <c r="C47" s="2">
        <v>86657720257</v>
      </c>
      <c r="D47" s="3">
        <v>764</v>
      </c>
      <c r="E47" s="1">
        <v>43544</v>
      </c>
      <c r="F47" s="1">
        <v>43544</v>
      </c>
      <c r="G47" s="16" t="s">
        <v>8</v>
      </c>
      <c r="H47" s="26" t="str">
        <f>IF(TabVendas[[#This Row],[Data pagamento]]&gt;TabVendas[[#This Row],[Data vencimento]],"Atrasado","Em dia")</f>
        <v>Em dia</v>
      </c>
      <c r="I47" s="26">
        <f>YEAR(TabVendas[[#This Row],[Data da Venda ]])</f>
        <v>2019</v>
      </c>
    </row>
    <row r="48" spans="2:9" x14ac:dyDescent="0.25">
      <c r="B48" s="5">
        <v>43484</v>
      </c>
      <c r="C48" s="2">
        <v>86657720090</v>
      </c>
      <c r="D48" s="3">
        <v>354</v>
      </c>
      <c r="E48" s="1">
        <v>43544</v>
      </c>
      <c r="F48" s="1">
        <v>43544</v>
      </c>
      <c r="G48" s="16" t="s">
        <v>8</v>
      </c>
      <c r="H48" s="26" t="str">
        <f>IF(TabVendas[[#This Row],[Data pagamento]]&gt;TabVendas[[#This Row],[Data vencimento]],"Atrasado","Em dia")</f>
        <v>Em dia</v>
      </c>
      <c r="I48" s="26">
        <f>YEAR(TabVendas[[#This Row],[Data da Venda ]])</f>
        <v>2019</v>
      </c>
    </row>
    <row r="49" spans="2:9" x14ac:dyDescent="0.25">
      <c r="B49" s="5">
        <v>43485</v>
      </c>
      <c r="C49" s="2">
        <v>86657720239</v>
      </c>
      <c r="D49" s="3">
        <v>1268</v>
      </c>
      <c r="E49" s="1">
        <v>43485</v>
      </c>
      <c r="F49" s="1">
        <v>43485</v>
      </c>
      <c r="G49" s="16" t="s">
        <v>8</v>
      </c>
      <c r="H49" s="26" t="str">
        <f>IF(TabVendas[[#This Row],[Data pagamento]]&gt;TabVendas[[#This Row],[Data vencimento]],"Atrasado","Em dia")</f>
        <v>Em dia</v>
      </c>
      <c r="I49" s="26">
        <f>YEAR(TabVendas[[#This Row],[Data da Venda ]])</f>
        <v>2019</v>
      </c>
    </row>
    <row r="50" spans="2:9" x14ac:dyDescent="0.25">
      <c r="B50" s="5">
        <v>43486</v>
      </c>
      <c r="C50" s="2">
        <v>86657720212</v>
      </c>
      <c r="D50" s="3">
        <v>548</v>
      </c>
      <c r="E50" s="1">
        <v>43576</v>
      </c>
      <c r="F50" s="1">
        <v>43576</v>
      </c>
      <c r="G50" s="16" t="s">
        <v>9</v>
      </c>
      <c r="H50" s="26" t="str">
        <f>IF(TabVendas[[#This Row],[Data pagamento]]&gt;TabVendas[[#This Row],[Data vencimento]],"Atrasado","Em dia")</f>
        <v>Em dia</v>
      </c>
      <c r="I50" s="26">
        <f>YEAR(TabVendas[[#This Row],[Data da Venda ]])</f>
        <v>2019</v>
      </c>
    </row>
    <row r="51" spans="2:9" x14ac:dyDescent="0.25">
      <c r="B51" s="5">
        <v>43487</v>
      </c>
      <c r="C51" s="2">
        <v>86657720051</v>
      </c>
      <c r="D51" s="3">
        <v>375</v>
      </c>
      <c r="E51" s="1">
        <v>43487</v>
      </c>
      <c r="F51" s="1">
        <v>43487</v>
      </c>
      <c r="G51" s="16" t="s">
        <v>7</v>
      </c>
      <c r="H51" s="26" t="str">
        <f>IF(TabVendas[[#This Row],[Data pagamento]]&gt;TabVendas[[#This Row],[Data vencimento]],"Atrasado","Em dia")</f>
        <v>Em dia</v>
      </c>
      <c r="I51" s="26">
        <f>YEAR(TabVendas[[#This Row],[Data da Venda ]])</f>
        <v>2019</v>
      </c>
    </row>
    <row r="52" spans="2:9" x14ac:dyDescent="0.25">
      <c r="B52" s="5">
        <v>43487</v>
      </c>
      <c r="C52" s="2">
        <v>86657720125</v>
      </c>
      <c r="D52" s="3">
        <v>60</v>
      </c>
      <c r="E52" s="1">
        <v>43547</v>
      </c>
      <c r="F52" s="1">
        <v>43547</v>
      </c>
      <c r="G52" s="16" t="s">
        <v>7</v>
      </c>
      <c r="H52" s="26" t="str">
        <f>IF(TabVendas[[#This Row],[Data pagamento]]&gt;TabVendas[[#This Row],[Data vencimento]],"Atrasado","Em dia")</f>
        <v>Em dia</v>
      </c>
      <c r="I52" s="26">
        <f>YEAR(TabVendas[[#This Row],[Data da Venda ]])</f>
        <v>2019</v>
      </c>
    </row>
    <row r="53" spans="2:9" x14ac:dyDescent="0.25">
      <c r="B53" s="5">
        <v>43488</v>
      </c>
      <c r="C53" s="2">
        <v>86657720122</v>
      </c>
      <c r="D53" s="3">
        <v>114</v>
      </c>
      <c r="E53" s="1">
        <v>43488</v>
      </c>
      <c r="F53" s="1">
        <v>43522</v>
      </c>
      <c r="G53" s="16" t="s">
        <v>7</v>
      </c>
      <c r="H53" s="26" t="str">
        <f>IF(TabVendas[[#This Row],[Data pagamento]]&gt;TabVendas[[#This Row],[Data vencimento]],"Atrasado","Em dia")</f>
        <v>Atrasado</v>
      </c>
      <c r="I53" s="26">
        <f>YEAR(TabVendas[[#This Row],[Data da Venda ]])</f>
        <v>2019</v>
      </c>
    </row>
    <row r="54" spans="2:9" x14ac:dyDescent="0.25">
      <c r="B54" s="5">
        <v>43488</v>
      </c>
      <c r="C54" s="2">
        <v>86657720209</v>
      </c>
      <c r="D54" s="3">
        <v>232</v>
      </c>
      <c r="E54" s="1">
        <v>43488</v>
      </c>
      <c r="F54" s="1">
        <v>43488</v>
      </c>
      <c r="G54" s="16" t="s">
        <v>8</v>
      </c>
      <c r="H54" s="26" t="str">
        <f>IF(TabVendas[[#This Row],[Data pagamento]]&gt;TabVendas[[#This Row],[Data vencimento]],"Atrasado","Em dia")</f>
        <v>Em dia</v>
      </c>
      <c r="I54" s="26">
        <f>YEAR(TabVendas[[#This Row],[Data da Venda ]])</f>
        <v>2019</v>
      </c>
    </row>
    <row r="55" spans="2:9" x14ac:dyDescent="0.25">
      <c r="B55" s="5">
        <v>43488</v>
      </c>
      <c r="C55" s="2">
        <v>86657720169</v>
      </c>
      <c r="D55" s="3">
        <v>317</v>
      </c>
      <c r="E55" s="1">
        <v>43518</v>
      </c>
      <c r="F55" s="1">
        <v>43518</v>
      </c>
      <c r="G55" s="16" t="s">
        <v>8</v>
      </c>
      <c r="H55" s="26" t="str">
        <f>IF(TabVendas[[#This Row],[Data pagamento]]&gt;TabVendas[[#This Row],[Data vencimento]],"Atrasado","Em dia")</f>
        <v>Em dia</v>
      </c>
      <c r="I55" s="26">
        <f>YEAR(TabVendas[[#This Row],[Data da Venda ]])</f>
        <v>2019</v>
      </c>
    </row>
    <row r="56" spans="2:9" x14ac:dyDescent="0.25">
      <c r="B56" s="5">
        <v>43488</v>
      </c>
      <c r="C56" s="2">
        <v>86657720054</v>
      </c>
      <c r="D56" s="3">
        <v>349</v>
      </c>
      <c r="E56" s="1">
        <v>43578</v>
      </c>
      <c r="F56" s="1">
        <v>43578</v>
      </c>
      <c r="G56" s="16" t="s">
        <v>9</v>
      </c>
      <c r="H56" s="26" t="str">
        <f>IF(TabVendas[[#This Row],[Data pagamento]]&gt;TabVendas[[#This Row],[Data vencimento]],"Atrasado","Em dia")</f>
        <v>Em dia</v>
      </c>
      <c r="I56" s="26">
        <f>YEAR(TabVendas[[#This Row],[Data da Venda ]])</f>
        <v>2019</v>
      </c>
    </row>
    <row r="57" spans="2:9" x14ac:dyDescent="0.25">
      <c r="B57" s="5">
        <v>43490</v>
      </c>
      <c r="C57" s="2">
        <v>86657720236</v>
      </c>
      <c r="D57" s="3">
        <v>1068</v>
      </c>
      <c r="E57" s="1">
        <v>43520</v>
      </c>
      <c r="F57" s="1">
        <v>43555</v>
      </c>
      <c r="G57" s="16" t="s">
        <v>9</v>
      </c>
      <c r="H57" s="26" t="str">
        <f>IF(TabVendas[[#This Row],[Data pagamento]]&gt;TabVendas[[#This Row],[Data vencimento]],"Atrasado","Em dia")</f>
        <v>Atrasado</v>
      </c>
      <c r="I57" s="26">
        <f>YEAR(TabVendas[[#This Row],[Data da Venda ]])</f>
        <v>2019</v>
      </c>
    </row>
    <row r="58" spans="2:9" x14ac:dyDescent="0.25">
      <c r="B58" s="5">
        <v>43491</v>
      </c>
      <c r="C58" s="2">
        <v>86657720106</v>
      </c>
      <c r="D58" s="3">
        <v>403</v>
      </c>
      <c r="E58" s="1">
        <v>43521</v>
      </c>
      <c r="F58" s="1">
        <v>43552</v>
      </c>
      <c r="G58" s="16" t="s">
        <v>8</v>
      </c>
      <c r="H58" s="26" t="str">
        <f>IF(TabVendas[[#This Row],[Data pagamento]]&gt;TabVendas[[#This Row],[Data vencimento]],"Atrasado","Em dia")</f>
        <v>Atrasado</v>
      </c>
      <c r="I58" s="26">
        <f>YEAR(TabVendas[[#This Row],[Data da Venda ]])</f>
        <v>2019</v>
      </c>
    </row>
    <row r="59" spans="2:9" x14ac:dyDescent="0.25">
      <c r="B59" s="5">
        <v>43491</v>
      </c>
      <c r="C59" s="2">
        <v>86657720183</v>
      </c>
      <c r="D59" s="3">
        <v>859</v>
      </c>
      <c r="E59" s="1">
        <v>43521</v>
      </c>
      <c r="F59" s="1">
        <v>43521</v>
      </c>
      <c r="G59" s="16" t="s">
        <v>7</v>
      </c>
      <c r="H59" s="26" t="str">
        <f>IF(TabVendas[[#This Row],[Data pagamento]]&gt;TabVendas[[#This Row],[Data vencimento]],"Atrasado","Em dia")</f>
        <v>Em dia</v>
      </c>
      <c r="I59" s="26">
        <f>YEAR(TabVendas[[#This Row],[Data da Venda ]])</f>
        <v>2019</v>
      </c>
    </row>
    <row r="60" spans="2:9" x14ac:dyDescent="0.25">
      <c r="B60" s="5">
        <v>43492</v>
      </c>
      <c r="C60" s="2">
        <v>86657720222</v>
      </c>
      <c r="D60" s="3">
        <v>636</v>
      </c>
      <c r="E60" s="1">
        <v>43522</v>
      </c>
      <c r="F60" s="1">
        <v>43522</v>
      </c>
      <c r="G60" s="16" t="s">
        <v>7</v>
      </c>
      <c r="H60" s="26" t="str">
        <f>IF(TabVendas[[#This Row],[Data pagamento]]&gt;TabVendas[[#This Row],[Data vencimento]],"Atrasado","Em dia")</f>
        <v>Em dia</v>
      </c>
      <c r="I60" s="26">
        <f>YEAR(TabVendas[[#This Row],[Data da Venda ]])</f>
        <v>2019</v>
      </c>
    </row>
    <row r="61" spans="2:9" x14ac:dyDescent="0.25">
      <c r="B61" s="5">
        <v>43492</v>
      </c>
      <c r="C61" s="2">
        <v>86657720148</v>
      </c>
      <c r="D61" s="3">
        <v>768</v>
      </c>
      <c r="E61" s="1">
        <v>43552</v>
      </c>
      <c r="F61" s="1">
        <v>43569</v>
      </c>
      <c r="G61" s="16" t="s">
        <v>7</v>
      </c>
      <c r="H61" s="26" t="str">
        <f>IF(TabVendas[[#This Row],[Data pagamento]]&gt;TabVendas[[#This Row],[Data vencimento]],"Atrasado","Em dia")</f>
        <v>Atrasado</v>
      </c>
      <c r="I61" s="26">
        <f>YEAR(TabVendas[[#This Row],[Data da Venda ]])</f>
        <v>2019</v>
      </c>
    </row>
    <row r="62" spans="2:9" x14ac:dyDescent="0.25">
      <c r="B62" s="5">
        <v>43494</v>
      </c>
      <c r="C62" s="2">
        <v>86657720184</v>
      </c>
      <c r="D62" s="3">
        <v>222</v>
      </c>
      <c r="E62" s="1">
        <v>43554</v>
      </c>
      <c r="F62" s="1">
        <v>43579</v>
      </c>
      <c r="G62" s="16" t="s">
        <v>7</v>
      </c>
      <c r="H62" s="26" t="str">
        <f>IF(TabVendas[[#This Row],[Data pagamento]]&gt;TabVendas[[#This Row],[Data vencimento]],"Atrasado","Em dia")</f>
        <v>Atrasado</v>
      </c>
      <c r="I62" s="26">
        <f>YEAR(TabVendas[[#This Row],[Data da Venda ]])</f>
        <v>2019</v>
      </c>
    </row>
    <row r="63" spans="2:9" x14ac:dyDescent="0.25">
      <c r="B63" s="5">
        <v>43494</v>
      </c>
      <c r="C63" s="2">
        <v>86657720106</v>
      </c>
      <c r="D63" s="3">
        <v>979</v>
      </c>
      <c r="E63" s="1">
        <v>43554</v>
      </c>
      <c r="F63" s="1">
        <v>43592</v>
      </c>
      <c r="G63" s="16" t="s">
        <v>7</v>
      </c>
      <c r="H63" s="26" t="str">
        <f>IF(TabVendas[[#This Row],[Data pagamento]]&gt;TabVendas[[#This Row],[Data vencimento]],"Atrasado","Em dia")</f>
        <v>Atrasado</v>
      </c>
      <c r="I63" s="26">
        <f>YEAR(TabVendas[[#This Row],[Data da Venda ]])</f>
        <v>2019</v>
      </c>
    </row>
    <row r="64" spans="2:9" x14ac:dyDescent="0.25">
      <c r="B64" s="5">
        <v>43495</v>
      </c>
      <c r="C64" s="2">
        <v>86657720114</v>
      </c>
      <c r="D64" s="3">
        <v>971</v>
      </c>
      <c r="E64" s="1">
        <v>43495</v>
      </c>
      <c r="F64" s="1">
        <v>43530</v>
      </c>
      <c r="G64" s="16" t="s">
        <v>8</v>
      </c>
      <c r="H64" s="26" t="str">
        <f>IF(TabVendas[[#This Row],[Data pagamento]]&gt;TabVendas[[#This Row],[Data vencimento]],"Atrasado","Em dia")</f>
        <v>Atrasado</v>
      </c>
      <c r="I64" s="26">
        <f>YEAR(TabVendas[[#This Row],[Data da Venda ]])</f>
        <v>2019</v>
      </c>
    </row>
    <row r="65" spans="2:9" x14ac:dyDescent="0.25">
      <c r="B65" s="5">
        <v>43495</v>
      </c>
      <c r="C65" s="2">
        <v>86657720245</v>
      </c>
      <c r="D65" s="3">
        <v>816</v>
      </c>
      <c r="E65" s="1">
        <v>43495</v>
      </c>
      <c r="F65" s="1">
        <v>43495</v>
      </c>
      <c r="G65" s="16" t="s">
        <v>8</v>
      </c>
      <c r="H65" s="26" t="str">
        <f>IF(TabVendas[[#This Row],[Data pagamento]]&gt;TabVendas[[#This Row],[Data vencimento]],"Atrasado","Em dia")</f>
        <v>Em dia</v>
      </c>
      <c r="I65" s="26">
        <f>YEAR(TabVendas[[#This Row],[Data da Venda ]])</f>
        <v>2019</v>
      </c>
    </row>
    <row r="66" spans="2:9" x14ac:dyDescent="0.25">
      <c r="B66" s="5">
        <v>43495</v>
      </c>
      <c r="C66" s="2">
        <v>86657720244</v>
      </c>
      <c r="D66" s="3">
        <v>144</v>
      </c>
      <c r="E66" s="1">
        <v>43525</v>
      </c>
      <c r="F66" s="1">
        <v>43525</v>
      </c>
      <c r="G66" s="16" t="s">
        <v>8</v>
      </c>
      <c r="H66" s="26" t="str">
        <f>IF(TabVendas[[#This Row],[Data pagamento]]&gt;TabVendas[[#This Row],[Data vencimento]],"Atrasado","Em dia")</f>
        <v>Em dia</v>
      </c>
      <c r="I66" s="26">
        <f>YEAR(TabVendas[[#This Row],[Data da Venda ]])</f>
        <v>2019</v>
      </c>
    </row>
    <row r="67" spans="2:9" x14ac:dyDescent="0.25">
      <c r="B67" s="5">
        <v>43496</v>
      </c>
      <c r="C67" s="2">
        <v>86657720194</v>
      </c>
      <c r="D67" s="3">
        <v>1292</v>
      </c>
      <c r="E67" s="1">
        <v>43526</v>
      </c>
      <c r="F67" s="1">
        <v>43526</v>
      </c>
      <c r="G67" s="16" t="s">
        <v>9</v>
      </c>
      <c r="H67" s="26" t="str">
        <f>IF(TabVendas[[#This Row],[Data pagamento]]&gt;TabVendas[[#This Row],[Data vencimento]],"Atrasado","Em dia")</f>
        <v>Em dia</v>
      </c>
      <c r="I67" s="26">
        <f>YEAR(TabVendas[[#This Row],[Data da Venda ]])</f>
        <v>2019</v>
      </c>
    </row>
    <row r="68" spans="2:9" x14ac:dyDescent="0.25">
      <c r="B68" s="5">
        <v>43496</v>
      </c>
      <c r="C68" s="2">
        <v>86657720112</v>
      </c>
      <c r="D68" s="3">
        <v>677</v>
      </c>
      <c r="E68" s="1">
        <v>43556</v>
      </c>
      <c r="F68" s="1">
        <v>43556</v>
      </c>
      <c r="G68" s="16" t="s">
        <v>8</v>
      </c>
      <c r="H68" s="26" t="str">
        <f>IF(TabVendas[[#This Row],[Data pagamento]]&gt;TabVendas[[#This Row],[Data vencimento]],"Atrasado","Em dia")</f>
        <v>Em dia</v>
      </c>
      <c r="I68" s="26">
        <f>YEAR(TabVendas[[#This Row],[Data da Venda ]])</f>
        <v>2019</v>
      </c>
    </row>
    <row r="69" spans="2:9" x14ac:dyDescent="0.25">
      <c r="B69" s="5">
        <v>43497</v>
      </c>
      <c r="C69" s="2">
        <v>86657720256</v>
      </c>
      <c r="D69" s="3">
        <v>990</v>
      </c>
      <c r="E69" s="1">
        <v>43527</v>
      </c>
      <c r="F69" s="1">
        <v>43527</v>
      </c>
      <c r="G69" s="16" t="s">
        <v>8</v>
      </c>
      <c r="H69" s="26" t="str">
        <f>IF(TabVendas[[#This Row],[Data pagamento]]&gt;TabVendas[[#This Row],[Data vencimento]],"Atrasado","Em dia")</f>
        <v>Em dia</v>
      </c>
      <c r="I69" s="26">
        <f>YEAR(TabVendas[[#This Row],[Data da Venda ]])</f>
        <v>2019</v>
      </c>
    </row>
    <row r="70" spans="2:9" x14ac:dyDescent="0.25">
      <c r="B70" s="5">
        <v>43497</v>
      </c>
      <c r="C70" s="2">
        <v>86657720222</v>
      </c>
      <c r="D70" s="3">
        <v>1081</v>
      </c>
      <c r="E70" s="1">
        <v>43557</v>
      </c>
      <c r="F70" s="1">
        <v>43581</v>
      </c>
      <c r="G70" s="16" t="s">
        <v>8</v>
      </c>
      <c r="H70" s="26" t="str">
        <f>IF(TabVendas[[#This Row],[Data pagamento]]&gt;TabVendas[[#This Row],[Data vencimento]],"Atrasado","Em dia")</f>
        <v>Atrasado</v>
      </c>
      <c r="I70" s="26">
        <f>YEAR(TabVendas[[#This Row],[Data da Venda ]])</f>
        <v>2019</v>
      </c>
    </row>
    <row r="71" spans="2:9" x14ac:dyDescent="0.25">
      <c r="B71" s="5">
        <v>43498</v>
      </c>
      <c r="C71" s="2">
        <v>86657720078</v>
      </c>
      <c r="D71" s="3">
        <v>1303</v>
      </c>
      <c r="E71" s="1">
        <v>43498</v>
      </c>
      <c r="F71" s="1">
        <v>43498</v>
      </c>
      <c r="G71" s="16" t="s">
        <v>9</v>
      </c>
      <c r="H71" s="26" t="str">
        <f>IF(TabVendas[[#This Row],[Data pagamento]]&gt;TabVendas[[#This Row],[Data vencimento]],"Atrasado","Em dia")</f>
        <v>Em dia</v>
      </c>
      <c r="I71" s="26">
        <f>YEAR(TabVendas[[#This Row],[Data da Venda ]])</f>
        <v>2019</v>
      </c>
    </row>
    <row r="72" spans="2:9" x14ac:dyDescent="0.25">
      <c r="B72" s="5">
        <v>43498</v>
      </c>
      <c r="C72" s="2">
        <v>86657720070</v>
      </c>
      <c r="D72" s="3">
        <v>1092</v>
      </c>
      <c r="E72" s="1">
        <v>43528</v>
      </c>
      <c r="F72" s="1">
        <v>43528</v>
      </c>
      <c r="G72" s="16" t="s">
        <v>8</v>
      </c>
      <c r="H72" s="26" t="str">
        <f>IF(TabVendas[[#This Row],[Data pagamento]]&gt;TabVendas[[#This Row],[Data vencimento]],"Atrasado","Em dia")</f>
        <v>Em dia</v>
      </c>
      <c r="I72" s="26">
        <f>YEAR(TabVendas[[#This Row],[Data da Venda ]])</f>
        <v>2019</v>
      </c>
    </row>
    <row r="73" spans="2:9" x14ac:dyDescent="0.25">
      <c r="B73" s="5">
        <v>43499</v>
      </c>
      <c r="C73" s="2">
        <v>86657720165</v>
      </c>
      <c r="D73" s="3">
        <v>1017</v>
      </c>
      <c r="E73" s="1">
        <v>43529</v>
      </c>
      <c r="F73" s="1">
        <v>43529</v>
      </c>
      <c r="G73" s="16" t="s">
        <v>8</v>
      </c>
      <c r="H73" s="26" t="str">
        <f>IF(TabVendas[[#This Row],[Data pagamento]]&gt;TabVendas[[#This Row],[Data vencimento]],"Atrasado","Em dia")</f>
        <v>Em dia</v>
      </c>
      <c r="I73" s="26">
        <f>YEAR(TabVendas[[#This Row],[Data da Venda ]])</f>
        <v>2019</v>
      </c>
    </row>
    <row r="74" spans="2:9" x14ac:dyDescent="0.25">
      <c r="B74" s="5">
        <v>43499</v>
      </c>
      <c r="C74" s="2">
        <v>86657720252</v>
      </c>
      <c r="D74" s="3">
        <v>869</v>
      </c>
      <c r="E74" s="1">
        <v>43559</v>
      </c>
      <c r="F74" s="1">
        <v>43575</v>
      </c>
      <c r="G74" s="16" t="s">
        <v>7</v>
      </c>
      <c r="H74" s="26" t="str">
        <f>IF(TabVendas[[#This Row],[Data pagamento]]&gt;TabVendas[[#This Row],[Data vencimento]],"Atrasado","Em dia")</f>
        <v>Atrasado</v>
      </c>
      <c r="I74" s="26">
        <f>YEAR(TabVendas[[#This Row],[Data da Venda ]])</f>
        <v>2019</v>
      </c>
    </row>
    <row r="75" spans="2:9" x14ac:dyDescent="0.25">
      <c r="B75" s="5">
        <v>43500</v>
      </c>
      <c r="C75" s="2">
        <v>86657720076</v>
      </c>
      <c r="D75" s="3">
        <v>1331</v>
      </c>
      <c r="E75" s="1">
        <v>43500</v>
      </c>
      <c r="F75" s="1">
        <v>43500</v>
      </c>
      <c r="G75" s="16" t="s">
        <v>8</v>
      </c>
      <c r="H75" s="26" t="str">
        <f>IF(TabVendas[[#This Row],[Data pagamento]]&gt;TabVendas[[#This Row],[Data vencimento]],"Atrasado","Em dia")</f>
        <v>Em dia</v>
      </c>
      <c r="I75" s="26">
        <f>YEAR(TabVendas[[#This Row],[Data da Venda ]])</f>
        <v>2019</v>
      </c>
    </row>
    <row r="76" spans="2:9" x14ac:dyDescent="0.25">
      <c r="B76" s="5">
        <v>43501</v>
      </c>
      <c r="C76" s="2">
        <v>86657720087</v>
      </c>
      <c r="D76" s="3">
        <v>1486</v>
      </c>
      <c r="E76" s="1">
        <v>43501</v>
      </c>
      <c r="F76" s="1">
        <v>43501</v>
      </c>
      <c r="G76" s="16" t="s">
        <v>8</v>
      </c>
      <c r="H76" s="26" t="str">
        <f>IF(TabVendas[[#This Row],[Data pagamento]]&gt;TabVendas[[#This Row],[Data vencimento]],"Atrasado","Em dia")</f>
        <v>Em dia</v>
      </c>
      <c r="I76" s="26">
        <f>YEAR(TabVendas[[#This Row],[Data da Venda ]])</f>
        <v>2019</v>
      </c>
    </row>
    <row r="77" spans="2:9" x14ac:dyDescent="0.25">
      <c r="B77" s="5">
        <v>43501</v>
      </c>
      <c r="C77" s="2">
        <v>86657720149</v>
      </c>
      <c r="D77" s="3">
        <v>612</v>
      </c>
      <c r="E77" s="1">
        <v>43501</v>
      </c>
      <c r="F77" s="1">
        <v>43501</v>
      </c>
      <c r="G77" s="16" t="s">
        <v>8</v>
      </c>
      <c r="H77" s="26" t="str">
        <f>IF(TabVendas[[#This Row],[Data pagamento]]&gt;TabVendas[[#This Row],[Data vencimento]],"Atrasado","Em dia")</f>
        <v>Em dia</v>
      </c>
      <c r="I77" s="26">
        <f>YEAR(TabVendas[[#This Row],[Data da Venda ]])</f>
        <v>2019</v>
      </c>
    </row>
    <row r="78" spans="2:9" x14ac:dyDescent="0.25">
      <c r="B78" s="5">
        <v>43501</v>
      </c>
      <c r="C78" s="2">
        <v>86657720103</v>
      </c>
      <c r="D78" s="3">
        <v>1081</v>
      </c>
      <c r="E78" s="1">
        <v>43531</v>
      </c>
      <c r="F78" s="1">
        <v>43531</v>
      </c>
      <c r="G78" s="16" t="s">
        <v>9</v>
      </c>
      <c r="H78" s="26" t="str">
        <f>IF(TabVendas[[#This Row],[Data pagamento]]&gt;TabVendas[[#This Row],[Data vencimento]],"Atrasado","Em dia")</f>
        <v>Em dia</v>
      </c>
      <c r="I78" s="26">
        <f>YEAR(TabVendas[[#This Row],[Data da Venda ]])</f>
        <v>2019</v>
      </c>
    </row>
    <row r="79" spans="2:9" x14ac:dyDescent="0.25">
      <c r="B79" s="5">
        <v>43501</v>
      </c>
      <c r="C79" s="2">
        <v>86657720130</v>
      </c>
      <c r="D79" s="3">
        <v>1295</v>
      </c>
      <c r="E79" s="1">
        <v>43531</v>
      </c>
      <c r="F79" s="1">
        <v>43531</v>
      </c>
      <c r="G79" s="16" t="s">
        <v>9</v>
      </c>
      <c r="H79" s="26" t="str">
        <f>IF(TabVendas[[#This Row],[Data pagamento]]&gt;TabVendas[[#This Row],[Data vencimento]],"Atrasado","Em dia")</f>
        <v>Em dia</v>
      </c>
      <c r="I79" s="26">
        <f>YEAR(TabVendas[[#This Row],[Data da Venda ]])</f>
        <v>2019</v>
      </c>
    </row>
    <row r="80" spans="2:9" x14ac:dyDescent="0.25">
      <c r="B80" s="5">
        <v>43502</v>
      </c>
      <c r="C80" s="2">
        <v>86657720162</v>
      </c>
      <c r="D80" s="3">
        <v>812</v>
      </c>
      <c r="E80" s="1">
        <v>43502</v>
      </c>
      <c r="F80" s="1">
        <v>43502</v>
      </c>
      <c r="G80" s="16" t="s">
        <v>7</v>
      </c>
      <c r="H80" s="26" t="str">
        <f>IF(TabVendas[[#This Row],[Data pagamento]]&gt;TabVendas[[#This Row],[Data vencimento]],"Atrasado","Em dia")</f>
        <v>Em dia</v>
      </c>
      <c r="I80" s="26">
        <f>YEAR(TabVendas[[#This Row],[Data da Venda ]])</f>
        <v>2019</v>
      </c>
    </row>
    <row r="81" spans="2:9" x14ac:dyDescent="0.25">
      <c r="B81" s="5">
        <v>43502</v>
      </c>
      <c r="C81" s="2">
        <v>86657720175</v>
      </c>
      <c r="D81" s="3">
        <v>657</v>
      </c>
      <c r="E81" s="1">
        <v>43502</v>
      </c>
      <c r="F81" s="1">
        <v>43502</v>
      </c>
      <c r="G81" s="16" t="s">
        <v>8</v>
      </c>
      <c r="H81" s="26" t="str">
        <f>IF(TabVendas[[#This Row],[Data pagamento]]&gt;TabVendas[[#This Row],[Data vencimento]],"Atrasado","Em dia")</f>
        <v>Em dia</v>
      </c>
      <c r="I81" s="26">
        <f>YEAR(TabVendas[[#This Row],[Data da Venda ]])</f>
        <v>2019</v>
      </c>
    </row>
    <row r="82" spans="2:9" x14ac:dyDescent="0.25">
      <c r="B82" s="5">
        <v>43502</v>
      </c>
      <c r="C82" s="2">
        <v>86657720087</v>
      </c>
      <c r="D82" s="3">
        <v>719</v>
      </c>
      <c r="E82" s="1">
        <v>43502</v>
      </c>
      <c r="F82" s="1">
        <v>43533</v>
      </c>
      <c r="G82" s="16" t="s">
        <v>8</v>
      </c>
      <c r="H82" s="26" t="str">
        <f>IF(TabVendas[[#This Row],[Data pagamento]]&gt;TabVendas[[#This Row],[Data vencimento]],"Atrasado","Em dia")</f>
        <v>Atrasado</v>
      </c>
      <c r="I82" s="26">
        <f>YEAR(TabVendas[[#This Row],[Data da Venda ]])</f>
        <v>2019</v>
      </c>
    </row>
    <row r="83" spans="2:9" x14ac:dyDescent="0.25">
      <c r="B83" s="5">
        <v>43502</v>
      </c>
      <c r="C83" s="2">
        <v>86657720154</v>
      </c>
      <c r="D83" s="3">
        <v>1465</v>
      </c>
      <c r="E83" s="1">
        <v>43532</v>
      </c>
      <c r="F83" s="1">
        <v>43532</v>
      </c>
      <c r="G83" s="16" t="s">
        <v>9</v>
      </c>
      <c r="H83" s="26" t="str">
        <f>IF(TabVendas[[#This Row],[Data pagamento]]&gt;TabVendas[[#This Row],[Data vencimento]],"Atrasado","Em dia")</f>
        <v>Em dia</v>
      </c>
      <c r="I83" s="26">
        <f>YEAR(TabVendas[[#This Row],[Data da Venda ]])</f>
        <v>2019</v>
      </c>
    </row>
    <row r="84" spans="2:9" x14ac:dyDescent="0.25">
      <c r="B84" s="5">
        <v>43502</v>
      </c>
      <c r="C84" s="2">
        <v>86657720107</v>
      </c>
      <c r="D84" s="3">
        <v>676</v>
      </c>
      <c r="E84" s="1">
        <v>43562</v>
      </c>
      <c r="F84" s="1">
        <v>43562</v>
      </c>
      <c r="G84" s="16" t="s">
        <v>9</v>
      </c>
      <c r="H84" s="26" t="str">
        <f>IF(TabVendas[[#This Row],[Data pagamento]]&gt;TabVendas[[#This Row],[Data vencimento]],"Atrasado","Em dia")</f>
        <v>Em dia</v>
      </c>
      <c r="I84" s="26">
        <f>YEAR(TabVendas[[#This Row],[Data da Venda ]])</f>
        <v>2019</v>
      </c>
    </row>
    <row r="85" spans="2:9" x14ac:dyDescent="0.25">
      <c r="B85" s="5">
        <v>43502</v>
      </c>
      <c r="C85" s="2">
        <v>86657720236</v>
      </c>
      <c r="D85" s="3">
        <v>301</v>
      </c>
      <c r="E85" s="1">
        <v>43562</v>
      </c>
      <c r="F85" s="1">
        <v>43562</v>
      </c>
      <c r="G85" s="16" t="s">
        <v>8</v>
      </c>
      <c r="H85" s="26" t="str">
        <f>IF(TabVendas[[#This Row],[Data pagamento]]&gt;TabVendas[[#This Row],[Data vencimento]],"Atrasado","Em dia")</f>
        <v>Em dia</v>
      </c>
      <c r="I85" s="26">
        <f>YEAR(TabVendas[[#This Row],[Data da Venda ]])</f>
        <v>2019</v>
      </c>
    </row>
    <row r="86" spans="2:9" x14ac:dyDescent="0.25">
      <c r="B86" s="5">
        <v>43502</v>
      </c>
      <c r="C86" s="2">
        <v>86657720129</v>
      </c>
      <c r="D86" s="3">
        <v>1334</v>
      </c>
      <c r="E86" s="1">
        <v>43562</v>
      </c>
      <c r="F86" s="1">
        <v>43562</v>
      </c>
      <c r="G86" s="16" t="s">
        <v>8</v>
      </c>
      <c r="H86" s="26" t="str">
        <f>IF(TabVendas[[#This Row],[Data pagamento]]&gt;TabVendas[[#This Row],[Data vencimento]],"Atrasado","Em dia")</f>
        <v>Em dia</v>
      </c>
      <c r="I86" s="26">
        <f>YEAR(TabVendas[[#This Row],[Data da Venda ]])</f>
        <v>2019</v>
      </c>
    </row>
    <row r="87" spans="2:9" x14ac:dyDescent="0.25">
      <c r="B87" s="5">
        <v>43503</v>
      </c>
      <c r="C87" s="2">
        <v>86657720061</v>
      </c>
      <c r="D87" s="3">
        <v>347</v>
      </c>
      <c r="E87" s="1">
        <v>43563</v>
      </c>
      <c r="F87" s="1">
        <v>43563</v>
      </c>
      <c r="G87" s="16" t="s">
        <v>9</v>
      </c>
      <c r="H87" s="26" t="str">
        <f>IF(TabVendas[[#This Row],[Data pagamento]]&gt;TabVendas[[#This Row],[Data vencimento]],"Atrasado","Em dia")</f>
        <v>Em dia</v>
      </c>
      <c r="I87" s="26">
        <f>YEAR(TabVendas[[#This Row],[Data da Venda ]])</f>
        <v>2019</v>
      </c>
    </row>
    <row r="88" spans="2:9" x14ac:dyDescent="0.25">
      <c r="B88" s="5">
        <v>43504</v>
      </c>
      <c r="C88" s="2">
        <v>86657720086</v>
      </c>
      <c r="D88" s="3">
        <v>846</v>
      </c>
      <c r="E88" s="1">
        <v>43534</v>
      </c>
      <c r="F88" s="1">
        <v>43534</v>
      </c>
      <c r="G88" s="16" t="s">
        <v>9</v>
      </c>
      <c r="H88" s="26" t="str">
        <f>IF(TabVendas[[#This Row],[Data pagamento]]&gt;TabVendas[[#This Row],[Data vencimento]],"Atrasado","Em dia")</f>
        <v>Em dia</v>
      </c>
      <c r="I88" s="26">
        <f>YEAR(TabVendas[[#This Row],[Data da Venda ]])</f>
        <v>2019</v>
      </c>
    </row>
    <row r="89" spans="2:9" x14ac:dyDescent="0.25">
      <c r="B89" s="5">
        <v>43504</v>
      </c>
      <c r="C89" s="2">
        <v>86657720068</v>
      </c>
      <c r="D89" s="3">
        <v>1426</v>
      </c>
      <c r="E89" s="1">
        <v>43564</v>
      </c>
      <c r="F89" s="1">
        <v>43564</v>
      </c>
      <c r="G89" s="16" t="s">
        <v>8</v>
      </c>
      <c r="H89" s="26" t="str">
        <f>IF(TabVendas[[#This Row],[Data pagamento]]&gt;TabVendas[[#This Row],[Data vencimento]],"Atrasado","Em dia")</f>
        <v>Em dia</v>
      </c>
      <c r="I89" s="26">
        <f>YEAR(TabVendas[[#This Row],[Data da Venda ]])</f>
        <v>2019</v>
      </c>
    </row>
    <row r="90" spans="2:9" x14ac:dyDescent="0.25">
      <c r="B90" s="5">
        <v>43504</v>
      </c>
      <c r="C90" s="2">
        <v>86657720249</v>
      </c>
      <c r="D90" s="3">
        <v>1111</v>
      </c>
      <c r="E90" s="1">
        <v>43594</v>
      </c>
      <c r="F90" s="1">
        <v>43594</v>
      </c>
      <c r="G90" s="16" t="s">
        <v>8</v>
      </c>
      <c r="H90" s="26" t="str">
        <f>IF(TabVendas[[#This Row],[Data pagamento]]&gt;TabVendas[[#This Row],[Data vencimento]],"Atrasado","Em dia")</f>
        <v>Em dia</v>
      </c>
      <c r="I90" s="26">
        <f>YEAR(TabVendas[[#This Row],[Data da Venda ]])</f>
        <v>2019</v>
      </c>
    </row>
    <row r="91" spans="2:9" x14ac:dyDescent="0.25">
      <c r="B91" s="5">
        <v>43505</v>
      </c>
      <c r="C91" s="2">
        <v>86657720250</v>
      </c>
      <c r="D91" s="3">
        <v>174</v>
      </c>
      <c r="E91" s="1">
        <v>43505</v>
      </c>
      <c r="F91" s="1">
        <v>43505</v>
      </c>
      <c r="G91" s="16" t="s">
        <v>7</v>
      </c>
      <c r="H91" s="26" t="str">
        <f>IF(TabVendas[[#This Row],[Data pagamento]]&gt;TabVendas[[#This Row],[Data vencimento]],"Atrasado","Em dia")</f>
        <v>Em dia</v>
      </c>
      <c r="I91" s="26">
        <f>YEAR(TabVendas[[#This Row],[Data da Venda ]])</f>
        <v>2019</v>
      </c>
    </row>
    <row r="92" spans="2:9" x14ac:dyDescent="0.25">
      <c r="B92" s="5">
        <v>43505</v>
      </c>
      <c r="C92" s="2">
        <v>86657720156</v>
      </c>
      <c r="D92" s="3">
        <v>618</v>
      </c>
      <c r="E92" s="1">
        <v>43535</v>
      </c>
      <c r="F92" s="1">
        <v>43535</v>
      </c>
      <c r="G92" s="16" t="s">
        <v>9</v>
      </c>
      <c r="H92" s="26" t="str">
        <f>IF(TabVendas[[#This Row],[Data pagamento]]&gt;TabVendas[[#This Row],[Data vencimento]],"Atrasado","Em dia")</f>
        <v>Em dia</v>
      </c>
      <c r="I92" s="26">
        <f>YEAR(TabVendas[[#This Row],[Data da Venda ]])</f>
        <v>2019</v>
      </c>
    </row>
    <row r="93" spans="2:9" x14ac:dyDescent="0.25">
      <c r="B93" s="5">
        <v>43505</v>
      </c>
      <c r="C93" s="2">
        <v>86657720157</v>
      </c>
      <c r="D93" s="3">
        <v>1165</v>
      </c>
      <c r="E93" s="1">
        <v>43535</v>
      </c>
      <c r="F93" s="1">
        <v>43535</v>
      </c>
      <c r="G93" s="16" t="s">
        <v>8</v>
      </c>
      <c r="H93" s="26" t="str">
        <f>IF(TabVendas[[#This Row],[Data pagamento]]&gt;TabVendas[[#This Row],[Data vencimento]],"Atrasado","Em dia")</f>
        <v>Em dia</v>
      </c>
      <c r="I93" s="26">
        <f>YEAR(TabVendas[[#This Row],[Data da Venda ]])</f>
        <v>2019</v>
      </c>
    </row>
    <row r="94" spans="2:9" x14ac:dyDescent="0.25">
      <c r="B94" s="5">
        <v>43505</v>
      </c>
      <c r="C94" s="2">
        <v>86657720153</v>
      </c>
      <c r="D94" s="3">
        <v>346</v>
      </c>
      <c r="E94" s="1">
        <v>43565</v>
      </c>
      <c r="F94" s="1">
        <v>43587</v>
      </c>
      <c r="G94" s="16" t="s">
        <v>9</v>
      </c>
      <c r="H94" s="26" t="str">
        <f>IF(TabVendas[[#This Row],[Data pagamento]]&gt;TabVendas[[#This Row],[Data vencimento]],"Atrasado","Em dia")</f>
        <v>Atrasado</v>
      </c>
      <c r="I94" s="26">
        <f>YEAR(TabVendas[[#This Row],[Data da Venda ]])</f>
        <v>2019</v>
      </c>
    </row>
    <row r="95" spans="2:9" x14ac:dyDescent="0.25">
      <c r="B95" s="5">
        <v>43505</v>
      </c>
      <c r="C95" s="2">
        <v>86657720225</v>
      </c>
      <c r="D95" s="3">
        <v>1187</v>
      </c>
      <c r="E95" s="1">
        <v>43565</v>
      </c>
      <c r="F95" s="1">
        <v>43565</v>
      </c>
      <c r="G95" s="16" t="s">
        <v>8</v>
      </c>
      <c r="H95" s="26" t="str">
        <f>IF(TabVendas[[#This Row],[Data pagamento]]&gt;TabVendas[[#This Row],[Data vencimento]],"Atrasado","Em dia")</f>
        <v>Em dia</v>
      </c>
      <c r="I95" s="26">
        <f>YEAR(TabVendas[[#This Row],[Data da Venda ]])</f>
        <v>2019</v>
      </c>
    </row>
    <row r="96" spans="2:9" x14ac:dyDescent="0.25">
      <c r="B96" s="5">
        <v>43506</v>
      </c>
      <c r="C96" s="2">
        <v>86657720107</v>
      </c>
      <c r="D96" s="3">
        <v>661</v>
      </c>
      <c r="E96" s="1">
        <v>43566</v>
      </c>
      <c r="F96" s="1">
        <v>43566</v>
      </c>
      <c r="G96" s="16" t="s">
        <v>8</v>
      </c>
      <c r="H96" s="26" t="str">
        <f>IF(TabVendas[[#This Row],[Data pagamento]]&gt;TabVendas[[#This Row],[Data vencimento]],"Atrasado","Em dia")</f>
        <v>Em dia</v>
      </c>
      <c r="I96" s="26">
        <f>YEAR(TabVendas[[#This Row],[Data da Venda ]])</f>
        <v>2019</v>
      </c>
    </row>
    <row r="97" spans="2:9" x14ac:dyDescent="0.25">
      <c r="B97" s="5">
        <v>43506</v>
      </c>
      <c r="C97" s="2">
        <v>86657720127</v>
      </c>
      <c r="D97" s="3">
        <v>998</v>
      </c>
      <c r="E97" s="1">
        <v>43596</v>
      </c>
      <c r="F97" s="1">
        <v>43596</v>
      </c>
      <c r="G97" s="16" t="s">
        <v>8</v>
      </c>
      <c r="H97" s="26" t="str">
        <f>IF(TabVendas[[#This Row],[Data pagamento]]&gt;TabVendas[[#This Row],[Data vencimento]],"Atrasado","Em dia")</f>
        <v>Em dia</v>
      </c>
      <c r="I97" s="26">
        <f>YEAR(TabVendas[[#This Row],[Data da Venda ]])</f>
        <v>2019</v>
      </c>
    </row>
    <row r="98" spans="2:9" x14ac:dyDescent="0.25">
      <c r="B98" s="5">
        <v>43507</v>
      </c>
      <c r="C98" s="2">
        <v>86657720141</v>
      </c>
      <c r="D98" s="3">
        <v>446</v>
      </c>
      <c r="E98" s="1">
        <v>43507</v>
      </c>
      <c r="F98" s="1">
        <v>43507</v>
      </c>
      <c r="G98" s="16" t="s">
        <v>7</v>
      </c>
      <c r="H98" s="26" t="str">
        <f>IF(TabVendas[[#This Row],[Data pagamento]]&gt;TabVendas[[#This Row],[Data vencimento]],"Atrasado","Em dia")</f>
        <v>Em dia</v>
      </c>
      <c r="I98" s="26">
        <f>YEAR(TabVendas[[#This Row],[Data da Venda ]])</f>
        <v>2019</v>
      </c>
    </row>
    <row r="99" spans="2:9" x14ac:dyDescent="0.25">
      <c r="B99" s="5">
        <v>43507</v>
      </c>
      <c r="C99" s="2">
        <v>86657720087</v>
      </c>
      <c r="D99" s="3">
        <v>1225</v>
      </c>
      <c r="E99" s="1">
        <v>43537</v>
      </c>
      <c r="F99" s="1">
        <v>43537</v>
      </c>
      <c r="G99" s="16" t="s">
        <v>7</v>
      </c>
      <c r="H99" s="26" t="str">
        <f>IF(TabVendas[[#This Row],[Data pagamento]]&gt;TabVendas[[#This Row],[Data vencimento]],"Atrasado","Em dia")</f>
        <v>Em dia</v>
      </c>
      <c r="I99" s="26">
        <f>YEAR(TabVendas[[#This Row],[Data da Venda ]])</f>
        <v>2019</v>
      </c>
    </row>
    <row r="100" spans="2:9" x14ac:dyDescent="0.25">
      <c r="B100" s="5">
        <v>43507</v>
      </c>
      <c r="C100" s="2">
        <v>86657720190</v>
      </c>
      <c r="D100" s="3">
        <v>663</v>
      </c>
      <c r="E100" s="1">
        <v>43537</v>
      </c>
      <c r="F100" s="1">
        <v>43537</v>
      </c>
      <c r="G100" s="16" t="s">
        <v>9</v>
      </c>
      <c r="H100" s="26" t="str">
        <f>IF(TabVendas[[#This Row],[Data pagamento]]&gt;TabVendas[[#This Row],[Data vencimento]],"Atrasado","Em dia")</f>
        <v>Em dia</v>
      </c>
      <c r="I100" s="26">
        <f>YEAR(TabVendas[[#This Row],[Data da Venda ]])</f>
        <v>2019</v>
      </c>
    </row>
    <row r="101" spans="2:9" x14ac:dyDescent="0.25">
      <c r="B101" s="5">
        <v>43507</v>
      </c>
      <c r="C101" s="2">
        <v>86657720097</v>
      </c>
      <c r="D101" s="3">
        <v>1039</v>
      </c>
      <c r="E101" s="1">
        <v>43567</v>
      </c>
      <c r="F101" s="1">
        <v>43599</v>
      </c>
      <c r="G101" s="16" t="s">
        <v>8</v>
      </c>
      <c r="H101" s="26" t="str">
        <f>IF(TabVendas[[#This Row],[Data pagamento]]&gt;TabVendas[[#This Row],[Data vencimento]],"Atrasado","Em dia")</f>
        <v>Atrasado</v>
      </c>
      <c r="I101" s="26">
        <f>YEAR(TabVendas[[#This Row],[Data da Venda ]])</f>
        <v>2019</v>
      </c>
    </row>
    <row r="102" spans="2:9" x14ac:dyDescent="0.25">
      <c r="B102" s="8">
        <v>43509</v>
      </c>
      <c r="C102" s="9">
        <v>86657720058</v>
      </c>
      <c r="D102" s="10">
        <v>286</v>
      </c>
      <c r="E102" s="11">
        <v>43509</v>
      </c>
      <c r="F102" s="11">
        <v>43509</v>
      </c>
      <c r="G102" s="18" t="s">
        <v>7</v>
      </c>
      <c r="H102" s="26" t="str">
        <f>IF(TabVendas[[#This Row],[Data pagamento]]&gt;TabVendas[[#This Row],[Data vencimento]],"Atrasado","Em dia")</f>
        <v>Em dia</v>
      </c>
      <c r="I102" s="26">
        <f>YEAR(TabVendas[[#This Row],[Data da Venda ]])</f>
        <v>2019</v>
      </c>
    </row>
  </sheetData>
  <conditionalFormatting sqref="H4:H102">
    <cfRule type="containsText" dxfId="0" priority="1" operator="containsText" text="Atrasado">
      <formula>NOT(ISERROR(SEARCH("Atrasado",H4)))</formula>
    </cfRule>
  </conditionalFormatting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CA91-2357-4743-BC63-4A1DC238B4D2}">
  <dimension ref="B2:D102"/>
  <sheetViews>
    <sheetView topLeftCell="B1" workbookViewId="0">
      <selection activeCell="B4" sqref="B4"/>
    </sheetView>
  </sheetViews>
  <sheetFormatPr defaultRowHeight="15" x14ac:dyDescent="0.25"/>
  <cols>
    <col min="2" max="4" width="30.7109375" customWidth="1"/>
  </cols>
  <sheetData>
    <row r="2" spans="2:4" x14ac:dyDescent="0.25">
      <c r="B2" s="28" t="s">
        <v>12</v>
      </c>
      <c r="C2" s="28"/>
    </row>
    <row r="3" spans="2:4" x14ac:dyDescent="0.25">
      <c r="B3" s="40" t="s">
        <v>130</v>
      </c>
      <c r="C3" s="20" t="s">
        <v>13</v>
      </c>
      <c r="D3" s="21" t="s">
        <v>14</v>
      </c>
    </row>
    <row r="4" spans="2:4" x14ac:dyDescent="0.25">
      <c r="B4" s="41">
        <v>86657720215</v>
      </c>
      <c r="C4" s="22" t="s">
        <v>15</v>
      </c>
      <c r="D4" s="23" t="s">
        <v>16</v>
      </c>
    </row>
    <row r="5" spans="2:4" x14ac:dyDescent="0.25">
      <c r="B5" s="42">
        <v>86657720255</v>
      </c>
      <c r="C5" s="22" t="s">
        <v>17</v>
      </c>
      <c r="D5" s="23" t="s">
        <v>18</v>
      </c>
    </row>
    <row r="6" spans="2:4" x14ac:dyDescent="0.25">
      <c r="B6" s="41">
        <v>86657720194</v>
      </c>
      <c r="C6" s="22" t="s">
        <v>19</v>
      </c>
      <c r="D6" s="23" t="s">
        <v>20</v>
      </c>
    </row>
    <row r="7" spans="2:4" x14ac:dyDescent="0.25">
      <c r="B7" s="42">
        <v>86657720203</v>
      </c>
      <c r="C7" s="22" t="s">
        <v>21</v>
      </c>
      <c r="D7" s="23" t="s">
        <v>22</v>
      </c>
    </row>
    <row r="8" spans="2:4" x14ac:dyDescent="0.25">
      <c r="B8" s="41">
        <v>86657720232</v>
      </c>
      <c r="C8" s="22" t="s">
        <v>23</v>
      </c>
      <c r="D8" s="27" t="s">
        <v>24</v>
      </c>
    </row>
    <row r="9" spans="2:4" x14ac:dyDescent="0.25">
      <c r="B9" s="42">
        <v>86657720080</v>
      </c>
      <c r="C9" s="22" t="s">
        <v>25</v>
      </c>
      <c r="D9" s="23" t="s">
        <v>26</v>
      </c>
    </row>
    <row r="10" spans="2:4" x14ac:dyDescent="0.25">
      <c r="B10" s="41">
        <v>86657720246</v>
      </c>
      <c r="C10" s="22" t="s">
        <v>27</v>
      </c>
      <c r="D10" s="23" t="s">
        <v>28</v>
      </c>
    </row>
    <row r="11" spans="2:4" x14ac:dyDescent="0.25">
      <c r="B11" s="42">
        <v>86657720260</v>
      </c>
      <c r="C11" s="22" t="s">
        <v>29</v>
      </c>
      <c r="D11" s="23" t="s">
        <v>30</v>
      </c>
    </row>
    <row r="12" spans="2:4" x14ac:dyDescent="0.25">
      <c r="B12" s="41">
        <v>86657720097</v>
      </c>
      <c r="C12" s="22" t="s">
        <v>31</v>
      </c>
      <c r="D12" s="23" t="s">
        <v>32</v>
      </c>
    </row>
    <row r="13" spans="2:4" x14ac:dyDescent="0.25">
      <c r="B13" s="42">
        <v>86657720072</v>
      </c>
      <c r="C13" s="22" t="s">
        <v>33</v>
      </c>
      <c r="D13" s="23" t="s">
        <v>34</v>
      </c>
    </row>
    <row r="14" spans="2:4" x14ac:dyDescent="0.25">
      <c r="B14" s="41">
        <v>86657720219</v>
      </c>
      <c r="C14" s="22" t="s">
        <v>35</v>
      </c>
      <c r="D14" s="23" t="s">
        <v>36</v>
      </c>
    </row>
    <row r="15" spans="2:4" x14ac:dyDescent="0.25">
      <c r="B15" s="42">
        <v>86657720204</v>
      </c>
      <c r="C15" s="22" t="s">
        <v>37</v>
      </c>
      <c r="D15" s="23" t="s">
        <v>38</v>
      </c>
    </row>
    <row r="16" spans="2:4" x14ac:dyDescent="0.25">
      <c r="B16" s="41">
        <v>86657720245</v>
      </c>
      <c r="C16" s="22" t="s">
        <v>39</v>
      </c>
      <c r="D16" s="23" t="s">
        <v>40</v>
      </c>
    </row>
    <row r="17" spans="2:4" x14ac:dyDescent="0.25">
      <c r="B17" s="42">
        <v>86657720111</v>
      </c>
      <c r="C17" s="22" t="s">
        <v>41</v>
      </c>
      <c r="D17" s="23" t="s">
        <v>42</v>
      </c>
    </row>
    <row r="18" spans="2:4" x14ac:dyDescent="0.25">
      <c r="B18" s="41">
        <v>86657720131</v>
      </c>
      <c r="C18" s="22" t="s">
        <v>43</v>
      </c>
      <c r="D18" s="23" t="s">
        <v>44</v>
      </c>
    </row>
    <row r="19" spans="2:4" x14ac:dyDescent="0.25">
      <c r="B19" s="42">
        <v>86657720249</v>
      </c>
      <c r="C19" s="22" t="s">
        <v>45</v>
      </c>
      <c r="D19" s="23" t="s">
        <v>46</v>
      </c>
    </row>
    <row r="20" spans="2:4" x14ac:dyDescent="0.25">
      <c r="B20" s="41">
        <v>86657720178</v>
      </c>
      <c r="C20" s="22" t="s">
        <v>47</v>
      </c>
      <c r="D20" s="23" t="s">
        <v>46</v>
      </c>
    </row>
    <row r="21" spans="2:4" x14ac:dyDescent="0.25">
      <c r="B21" s="42">
        <v>86657720252</v>
      </c>
      <c r="C21" s="22" t="s">
        <v>48</v>
      </c>
      <c r="D21" s="23" t="s">
        <v>46</v>
      </c>
    </row>
    <row r="22" spans="2:4" x14ac:dyDescent="0.25">
      <c r="B22" s="41">
        <v>86657720071</v>
      </c>
      <c r="C22" s="22" t="s">
        <v>49</v>
      </c>
      <c r="D22" s="23" t="s">
        <v>46</v>
      </c>
    </row>
    <row r="23" spans="2:4" x14ac:dyDescent="0.25">
      <c r="B23" s="42">
        <v>86657720206</v>
      </c>
      <c r="C23" s="22" t="s">
        <v>50</v>
      </c>
      <c r="D23" s="23" t="s">
        <v>46</v>
      </c>
    </row>
    <row r="24" spans="2:4" x14ac:dyDescent="0.25">
      <c r="B24" s="41">
        <v>86657720059</v>
      </c>
      <c r="C24" s="22" t="s">
        <v>51</v>
      </c>
      <c r="D24" s="23" t="s">
        <v>46</v>
      </c>
    </row>
    <row r="25" spans="2:4" x14ac:dyDescent="0.25">
      <c r="B25" s="42">
        <v>86657720141</v>
      </c>
      <c r="C25" s="22" t="s">
        <v>52</v>
      </c>
      <c r="D25" s="23" t="s">
        <v>46</v>
      </c>
    </row>
    <row r="26" spans="2:4" x14ac:dyDescent="0.25">
      <c r="B26" s="41">
        <v>86657720081</v>
      </c>
      <c r="C26" s="22" t="s">
        <v>53</v>
      </c>
      <c r="D26" s="23" t="s">
        <v>46</v>
      </c>
    </row>
    <row r="27" spans="2:4" x14ac:dyDescent="0.25">
      <c r="B27" s="42">
        <v>86657720160</v>
      </c>
      <c r="C27" s="22" t="s">
        <v>54</v>
      </c>
      <c r="D27" s="23" t="s">
        <v>46</v>
      </c>
    </row>
    <row r="28" spans="2:4" x14ac:dyDescent="0.25">
      <c r="B28" s="41">
        <v>86657720193</v>
      </c>
      <c r="C28" s="22" t="s">
        <v>55</v>
      </c>
      <c r="D28" s="23" t="s">
        <v>46</v>
      </c>
    </row>
    <row r="29" spans="2:4" x14ac:dyDescent="0.25">
      <c r="B29" s="42">
        <v>86657720116</v>
      </c>
      <c r="C29" s="22" t="s">
        <v>56</v>
      </c>
      <c r="D29" s="23" t="s">
        <v>46</v>
      </c>
    </row>
    <row r="30" spans="2:4" x14ac:dyDescent="0.25">
      <c r="B30" s="41">
        <v>86657720230</v>
      </c>
      <c r="C30" s="22" t="s">
        <v>57</v>
      </c>
      <c r="D30" s="23" t="s">
        <v>46</v>
      </c>
    </row>
    <row r="31" spans="2:4" x14ac:dyDescent="0.25">
      <c r="B31" s="42">
        <v>86657720135</v>
      </c>
      <c r="C31" s="22" t="s">
        <v>58</v>
      </c>
      <c r="D31" s="23" t="s">
        <v>46</v>
      </c>
    </row>
    <row r="32" spans="2:4" x14ac:dyDescent="0.25">
      <c r="B32" s="41">
        <v>86657720192</v>
      </c>
      <c r="C32" s="22" t="s">
        <v>59</v>
      </c>
      <c r="D32" s="23" t="s">
        <v>46</v>
      </c>
    </row>
    <row r="33" spans="2:4" x14ac:dyDescent="0.25">
      <c r="B33" s="42">
        <v>86657720168</v>
      </c>
      <c r="C33" s="22" t="s">
        <v>60</v>
      </c>
      <c r="D33" s="23" t="s">
        <v>46</v>
      </c>
    </row>
    <row r="34" spans="2:4" x14ac:dyDescent="0.25">
      <c r="B34" s="41">
        <v>86657720095</v>
      </c>
      <c r="C34" s="22" t="s">
        <v>61</v>
      </c>
      <c r="D34" s="23" t="s">
        <v>46</v>
      </c>
    </row>
    <row r="35" spans="2:4" x14ac:dyDescent="0.25">
      <c r="B35" s="42">
        <v>86657720104</v>
      </c>
      <c r="C35" s="22" t="s">
        <v>62</v>
      </c>
      <c r="D35" s="23" t="s">
        <v>46</v>
      </c>
    </row>
    <row r="36" spans="2:4" x14ac:dyDescent="0.25">
      <c r="B36" s="41">
        <v>86657720200</v>
      </c>
      <c r="C36" s="22" t="s">
        <v>63</v>
      </c>
      <c r="D36" s="23" t="s">
        <v>46</v>
      </c>
    </row>
    <row r="37" spans="2:4" x14ac:dyDescent="0.25">
      <c r="B37" s="42">
        <v>86657720112</v>
      </c>
      <c r="C37" s="22" t="s">
        <v>64</v>
      </c>
      <c r="D37" s="23" t="s">
        <v>46</v>
      </c>
    </row>
    <row r="38" spans="2:4" x14ac:dyDescent="0.25">
      <c r="B38" s="41">
        <v>86657720092</v>
      </c>
      <c r="C38" s="22" t="s">
        <v>65</v>
      </c>
      <c r="D38" s="23" t="s">
        <v>46</v>
      </c>
    </row>
    <row r="39" spans="2:4" x14ac:dyDescent="0.25">
      <c r="B39" s="42">
        <v>86657720257</v>
      </c>
      <c r="C39" s="22" t="s">
        <v>66</v>
      </c>
      <c r="D39" s="23" t="s">
        <v>46</v>
      </c>
    </row>
    <row r="40" spans="2:4" x14ac:dyDescent="0.25">
      <c r="B40" s="41">
        <v>86657720090</v>
      </c>
      <c r="C40" s="22" t="s">
        <v>67</v>
      </c>
      <c r="D40" s="23" t="s">
        <v>46</v>
      </c>
    </row>
    <row r="41" spans="2:4" x14ac:dyDescent="0.25">
      <c r="B41" s="42">
        <v>86657720239</v>
      </c>
      <c r="C41" s="22" t="s">
        <v>68</v>
      </c>
      <c r="D41" s="23" t="s">
        <v>46</v>
      </c>
    </row>
    <row r="42" spans="2:4" x14ac:dyDescent="0.25">
      <c r="B42" s="41">
        <v>86657720212</v>
      </c>
      <c r="C42" s="22" t="s">
        <v>69</v>
      </c>
      <c r="D42" s="23" t="s">
        <v>46</v>
      </c>
    </row>
    <row r="43" spans="2:4" x14ac:dyDescent="0.25">
      <c r="B43" s="42">
        <v>86657720051</v>
      </c>
      <c r="C43" s="22" t="s">
        <v>70</v>
      </c>
      <c r="D43" s="23" t="s">
        <v>46</v>
      </c>
    </row>
    <row r="44" spans="2:4" x14ac:dyDescent="0.25">
      <c r="B44" s="41">
        <v>86657720125</v>
      </c>
      <c r="C44" s="22" t="s">
        <v>71</v>
      </c>
      <c r="D44" s="23" t="s">
        <v>46</v>
      </c>
    </row>
    <row r="45" spans="2:4" x14ac:dyDescent="0.25">
      <c r="B45" s="42">
        <v>86657720122</v>
      </c>
      <c r="C45" s="22" t="s">
        <v>72</v>
      </c>
      <c r="D45" s="23" t="s">
        <v>46</v>
      </c>
    </row>
    <row r="46" spans="2:4" x14ac:dyDescent="0.25">
      <c r="B46" s="41">
        <v>86657720209</v>
      </c>
      <c r="C46" s="22" t="s">
        <v>73</v>
      </c>
      <c r="D46" s="23" t="s">
        <v>46</v>
      </c>
    </row>
    <row r="47" spans="2:4" x14ac:dyDescent="0.25">
      <c r="B47" s="42">
        <v>86657720169</v>
      </c>
      <c r="C47" s="22" t="s">
        <v>74</v>
      </c>
      <c r="D47" s="23" t="s">
        <v>46</v>
      </c>
    </row>
    <row r="48" spans="2:4" x14ac:dyDescent="0.25">
      <c r="B48" s="41">
        <v>86657720054</v>
      </c>
      <c r="C48" s="22" t="s">
        <v>75</v>
      </c>
      <c r="D48" s="23" t="s">
        <v>46</v>
      </c>
    </row>
    <row r="49" spans="2:4" x14ac:dyDescent="0.25">
      <c r="B49" s="42">
        <v>86657720236</v>
      </c>
      <c r="C49" s="22" t="s">
        <v>76</v>
      </c>
      <c r="D49" s="23" t="s">
        <v>46</v>
      </c>
    </row>
    <row r="50" spans="2:4" x14ac:dyDescent="0.25">
      <c r="B50" s="41">
        <v>86657720106</v>
      </c>
      <c r="C50" s="22" t="s">
        <v>77</v>
      </c>
      <c r="D50" s="23" t="s">
        <v>46</v>
      </c>
    </row>
    <row r="51" spans="2:4" x14ac:dyDescent="0.25">
      <c r="B51" s="42">
        <v>86657720183</v>
      </c>
      <c r="C51" s="22" t="s">
        <v>78</v>
      </c>
      <c r="D51" s="23" t="s">
        <v>46</v>
      </c>
    </row>
    <row r="52" spans="2:4" x14ac:dyDescent="0.25">
      <c r="B52" s="41">
        <v>86657720222</v>
      </c>
      <c r="C52" s="22" t="s">
        <v>79</v>
      </c>
      <c r="D52" s="23" t="s">
        <v>46</v>
      </c>
    </row>
    <row r="53" spans="2:4" x14ac:dyDescent="0.25">
      <c r="B53" s="42">
        <v>86657720148</v>
      </c>
      <c r="C53" s="22" t="s">
        <v>80</v>
      </c>
      <c r="D53" s="23" t="s">
        <v>46</v>
      </c>
    </row>
    <row r="54" spans="2:4" x14ac:dyDescent="0.25">
      <c r="B54" s="41">
        <v>86657720184</v>
      </c>
      <c r="C54" s="22" t="s">
        <v>81</v>
      </c>
      <c r="D54" s="23" t="s">
        <v>46</v>
      </c>
    </row>
    <row r="55" spans="2:4" x14ac:dyDescent="0.25">
      <c r="B55" s="42">
        <v>86657720114</v>
      </c>
      <c r="C55" s="22" t="s">
        <v>82</v>
      </c>
      <c r="D55" s="23" t="s">
        <v>46</v>
      </c>
    </row>
    <row r="56" spans="2:4" x14ac:dyDescent="0.25">
      <c r="B56" s="41">
        <v>86657720244</v>
      </c>
      <c r="C56" s="22" t="s">
        <v>83</v>
      </c>
      <c r="D56" s="23" t="s">
        <v>46</v>
      </c>
    </row>
    <row r="57" spans="2:4" x14ac:dyDescent="0.25">
      <c r="B57" s="42">
        <v>86657720256</v>
      </c>
      <c r="C57" s="22" t="s">
        <v>84</v>
      </c>
      <c r="D57" s="23" t="s">
        <v>46</v>
      </c>
    </row>
    <row r="58" spans="2:4" x14ac:dyDescent="0.25">
      <c r="B58" s="41">
        <v>86657720078</v>
      </c>
      <c r="C58" s="22" t="s">
        <v>85</v>
      </c>
      <c r="D58" s="23" t="s">
        <v>46</v>
      </c>
    </row>
    <row r="59" spans="2:4" x14ac:dyDescent="0.25">
      <c r="B59" s="42">
        <v>86657720070</v>
      </c>
      <c r="C59" s="22" t="s">
        <v>86</v>
      </c>
      <c r="D59" s="23" t="s">
        <v>46</v>
      </c>
    </row>
    <row r="60" spans="2:4" x14ac:dyDescent="0.25">
      <c r="B60" s="41">
        <v>86657720165</v>
      </c>
      <c r="C60" s="22" t="s">
        <v>87</v>
      </c>
      <c r="D60" s="23" t="s">
        <v>46</v>
      </c>
    </row>
    <row r="61" spans="2:4" x14ac:dyDescent="0.25">
      <c r="B61" s="42">
        <v>86657720076</v>
      </c>
      <c r="C61" s="22" t="s">
        <v>88</v>
      </c>
      <c r="D61" s="23" t="s">
        <v>46</v>
      </c>
    </row>
    <row r="62" spans="2:4" x14ac:dyDescent="0.25">
      <c r="B62" s="41">
        <v>86657720087</v>
      </c>
      <c r="C62" s="22" t="s">
        <v>89</v>
      </c>
      <c r="D62" s="23" t="s">
        <v>46</v>
      </c>
    </row>
    <row r="63" spans="2:4" x14ac:dyDescent="0.25">
      <c r="B63" s="42">
        <v>86657720149</v>
      </c>
      <c r="C63" s="22" t="s">
        <v>90</v>
      </c>
      <c r="D63" s="23" t="s">
        <v>46</v>
      </c>
    </row>
    <row r="64" spans="2:4" x14ac:dyDescent="0.25">
      <c r="B64" s="41">
        <v>86657720103</v>
      </c>
      <c r="C64" s="22" t="s">
        <v>91</v>
      </c>
      <c r="D64" s="23" t="s">
        <v>46</v>
      </c>
    </row>
    <row r="65" spans="2:4" x14ac:dyDescent="0.25">
      <c r="B65" s="42">
        <v>86657720130</v>
      </c>
      <c r="C65" s="22" t="s">
        <v>92</v>
      </c>
      <c r="D65" s="23" t="s">
        <v>46</v>
      </c>
    </row>
    <row r="66" spans="2:4" x14ac:dyDescent="0.25">
      <c r="B66" s="41">
        <v>86657720162</v>
      </c>
      <c r="C66" s="22" t="s">
        <v>93</v>
      </c>
      <c r="D66" s="23" t="s">
        <v>46</v>
      </c>
    </row>
    <row r="67" spans="2:4" x14ac:dyDescent="0.25">
      <c r="B67" s="42">
        <v>86657720175</v>
      </c>
      <c r="C67" s="22" t="s">
        <v>94</v>
      </c>
      <c r="D67" s="23" t="s">
        <v>46</v>
      </c>
    </row>
    <row r="68" spans="2:4" x14ac:dyDescent="0.25">
      <c r="B68" s="41">
        <v>86657720154</v>
      </c>
      <c r="C68" s="22" t="s">
        <v>95</v>
      </c>
      <c r="D68" s="23" t="s">
        <v>46</v>
      </c>
    </row>
    <row r="69" spans="2:4" x14ac:dyDescent="0.25">
      <c r="B69" s="42">
        <v>86657720107</v>
      </c>
      <c r="C69" s="22" t="s">
        <v>96</v>
      </c>
      <c r="D69" s="23" t="s">
        <v>46</v>
      </c>
    </row>
    <row r="70" spans="2:4" x14ac:dyDescent="0.25">
      <c r="B70" s="41">
        <v>86657720129</v>
      </c>
      <c r="C70" s="22" t="s">
        <v>97</v>
      </c>
      <c r="D70" s="23" t="s">
        <v>46</v>
      </c>
    </row>
    <row r="71" spans="2:4" x14ac:dyDescent="0.25">
      <c r="B71" s="42">
        <v>86657720061</v>
      </c>
      <c r="C71" s="22" t="s">
        <v>98</v>
      </c>
      <c r="D71" s="23" t="s">
        <v>46</v>
      </c>
    </row>
    <row r="72" spans="2:4" x14ac:dyDescent="0.25">
      <c r="B72" s="41">
        <v>86657720086</v>
      </c>
      <c r="C72" s="22" t="s">
        <v>99</v>
      </c>
      <c r="D72" s="23" t="s">
        <v>46</v>
      </c>
    </row>
    <row r="73" spans="2:4" x14ac:dyDescent="0.25">
      <c r="B73" s="42">
        <v>86657720068</v>
      </c>
      <c r="C73" s="22" t="s">
        <v>100</v>
      </c>
      <c r="D73" s="23" t="s">
        <v>46</v>
      </c>
    </row>
    <row r="74" spans="2:4" x14ac:dyDescent="0.25">
      <c r="B74" s="41">
        <v>86657720250</v>
      </c>
      <c r="C74" s="22" t="s">
        <v>101</v>
      </c>
      <c r="D74" s="23" t="s">
        <v>46</v>
      </c>
    </row>
    <row r="75" spans="2:4" x14ac:dyDescent="0.25">
      <c r="B75" s="42">
        <v>86657720156</v>
      </c>
      <c r="C75" s="22" t="s">
        <v>102</v>
      </c>
      <c r="D75" s="23" t="s">
        <v>46</v>
      </c>
    </row>
    <row r="76" spans="2:4" x14ac:dyDescent="0.25">
      <c r="B76" s="41">
        <v>86657720157</v>
      </c>
      <c r="C76" s="22" t="s">
        <v>103</v>
      </c>
      <c r="D76" s="23" t="s">
        <v>46</v>
      </c>
    </row>
    <row r="77" spans="2:4" x14ac:dyDescent="0.25">
      <c r="B77" s="42">
        <v>86657720153</v>
      </c>
      <c r="C77" s="22" t="s">
        <v>104</v>
      </c>
      <c r="D77" s="23" t="s">
        <v>46</v>
      </c>
    </row>
    <row r="78" spans="2:4" x14ac:dyDescent="0.25">
      <c r="B78" s="41">
        <v>86657720225</v>
      </c>
      <c r="C78" s="22" t="s">
        <v>105</v>
      </c>
      <c r="D78" s="23" t="s">
        <v>46</v>
      </c>
    </row>
    <row r="79" spans="2:4" x14ac:dyDescent="0.25">
      <c r="B79" s="42">
        <v>86657720127</v>
      </c>
      <c r="C79" s="22" t="s">
        <v>106</v>
      </c>
      <c r="D79" s="23" t="s">
        <v>46</v>
      </c>
    </row>
    <row r="80" spans="2:4" x14ac:dyDescent="0.25">
      <c r="B80" s="41">
        <v>86657720190</v>
      </c>
      <c r="C80" s="22" t="s">
        <v>107</v>
      </c>
      <c r="D80" s="23" t="s">
        <v>46</v>
      </c>
    </row>
    <row r="81" spans="2:4" x14ac:dyDescent="0.25">
      <c r="B81" s="42">
        <v>86657720058</v>
      </c>
      <c r="C81" s="22" t="s">
        <v>108</v>
      </c>
      <c r="D81" s="23" t="s">
        <v>46</v>
      </c>
    </row>
    <row r="82" spans="2:4" x14ac:dyDescent="0.25">
      <c r="B82" s="41">
        <v>86657720173</v>
      </c>
      <c r="C82" s="22" t="s">
        <v>109</v>
      </c>
      <c r="D82" s="23" t="s">
        <v>46</v>
      </c>
    </row>
    <row r="83" spans="2:4" x14ac:dyDescent="0.25">
      <c r="B83" s="42">
        <v>86657720146</v>
      </c>
      <c r="C83" s="22" t="s">
        <v>110</v>
      </c>
      <c r="D83" s="23" t="s">
        <v>46</v>
      </c>
    </row>
    <row r="84" spans="2:4" x14ac:dyDescent="0.25">
      <c r="B84" s="41">
        <v>86657720132</v>
      </c>
      <c r="C84" s="22" t="s">
        <v>111</v>
      </c>
      <c r="D84" s="23" t="s">
        <v>46</v>
      </c>
    </row>
    <row r="85" spans="2:4" x14ac:dyDescent="0.25">
      <c r="B85" s="42">
        <v>86657720091</v>
      </c>
      <c r="C85" s="22" t="s">
        <v>112</v>
      </c>
      <c r="D85" s="23" t="s">
        <v>46</v>
      </c>
    </row>
    <row r="86" spans="2:4" x14ac:dyDescent="0.25">
      <c r="B86" s="41">
        <v>86657720144</v>
      </c>
      <c r="C86" s="22" t="s">
        <v>113</v>
      </c>
      <c r="D86" s="23" t="s">
        <v>46</v>
      </c>
    </row>
    <row r="87" spans="2:4" x14ac:dyDescent="0.25">
      <c r="B87" s="42">
        <v>86657720128</v>
      </c>
      <c r="C87" s="22" t="s">
        <v>114</v>
      </c>
      <c r="D87" s="23" t="s">
        <v>46</v>
      </c>
    </row>
    <row r="88" spans="2:4" x14ac:dyDescent="0.25">
      <c r="B88" s="41">
        <v>86657720063</v>
      </c>
      <c r="C88" s="22" t="s">
        <v>115</v>
      </c>
      <c r="D88" s="23" t="s">
        <v>46</v>
      </c>
    </row>
    <row r="89" spans="2:4" x14ac:dyDescent="0.25">
      <c r="B89" s="42">
        <v>86657720167</v>
      </c>
      <c r="C89" s="22" t="s">
        <v>116</v>
      </c>
      <c r="D89" s="23" t="s">
        <v>46</v>
      </c>
    </row>
    <row r="90" spans="2:4" x14ac:dyDescent="0.25">
      <c r="B90" s="41">
        <v>86657720124</v>
      </c>
      <c r="C90" s="22" t="s">
        <v>117</v>
      </c>
      <c r="D90" s="23" t="s">
        <v>46</v>
      </c>
    </row>
    <row r="91" spans="2:4" x14ac:dyDescent="0.25">
      <c r="B91" s="42">
        <v>86657720101</v>
      </c>
      <c r="C91" s="22" t="s">
        <v>118</v>
      </c>
      <c r="D91" s="23" t="s">
        <v>46</v>
      </c>
    </row>
    <row r="92" spans="2:4" x14ac:dyDescent="0.25">
      <c r="B92" s="41">
        <v>86657720205</v>
      </c>
      <c r="C92" s="22" t="s">
        <v>119</v>
      </c>
      <c r="D92" s="23" t="s">
        <v>46</v>
      </c>
    </row>
    <row r="93" spans="2:4" x14ac:dyDescent="0.25">
      <c r="B93" s="42">
        <v>86657720126</v>
      </c>
      <c r="C93" s="22" t="s">
        <v>120</v>
      </c>
      <c r="D93" s="23" t="s">
        <v>46</v>
      </c>
    </row>
    <row r="94" spans="2:4" x14ac:dyDescent="0.25">
      <c r="B94" s="41">
        <v>86657720120</v>
      </c>
      <c r="C94" s="22" t="s">
        <v>121</v>
      </c>
      <c r="D94" s="23" t="s">
        <v>46</v>
      </c>
    </row>
    <row r="95" spans="2:4" x14ac:dyDescent="0.25">
      <c r="B95" s="42">
        <v>86657720164</v>
      </c>
      <c r="C95" s="22" t="s">
        <v>122</v>
      </c>
      <c r="D95" s="23" t="s">
        <v>46</v>
      </c>
    </row>
    <row r="96" spans="2:4" x14ac:dyDescent="0.25">
      <c r="B96" s="41">
        <v>86657720052</v>
      </c>
      <c r="C96" s="22" t="s">
        <v>123</v>
      </c>
      <c r="D96" s="23" t="s">
        <v>46</v>
      </c>
    </row>
    <row r="97" spans="2:4" x14ac:dyDescent="0.25">
      <c r="B97" s="42">
        <v>86657720237</v>
      </c>
      <c r="C97" s="22" t="s">
        <v>124</v>
      </c>
      <c r="D97" s="23" t="s">
        <v>46</v>
      </c>
    </row>
    <row r="98" spans="2:4" x14ac:dyDescent="0.25">
      <c r="B98" s="41">
        <v>86657720108</v>
      </c>
      <c r="C98" s="22" t="s">
        <v>125</v>
      </c>
      <c r="D98" s="23" t="s">
        <v>46</v>
      </c>
    </row>
    <row r="99" spans="2:4" x14ac:dyDescent="0.25">
      <c r="B99" s="42">
        <v>86657720241</v>
      </c>
      <c r="C99" s="22" t="s">
        <v>126</v>
      </c>
      <c r="D99" s="23" t="s">
        <v>46</v>
      </c>
    </row>
    <row r="100" spans="2:4" x14ac:dyDescent="0.25">
      <c r="B100" s="41">
        <v>86657720065</v>
      </c>
      <c r="C100" s="22" t="s">
        <v>127</v>
      </c>
      <c r="D100" s="23" t="s">
        <v>46</v>
      </c>
    </row>
    <row r="101" spans="2:4" x14ac:dyDescent="0.25">
      <c r="B101" s="42">
        <v>86657720055</v>
      </c>
      <c r="C101" s="22" t="s">
        <v>128</v>
      </c>
      <c r="D101" s="23" t="s">
        <v>46</v>
      </c>
    </row>
    <row r="102" spans="2:4" x14ac:dyDescent="0.25">
      <c r="B102" s="41">
        <v>86657720187</v>
      </c>
      <c r="C102" s="24" t="s">
        <v>129</v>
      </c>
      <c r="D102" s="25" t="s">
        <v>46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2</vt:i4>
      </vt:variant>
    </vt:vector>
  </HeadingPairs>
  <TitlesOfParts>
    <vt:vector size="6" baseType="lpstr">
      <vt:lpstr>Dashboard</vt:lpstr>
      <vt:lpstr>Análise </vt:lpstr>
      <vt:lpstr>Tab_Vendas </vt:lpstr>
      <vt:lpstr>Tab_Clientes</vt:lpstr>
      <vt:lpstr>CPF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ALMEIDA GONCALVES CANDIDO</dc:creator>
  <cp:lastModifiedBy>GABRIEL ALMEIDA GONCALVES CANDIDO</cp:lastModifiedBy>
  <dcterms:created xsi:type="dcterms:W3CDTF">2024-07-12T17:46:17Z</dcterms:created>
  <dcterms:modified xsi:type="dcterms:W3CDTF">2024-07-21T17:36:45Z</dcterms:modified>
</cp:coreProperties>
</file>