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al" sheetId="2" r:id="rId5"/>
  </sheets>
  <definedNames/>
  <calcPr/>
  <extLst>
    <ext uri="GoogleSheetsCustomDataVersion1">
      <go:sheetsCustomData xmlns:go="http://customooxmlschemas.google.com/" r:id="rId6" roundtripDataSignature="AMtx7mhWgCrdEQ1gSLS67zoOmAkaFJG8zA=="/>
    </ext>
  </extLst>
</workbook>
</file>

<file path=xl/sharedStrings.xml><?xml version="1.0" encoding="utf-8"?>
<sst xmlns="http://schemas.openxmlformats.org/spreadsheetml/2006/main" count="506" uniqueCount="82">
  <si>
    <t>sample_date</t>
  </si>
  <si>
    <t>qpcr_date</t>
  </si>
  <si>
    <t>sample_id</t>
  </si>
  <si>
    <t>site</t>
  </si>
  <si>
    <t>sample_type</t>
  </si>
  <si>
    <t>outlier</t>
  </si>
  <si>
    <t>respect_loq</t>
  </si>
  <si>
    <t>slop_n1</t>
  </si>
  <si>
    <t>intercept_n1</t>
  </si>
  <si>
    <t>ct_n1</t>
  </si>
  <si>
    <t>ct_n1_avg</t>
  </si>
  <si>
    <t>ct_n1_stdev</t>
  </si>
  <si>
    <t>copies_n1</t>
  </si>
  <si>
    <t>copies_n1_avg</t>
  </si>
  <si>
    <t>copies_n1_stdev</t>
  </si>
  <si>
    <t>slop_n2</t>
  </si>
  <si>
    <t>intercept_n2</t>
  </si>
  <si>
    <t>ct_n2</t>
  </si>
  <si>
    <t>ct_n2_avg</t>
  </si>
  <si>
    <t>ct_n2_stdev</t>
  </si>
  <si>
    <t>copies_n2</t>
  </si>
  <si>
    <t>copies_n2_avg</t>
  </si>
  <si>
    <t>copies_n2_stdev</t>
  </si>
  <si>
    <t>slop_pep</t>
  </si>
  <si>
    <t>intercept_pep</t>
  </si>
  <si>
    <t>ct_pep</t>
  </si>
  <si>
    <t>ct_pep_avg</t>
  </si>
  <si>
    <t>ct_pep_stdev</t>
  </si>
  <si>
    <t>copies_pep</t>
  </si>
  <si>
    <t>copies_pep_avg</t>
  </si>
  <si>
    <t>copies_pep_stdev</t>
  </si>
  <si>
    <t>total_volume_ml</t>
  </si>
  <si>
    <t>empty_tube_weight_g</t>
  </si>
  <si>
    <t>full_tube_weight_g</t>
  </si>
  <si>
    <t>pellet_weight_g</t>
  </si>
  <si>
    <t>sample_volume_ml</t>
  </si>
  <si>
    <t>settle_solid_volume_ml</t>
  </si>
  <si>
    <t>well_volume_ul</t>
  </si>
  <si>
    <t>extracted_mass_g</t>
  </si>
  <si>
    <t>n1_copies_per_extracted_mass_cp/g</t>
  </si>
  <si>
    <t>n2_copies_per_extracted_mass_cp/g</t>
  </si>
  <si>
    <t>viral_copies_per_extracted_mass_cp/g_avg</t>
  </si>
  <si>
    <t>copies_per_extracted_mass_cp/g_stdev</t>
  </si>
  <si>
    <t>5_day_viral_copies_per_g</t>
  </si>
  <si>
    <t>n1_copies_per_copies_pep</t>
  </si>
  <si>
    <t>n1_copies_per_copies_pep_avg</t>
  </si>
  <si>
    <t>n1_copies_per_copies_pep_stdev</t>
  </si>
  <si>
    <t>n2_copies_per_copies_pep</t>
  </si>
  <si>
    <t>n2_copies_per_copies_pep_avg</t>
  </si>
  <si>
    <t>n2_copies_per_copies_pep_stdev</t>
  </si>
  <si>
    <t>viral_copies_per_copies_pep_avg</t>
  </si>
  <si>
    <t>copies_per_copies_pep_stdev</t>
  </si>
  <si>
    <t>5_day_viral_copies_per_copies</t>
  </si>
  <si>
    <t>n1_copies_per_liter</t>
  </si>
  <si>
    <t>n2_copies_per_liter</t>
  </si>
  <si>
    <t>viral_copies_per_liter_avg</t>
  </si>
  <si>
    <t>copies_per_liter_stdev</t>
  </si>
  <si>
    <t>5_day_viral_copies_per_liter</t>
  </si>
  <si>
    <t>avg_ct_pep_1/10</t>
  </si>
  <si>
    <t>avg_ct_pep_1/40</t>
  </si>
  <si>
    <t>avg_ct_pep_full</t>
  </si>
  <si>
    <t>delta_ct_full_1/10</t>
  </si>
  <si>
    <t>delta_ct_full_1/40</t>
  </si>
  <si>
    <t>pep_copies_per_extracted_mass_cp/g</t>
  </si>
  <si>
    <t>pep_copies_per_liter</t>
  </si>
  <si>
    <t>testB117</t>
  </si>
  <si>
    <t>detectB117</t>
  </si>
  <si>
    <t>fractionB117</t>
  </si>
  <si>
    <t>fractionB117_stdev</t>
  </si>
  <si>
    <t>testB167</t>
  </si>
  <si>
    <t>detectB167</t>
  </si>
  <si>
    <t>b167_level</t>
  </si>
  <si>
    <t>Note QA/QC:</t>
  </si>
  <si>
    <t>O</t>
  </si>
  <si>
    <t>2021-10-01</t>
  </si>
  <si>
    <t>2021-10-04</t>
  </si>
  <si>
    <t>o.10.01.21</t>
  </si>
  <si>
    <t>2021-10-02</t>
  </si>
  <si>
    <t>o.10.02.21</t>
  </si>
  <si>
    <t>[35.0588233672842]</t>
  </si>
  <si>
    <t>2021-10-03</t>
  </si>
  <si>
    <t>o.10.03.21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</si>
</sst>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10">
    <font>
      <sz val="11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1.0"/>
      <color rgb="FF000000"/>
      <name val="Arial"/>
    </font>
    <font>
      <sz val="11.0"/>
      <color rgb="FF000000"/>
      <name val="Calibri"/>
    </font>
    <font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7F6000"/>
        <bgColor rgb="FF7F6000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66FF33"/>
        <bgColor rgb="FF66FF33"/>
      </patternFill>
    </fill>
    <fill>
      <patternFill patternType="solid">
        <fgColor rgb="FFC5E0B3"/>
        <bgColor rgb="FFC5E0B3"/>
      </patternFill>
    </fill>
    <fill>
      <patternFill patternType="solid">
        <fgColor rgb="FFFFCC99"/>
        <bgColor rgb="FFFFCC99"/>
      </patternFill>
    </fill>
    <fill>
      <patternFill patternType="solid">
        <fgColor rgb="FFCCCCFF"/>
        <bgColor rgb="FFCCCCFF"/>
      </patternFill>
    </fill>
    <fill>
      <patternFill patternType="solid">
        <fgColor rgb="FFC27BA0"/>
        <bgColor rgb="FFC27BA0"/>
      </patternFill>
    </fill>
  </fills>
  <borders count="11">
    <border/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vertical="center"/>
    </xf>
    <xf borderId="3" fillId="3" fontId="1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2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ill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2" fillId="5" fontId="1" numFmtId="0" xfId="0" applyAlignment="1" applyBorder="1" applyFill="1" applyFont="1">
      <alignment horizontal="center"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6" fillId="5" fontId="1" numFmtId="0" xfId="0" applyAlignment="1" applyBorder="1" applyFont="1">
      <alignment horizontal="center" shrinkToFit="0" vertical="center" wrapText="1"/>
    </xf>
    <xf borderId="2" fillId="6" fontId="1" numFmtId="0" xfId="0" applyAlignment="1" applyBorder="1" applyFill="1" applyFont="1">
      <alignment horizontal="center" shrinkToFit="0" vertical="center" wrapText="1"/>
    </xf>
    <xf borderId="3" fillId="6" fontId="3" numFmtId="0" xfId="0" applyAlignment="1" applyBorder="1" applyFont="1">
      <alignment horizontal="center" shrinkToFit="0" vertical="center" wrapText="1"/>
    </xf>
    <xf borderId="7" fillId="6" fontId="1" numFmtId="0" xfId="0" applyAlignment="1" applyBorder="1" applyFont="1">
      <alignment horizontal="center" shrinkToFit="0" vertical="center" wrapText="1"/>
    </xf>
    <xf borderId="3" fillId="7" fontId="1" numFmtId="0" xfId="0" applyAlignment="1" applyBorder="1" applyFill="1" applyFont="1">
      <alignment horizontal="center" shrinkToFit="0" vertical="center" wrapText="1"/>
    </xf>
    <xf borderId="8" fillId="7" fontId="1" numFmtId="0" xfId="0" applyAlignment="1" applyBorder="1" applyFont="1">
      <alignment horizontal="center" shrinkToFit="0" vertical="center" wrapText="1"/>
    </xf>
    <xf borderId="9" fillId="7" fontId="1" numFmtId="0" xfId="0" applyAlignment="1" applyBorder="1" applyFont="1">
      <alignment horizontal="center" shrinkToFit="0" vertical="center" wrapText="1"/>
    </xf>
    <xf borderId="10" fillId="7" fontId="1" numFmtId="0" xfId="0" applyAlignment="1" applyBorder="1" applyFont="1">
      <alignment horizontal="center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horizontal="center" shrinkToFit="0" vertical="center" wrapText="1"/>
    </xf>
    <xf borderId="7" fillId="8" fontId="1" numFmtId="0" xfId="0" applyAlignment="1" applyBorder="1" applyFont="1">
      <alignment horizontal="center" shrinkToFit="0" vertical="center" wrapText="1"/>
    </xf>
    <xf borderId="2" fillId="8" fontId="1" numFmtId="0" xfId="0" applyAlignment="1" applyBorder="1" applyFont="1">
      <alignment horizontal="center" shrinkToFit="0" vertical="center" wrapText="1"/>
    </xf>
    <xf borderId="2" fillId="9" fontId="1" numFmtId="0" xfId="0" applyAlignment="1" applyBorder="1" applyFill="1" applyFont="1">
      <alignment horizontal="center" shrinkToFit="0" vertical="center" wrapText="1"/>
    </xf>
    <xf borderId="2" fillId="10" fontId="4" numFmtId="0" xfId="0" applyAlignment="1" applyBorder="1" applyFill="1" applyFont="1">
      <alignment horizontal="center" shrinkToFit="0" vertical="center" wrapText="1"/>
    </xf>
    <xf borderId="2" fillId="11" fontId="1" numFmtId="0" xfId="0" applyAlignment="1" applyBorder="1" applyFill="1" applyFont="1">
      <alignment horizontal="center" shrinkToFit="0" vertical="center" wrapText="1"/>
    </xf>
    <xf borderId="2" fillId="12" fontId="1" numFmtId="0" xfId="0" applyAlignment="1" applyBorder="1" applyFill="1" applyFont="1">
      <alignment horizontal="center" shrinkToFit="0" vertical="center" wrapText="1"/>
    </xf>
    <xf borderId="2" fillId="13" fontId="1" numFmtId="0" xfId="0" applyAlignment="1" applyBorder="1" applyFill="1" applyFont="1">
      <alignment horizontal="center" shrinkToFit="0" vertical="center" wrapText="1"/>
    </xf>
    <xf borderId="0" fillId="0" fontId="3" numFmtId="14" xfId="0" applyAlignment="1" applyFont="1" applyNumberFormat="1">
      <alignment horizontal="center" vertical="center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5" numFmtId="2" xfId="0" applyAlignment="1" applyFont="1" applyNumberFormat="1">
      <alignment horizontal="right"/>
    </xf>
    <xf borderId="0" fillId="0" fontId="6" numFmtId="2" xfId="0" applyAlignment="1" applyFont="1" applyNumberFormat="1">
      <alignment horizontal="right" vertical="center"/>
    </xf>
    <xf borderId="0" fillId="0" fontId="7" numFmtId="2" xfId="0" applyAlignment="1" applyFont="1" applyNumberFormat="1">
      <alignment horizontal="center"/>
    </xf>
    <xf borderId="0" fillId="0" fontId="5" numFmtId="0" xfId="0" applyAlignment="1" applyFont="1">
      <alignment horizontal="right"/>
    </xf>
    <xf borderId="0" fillId="0" fontId="5" numFmtId="164" xfId="0" applyFont="1" applyNumberFormat="1"/>
    <xf borderId="0" fillId="0" fontId="5" numFmtId="164" xfId="0" applyAlignment="1" applyFont="1" applyNumberFormat="1">
      <alignment horizontal="right"/>
    </xf>
    <xf borderId="0" fillId="0" fontId="0" numFmtId="0" xfId="0" applyFont="1"/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horizontal="center"/>
    </xf>
    <xf borderId="0" fillId="0" fontId="5" numFmtId="2" xfId="0" applyFont="1" applyNumberFormat="1"/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right" vertical="bottom"/>
    </xf>
    <xf borderId="0" fillId="0" fontId="9" numFmtId="0" xfId="0" applyFont="1"/>
    <xf borderId="0" fillId="0" fontId="9" numFmtId="0" xfId="0" applyFont="1"/>
    <xf borderId="0" fillId="0" fontId="8" numFmtId="2" xfId="0" applyAlignment="1" applyFont="1" applyNumberFormat="1">
      <alignment horizontal="right"/>
    </xf>
  </cellXfs>
  <cellStyles count="1">
    <cellStyle xfId="0" name="Normal" builtinId="0"/>
  </cellStyles>
  <dxfs count="2">
    <dxf>
      <font>
        <color rgb="FF3B3838"/>
      </font>
      <fill>
        <patternFill patternType="solid">
          <fgColor rgb="FFD0CECE"/>
          <bgColor rgb="FFD0CECE"/>
        </patternFill>
      </fill>
      <border/>
    </dxf>
    <dxf>
      <font>
        <color rgb="FF3B3838"/>
      </font>
      <fill>
        <patternFill patternType="solid">
          <fgColor rgb="FFD5DCE4"/>
          <bgColor rgb="FFD5DCE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2.0"/>
    <col customWidth="1" min="2" max="2" width="13.0"/>
    <col customWidth="1" min="3" max="3" width="23.0"/>
    <col customWidth="1" min="4" max="4" width="10.75"/>
    <col customWidth="1" min="5" max="5" width="11.75"/>
    <col customWidth="1" min="6" max="6" width="10.75"/>
    <col customWidth="1" min="7" max="7" width="12.88"/>
    <col customWidth="1" min="8" max="8" width="11.38"/>
    <col customWidth="1" min="9" max="9" width="13.25"/>
    <col customWidth="1" hidden="1" min="10" max="12" width="11.38"/>
    <col customWidth="1" min="13" max="13" width="7.88"/>
    <col customWidth="1" min="14" max="14" width="11.38"/>
    <col customWidth="1" hidden="1" min="15" max="17" width="11.38"/>
    <col customWidth="1" min="18" max="18" width="7.88"/>
    <col customWidth="1" min="19" max="20" width="11.38"/>
    <col customWidth="1" min="21" max="21" width="10.0"/>
    <col customWidth="1" hidden="1" min="22" max="24" width="11.38"/>
    <col customWidth="1" min="25" max="25" width="7.88"/>
    <col customWidth="1" min="26" max="26" width="11.38"/>
    <col customWidth="1" hidden="1" min="27" max="29" width="11.38"/>
    <col customWidth="1" hidden="1" min="30" max="30" width="7.88"/>
    <col customWidth="1" min="31" max="32" width="11.38"/>
    <col customWidth="1" min="33" max="33" width="9.38"/>
    <col customWidth="1" hidden="1" min="34" max="36" width="11.38"/>
    <col customWidth="1" min="37" max="37" width="10.63"/>
    <col customWidth="1" min="38" max="38" width="11.13"/>
    <col customWidth="1" min="39" max="41" width="11.38"/>
    <col customWidth="1" min="42" max="42" width="9.75"/>
    <col customWidth="1" min="43" max="43" width="9.13"/>
    <col customWidth="1" hidden="1" min="44" max="44" width="11.38"/>
    <col customWidth="1" hidden="1" min="45" max="45" width="14.13"/>
    <col customWidth="1" hidden="1" min="46" max="46" width="11.5"/>
    <col customWidth="1" min="47" max="47" width="8.25"/>
    <col customWidth="1" hidden="1" min="48" max="48" width="11.38"/>
    <col customWidth="1" min="49" max="49" width="9.38"/>
    <col customWidth="1" hidden="1" min="50" max="50" width="11.38"/>
    <col customWidth="1" hidden="1" min="51" max="51" width="13.38"/>
    <col customWidth="1" hidden="1" min="52" max="52" width="8.25"/>
    <col customWidth="1" hidden="1" min="53" max="57" width="11.38"/>
    <col customWidth="1" min="58" max="58" width="18.75"/>
    <col customWidth="1" min="59" max="59" width="13.75"/>
    <col customWidth="1" min="60" max="60" width="11.38"/>
    <col customWidth="1" hidden="1" min="61" max="63" width="11.38"/>
    <col customWidth="1" min="64" max="65" width="11.38"/>
    <col customWidth="1" hidden="1" min="66" max="68" width="11.38"/>
    <col customWidth="1" min="69" max="70" width="11.38"/>
    <col customWidth="1" min="71" max="71" width="17.25"/>
    <col customWidth="1" min="72" max="72" width="17.38"/>
    <col customWidth="1" min="73" max="73" width="11.38"/>
    <col customWidth="1" hidden="1" min="74" max="79" width="11.38"/>
    <col customWidth="1" min="80" max="80" width="16.88"/>
    <col customWidth="1" min="81" max="81" width="12.25"/>
    <col customWidth="1" min="82" max="82" width="18.13"/>
    <col customWidth="1" min="83" max="84" width="11.38"/>
    <col customWidth="1" min="85" max="85" width="12.5"/>
    <col customWidth="1" min="86" max="86" width="11.38"/>
    <col customWidth="1" min="87" max="87" width="12.88"/>
    <col customWidth="1" min="88" max="88" width="18.75"/>
    <col customWidth="1" min="89" max="89" width="13.88"/>
    <col customWidth="1" min="90" max="90" width="11.63"/>
    <col customWidth="1" min="91" max="91" width="14.25"/>
    <col customWidth="1" min="92" max="92" width="15.88"/>
    <col customWidth="1" min="93" max="93" width="19.38"/>
    <col customWidth="1" min="94" max="97" width="15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5"/>
      <c r="L1" s="6"/>
      <c r="M1" s="7" t="s">
        <v>10</v>
      </c>
      <c r="N1" s="7" t="s">
        <v>11</v>
      </c>
      <c r="O1" s="4" t="s">
        <v>12</v>
      </c>
      <c r="P1" s="5"/>
      <c r="Q1" s="6"/>
      <c r="R1" s="7" t="s">
        <v>13</v>
      </c>
      <c r="S1" s="7" t="s">
        <v>14</v>
      </c>
      <c r="T1" s="8" t="s">
        <v>15</v>
      </c>
      <c r="U1" s="8" t="s">
        <v>16</v>
      </c>
      <c r="V1" s="9" t="s">
        <v>17</v>
      </c>
      <c r="W1" s="5"/>
      <c r="X1" s="6"/>
      <c r="Y1" s="8" t="s">
        <v>18</v>
      </c>
      <c r="Z1" s="8" t="s">
        <v>19</v>
      </c>
      <c r="AA1" s="9" t="s">
        <v>20</v>
      </c>
      <c r="AB1" s="5"/>
      <c r="AC1" s="6"/>
      <c r="AD1" s="8" t="s">
        <v>21</v>
      </c>
      <c r="AE1" s="8" t="s">
        <v>22</v>
      </c>
      <c r="AF1" s="10" t="s">
        <v>23</v>
      </c>
      <c r="AG1" s="10" t="s">
        <v>24</v>
      </c>
      <c r="AH1" s="11" t="s">
        <v>25</v>
      </c>
      <c r="AI1" s="5"/>
      <c r="AJ1" s="6"/>
      <c r="AK1" s="12" t="s">
        <v>26</v>
      </c>
      <c r="AL1" s="10" t="s">
        <v>27</v>
      </c>
      <c r="AM1" s="11" t="s">
        <v>28</v>
      </c>
      <c r="AN1" s="5"/>
      <c r="AO1" s="6"/>
      <c r="AP1" s="10" t="s">
        <v>29</v>
      </c>
      <c r="AQ1" s="10" t="s">
        <v>30</v>
      </c>
      <c r="AR1" s="13" t="s">
        <v>31</v>
      </c>
      <c r="AS1" s="13" t="s">
        <v>32</v>
      </c>
      <c r="AT1" s="13" t="s">
        <v>33</v>
      </c>
      <c r="AU1" s="13" t="s">
        <v>34</v>
      </c>
      <c r="AV1" s="13" t="s">
        <v>35</v>
      </c>
      <c r="AW1" s="13" t="s">
        <v>36</v>
      </c>
      <c r="AX1" s="13" t="s">
        <v>37</v>
      </c>
      <c r="AY1" s="13" t="s">
        <v>38</v>
      </c>
      <c r="AZ1" s="14" t="s">
        <v>39</v>
      </c>
      <c r="BA1" s="5"/>
      <c r="BB1" s="6"/>
      <c r="BC1" s="14" t="s">
        <v>40</v>
      </c>
      <c r="BD1" s="5"/>
      <c r="BE1" s="6"/>
      <c r="BF1" s="13" t="s">
        <v>41</v>
      </c>
      <c r="BG1" s="13" t="s">
        <v>42</v>
      </c>
      <c r="BH1" s="15" t="s">
        <v>43</v>
      </c>
      <c r="BI1" s="16" t="s">
        <v>44</v>
      </c>
      <c r="BJ1" s="5"/>
      <c r="BK1" s="6"/>
      <c r="BL1" s="17" t="s">
        <v>45</v>
      </c>
      <c r="BM1" s="18" t="s">
        <v>46</v>
      </c>
      <c r="BN1" s="16" t="s">
        <v>47</v>
      </c>
      <c r="BO1" s="5"/>
      <c r="BP1" s="6"/>
      <c r="BQ1" s="19" t="s">
        <v>48</v>
      </c>
      <c r="BR1" s="18" t="s">
        <v>49</v>
      </c>
      <c r="BS1" s="20" t="s">
        <v>50</v>
      </c>
      <c r="BT1" s="20" t="s">
        <v>51</v>
      </c>
      <c r="BU1" s="20" t="s">
        <v>52</v>
      </c>
      <c r="BV1" s="21" t="s">
        <v>53</v>
      </c>
      <c r="BW1" s="5"/>
      <c r="BX1" s="6"/>
      <c r="BY1" s="21" t="s">
        <v>54</v>
      </c>
      <c r="BZ1" s="5"/>
      <c r="CA1" s="6"/>
      <c r="CB1" s="22" t="s">
        <v>55</v>
      </c>
      <c r="CC1" s="23" t="s">
        <v>56</v>
      </c>
      <c r="CD1" s="23" t="s">
        <v>57</v>
      </c>
      <c r="CE1" s="24" t="s">
        <v>58</v>
      </c>
      <c r="CF1" s="24" t="s">
        <v>59</v>
      </c>
      <c r="CG1" s="24" t="s">
        <v>60</v>
      </c>
      <c r="CH1" s="25" t="s">
        <v>61</v>
      </c>
      <c r="CI1" s="25" t="s">
        <v>62</v>
      </c>
      <c r="CJ1" s="26" t="s">
        <v>63</v>
      </c>
      <c r="CK1" s="26" t="s">
        <v>64</v>
      </c>
      <c r="CL1" s="27" t="s">
        <v>65</v>
      </c>
      <c r="CM1" s="27" t="s">
        <v>66</v>
      </c>
      <c r="CN1" s="27" t="s">
        <v>67</v>
      </c>
      <c r="CO1" s="27" t="s">
        <v>68</v>
      </c>
      <c r="CP1" s="28" t="s">
        <v>69</v>
      </c>
      <c r="CQ1" s="28" t="s">
        <v>70</v>
      </c>
      <c r="CR1" s="28" t="s">
        <v>71</v>
      </c>
      <c r="CS1" s="1" t="s">
        <v>72</v>
      </c>
    </row>
    <row r="2">
      <c r="A2" s="29">
        <v>43929.0</v>
      </c>
      <c r="B2" s="30"/>
      <c r="C2" s="30"/>
      <c r="D2" s="31" t="s">
        <v>73</v>
      </c>
      <c r="E2" s="31" t="str">
        <f t="shared" ref="E2:E424" si="1">"PS"</f>
        <v>PS</v>
      </c>
      <c r="F2" s="30" t="b">
        <f t="shared" ref="F2:F220" si="2">FALSE</f>
        <v>0</v>
      </c>
      <c r="G2" s="30">
        <v>1.0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3"/>
      <c r="AI2" s="33"/>
      <c r="AJ2" s="33"/>
      <c r="AK2" s="34">
        <v>27.35</v>
      </c>
      <c r="AL2" s="32"/>
      <c r="AM2" s="32"/>
      <c r="AN2" s="32"/>
      <c r="AO2" s="32"/>
      <c r="AP2" s="32"/>
      <c r="AQ2" s="32"/>
      <c r="AR2" s="32"/>
      <c r="AS2" s="32"/>
      <c r="AT2" s="32"/>
      <c r="AU2" s="33"/>
      <c r="AV2" s="32"/>
      <c r="AW2" s="32"/>
      <c r="AX2" s="32"/>
      <c r="AY2" s="32"/>
      <c r="AZ2" s="33"/>
      <c r="BA2" s="33"/>
      <c r="BB2" s="33"/>
      <c r="BC2" s="33"/>
      <c r="BD2" s="33"/>
      <c r="BE2" s="33"/>
      <c r="BF2" s="32"/>
      <c r="BG2" s="32"/>
      <c r="BH2" s="32" t="str">
        <f t="shared" ref="BH2:BH424" si="3">IF(ROW()&gt;=2+1,IF(COUNT(INDIRECT(ADDRESS(ROW(BF2)-2,COLUMN(BF2))&amp;":"&amp;ADDRESS(ROW(BF2)+2,COLUMN(BF2))))=5,AVERAGE(INDIRECT(ADDRESS(ROW(BF2)-2,COLUMN(BF2))&amp;":"&amp;ADDRESS(ROW(BF2)+2,COLUMN(BF2)))),""),"")</f>
        <v/>
      </c>
      <c r="BI2" s="35"/>
      <c r="BJ2" s="35"/>
      <c r="BK2" s="35"/>
      <c r="BL2" s="36">
        <v>2.60145995694937E-4</v>
      </c>
      <c r="BM2" s="36">
        <v>9.522817754636776E-5</v>
      </c>
      <c r="BN2" s="36"/>
      <c r="BO2" s="36"/>
      <c r="BP2" s="36"/>
      <c r="BQ2" s="36">
        <v>1.269893872537694E-4</v>
      </c>
      <c r="BR2" s="36">
        <v>4.359962025852507E-5</v>
      </c>
      <c r="BS2" s="37">
        <v>1.935676914743532E-4</v>
      </c>
      <c r="BT2" s="37"/>
      <c r="BU2" s="37" t="str">
        <f t="shared" ref="BU2:BU424" si="4">IF(ROW()&gt;=2+1,IF(COUNT(INDIRECT(ADDRESS(ROW(BS2)-2,COLUMN(BS2))&amp;":"&amp;ADDRESS(ROW(BS2)+2,COLUMN(BS2))))=5,AVERAGE(INDIRECT(ADDRESS(ROW(BS2)-2,COLUMN(BS2))&amp;":"&amp;ADDRESS(ROW(BS2)+2,COLUMN(BS2)))),""),"")</f>
        <v/>
      </c>
      <c r="BV2" s="32"/>
      <c r="BW2" s="32"/>
      <c r="BX2" s="32"/>
      <c r="BY2" s="32"/>
      <c r="BZ2" s="32"/>
      <c r="CA2" s="32"/>
      <c r="CB2" s="32"/>
      <c r="CC2" s="32"/>
      <c r="CD2" s="32" t="str">
        <f t="shared" ref="CD2:CD424" si="5">IF(ROW()&gt;=2+1,IF(COUNT(INDIRECT(ADDRESS(ROW(CB2)-2,COLUMN(CB2))&amp;":"&amp;ADDRESS(ROW(CB2)+2,COLUMN(CB2))))=5,AVERAGE(INDIRECT(ADDRESS(ROW(CB2)-2,COLUMN(CB2))&amp;":"&amp;ADDRESS(ROW(CB2)+2,COLUMN(CB2)))),""),"")</f>
        <v/>
      </c>
      <c r="CE2" s="38"/>
      <c r="CF2" s="38"/>
      <c r="CG2" s="38"/>
      <c r="CH2" s="38"/>
      <c r="CI2" s="38"/>
      <c r="CJ2" s="38"/>
      <c r="CK2" s="38"/>
      <c r="CL2" s="39" t="b">
        <v>0</v>
      </c>
      <c r="CM2" s="40"/>
      <c r="CN2" s="40"/>
      <c r="CO2" s="40"/>
      <c r="CP2" s="38"/>
      <c r="CQ2" s="38"/>
      <c r="CR2" s="38"/>
      <c r="CS2" s="38"/>
    </row>
    <row r="3">
      <c r="A3" s="29">
        <v>43945.0</v>
      </c>
      <c r="B3" s="30"/>
      <c r="C3" s="30"/>
      <c r="D3" s="31" t="s">
        <v>73</v>
      </c>
      <c r="E3" s="31" t="str">
        <f t="shared" si="1"/>
        <v>PS</v>
      </c>
      <c r="F3" s="30" t="b">
        <f t="shared" si="2"/>
        <v>0</v>
      </c>
      <c r="G3" s="30">
        <v>1.0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3"/>
      <c r="AI3" s="33"/>
      <c r="AJ3" s="33"/>
      <c r="AK3" s="34">
        <v>26.3</v>
      </c>
      <c r="AL3" s="32"/>
      <c r="AM3" s="32"/>
      <c r="AN3" s="32"/>
      <c r="AO3" s="32"/>
      <c r="AP3" s="32"/>
      <c r="AQ3" s="32"/>
      <c r="AR3" s="32"/>
      <c r="AS3" s="32"/>
      <c r="AT3" s="32"/>
      <c r="AU3" s="33"/>
      <c r="AV3" s="32"/>
      <c r="AW3" s="32"/>
      <c r="AX3" s="32"/>
      <c r="AY3" s="32"/>
      <c r="AZ3" s="33"/>
      <c r="BA3" s="33"/>
      <c r="BB3" s="33"/>
      <c r="BC3" s="33"/>
      <c r="BD3" s="33"/>
      <c r="BE3" s="33"/>
      <c r="BF3" s="32"/>
      <c r="BG3" s="32"/>
      <c r="BH3" s="32" t="str">
        <f t="shared" si="3"/>
        <v/>
      </c>
      <c r="BI3" s="35"/>
      <c r="BJ3" s="35"/>
      <c r="BK3" s="35"/>
      <c r="BL3" s="36">
        <v>1.537433751888993E-4</v>
      </c>
      <c r="BM3" s="36">
        <v>6.218524332808717E-5</v>
      </c>
      <c r="BN3" s="36"/>
      <c r="BO3" s="36"/>
      <c r="BP3" s="36"/>
      <c r="BQ3" s="36">
        <v>1.987772652887414E-5</v>
      </c>
      <c r="BR3" s="36">
        <v>4.722419826888743E-6</v>
      </c>
      <c r="BS3" s="37">
        <v>8.681055085888672E-5</v>
      </c>
      <c r="BT3" s="37"/>
      <c r="BU3" s="37" t="str">
        <f t="shared" si="4"/>
        <v/>
      </c>
      <c r="BV3" s="32"/>
      <c r="BW3" s="32"/>
      <c r="BX3" s="32"/>
      <c r="BY3" s="32"/>
      <c r="BZ3" s="32"/>
      <c r="CA3" s="32"/>
      <c r="CB3" s="32"/>
      <c r="CC3" s="32"/>
      <c r="CD3" s="32" t="str">
        <f t="shared" si="5"/>
        <v/>
      </c>
      <c r="CE3" s="38"/>
      <c r="CF3" s="38"/>
      <c r="CG3" s="38"/>
      <c r="CH3" s="38"/>
      <c r="CI3" s="38"/>
      <c r="CJ3" s="38"/>
      <c r="CK3" s="38"/>
      <c r="CL3" s="39" t="b">
        <v>0</v>
      </c>
      <c r="CM3" s="40"/>
      <c r="CN3" s="40"/>
      <c r="CO3" s="40"/>
      <c r="CP3" s="38"/>
      <c r="CQ3" s="38"/>
      <c r="CR3" s="38"/>
      <c r="CS3" s="38"/>
    </row>
    <row r="4">
      <c r="A4" s="29">
        <v>43956.0</v>
      </c>
      <c r="B4" s="30"/>
      <c r="C4" s="30"/>
      <c r="D4" s="31" t="s">
        <v>73</v>
      </c>
      <c r="E4" s="31" t="str">
        <f t="shared" si="1"/>
        <v>PS</v>
      </c>
      <c r="F4" s="30" t="b">
        <f t="shared" si="2"/>
        <v>0</v>
      </c>
      <c r="G4" s="30">
        <v>1.0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3"/>
      <c r="AI4" s="33"/>
      <c r="AJ4" s="33"/>
      <c r="AK4" s="34">
        <v>27.04</v>
      </c>
      <c r="AL4" s="32"/>
      <c r="AM4" s="32"/>
      <c r="AN4" s="32"/>
      <c r="AO4" s="32"/>
      <c r="AP4" s="32"/>
      <c r="AQ4" s="32"/>
      <c r="AR4" s="32"/>
      <c r="AS4" s="32"/>
      <c r="AT4" s="32"/>
      <c r="AU4" s="33"/>
      <c r="AV4" s="32"/>
      <c r="AW4" s="32"/>
      <c r="AX4" s="32"/>
      <c r="AY4" s="32"/>
      <c r="AZ4" s="33"/>
      <c r="BA4" s="33"/>
      <c r="BB4" s="33"/>
      <c r="BC4" s="33"/>
      <c r="BD4" s="33"/>
      <c r="BE4" s="33"/>
      <c r="BF4" s="32"/>
      <c r="BG4" s="32"/>
      <c r="BH4" s="32" t="str">
        <f t="shared" si="3"/>
        <v/>
      </c>
      <c r="BI4" s="35"/>
      <c r="BJ4" s="35"/>
      <c r="BK4" s="35"/>
      <c r="BL4" s="36">
        <v>5.505217561579353E-5</v>
      </c>
      <c r="BM4" s="36">
        <v>2.224134333016421E-5</v>
      </c>
      <c r="BN4" s="36"/>
      <c r="BO4" s="36"/>
      <c r="BP4" s="36"/>
      <c r="BQ4" s="36">
        <v>8.30662084363598E-5</v>
      </c>
      <c r="BR4" s="36">
        <v>7.583452086318528E-5</v>
      </c>
      <c r="BS4" s="37">
        <v>6.905919202607666E-5</v>
      </c>
      <c r="BT4" s="37"/>
      <c r="BU4" s="37">
        <f t="shared" si="4"/>
        <v>0.00008559208788</v>
      </c>
      <c r="BV4" s="32"/>
      <c r="BW4" s="32"/>
      <c r="BX4" s="32"/>
      <c r="BY4" s="32"/>
      <c r="BZ4" s="32"/>
      <c r="CA4" s="32"/>
      <c r="CB4" s="32"/>
      <c r="CC4" s="32"/>
      <c r="CD4" s="32" t="str">
        <f t="shared" si="5"/>
        <v/>
      </c>
      <c r="CE4" s="38"/>
      <c r="CF4" s="38"/>
      <c r="CG4" s="38"/>
      <c r="CH4" s="38"/>
      <c r="CI4" s="38"/>
      <c r="CJ4" s="38"/>
      <c r="CK4" s="38"/>
      <c r="CL4" s="39" t="b">
        <v>0</v>
      </c>
      <c r="CM4" s="40"/>
      <c r="CN4" s="40"/>
      <c r="CO4" s="40"/>
      <c r="CP4" s="38"/>
      <c r="CQ4" s="38"/>
      <c r="CR4" s="38"/>
      <c r="CS4" s="38"/>
    </row>
    <row r="5">
      <c r="A5" s="29">
        <v>43970.0</v>
      </c>
      <c r="B5" s="30"/>
      <c r="C5" s="30"/>
      <c r="D5" s="31" t="s">
        <v>73</v>
      </c>
      <c r="E5" s="31" t="str">
        <f t="shared" si="1"/>
        <v>PS</v>
      </c>
      <c r="F5" s="30" t="b">
        <f t="shared" si="2"/>
        <v>0</v>
      </c>
      <c r="G5" s="30">
        <v>2.0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3"/>
      <c r="AI5" s="33"/>
      <c r="AJ5" s="33"/>
      <c r="AK5" s="34">
        <v>27.43</v>
      </c>
      <c r="AL5" s="32"/>
      <c r="AM5" s="32"/>
      <c r="AN5" s="32"/>
      <c r="AO5" s="32"/>
      <c r="AP5" s="32"/>
      <c r="AQ5" s="32"/>
      <c r="AR5" s="32"/>
      <c r="AS5" s="32"/>
      <c r="AT5" s="32"/>
      <c r="AU5" s="33"/>
      <c r="AV5" s="32"/>
      <c r="AW5" s="32"/>
      <c r="AX5" s="32"/>
      <c r="AY5" s="32"/>
      <c r="AZ5" s="33"/>
      <c r="BA5" s="33"/>
      <c r="BB5" s="33"/>
      <c r="BC5" s="33"/>
      <c r="BD5" s="33"/>
      <c r="BE5" s="33"/>
      <c r="BF5" s="32"/>
      <c r="BG5" s="32"/>
      <c r="BH5" s="32" t="str">
        <f t="shared" si="3"/>
        <v/>
      </c>
      <c r="BI5" s="35"/>
      <c r="BJ5" s="35"/>
      <c r="BK5" s="35"/>
      <c r="BL5" s="36">
        <v>3.896127967748541E-5</v>
      </c>
      <c r="BM5" s="36">
        <v>1.442209037749176E-5</v>
      </c>
      <c r="BN5" s="36"/>
      <c r="BO5" s="36"/>
      <c r="BP5" s="36"/>
      <c r="BQ5" s="36">
        <v>2.062812591671555E-5</v>
      </c>
      <c r="BR5" s="36">
        <v>1.002531112354711E-5</v>
      </c>
      <c r="BS5" s="37">
        <v>2.979470279710048E-5</v>
      </c>
      <c r="BT5" s="37"/>
      <c r="BU5" s="37">
        <f t="shared" si="4"/>
        <v>0.00005086472143</v>
      </c>
      <c r="BV5" s="32"/>
      <c r="BW5" s="32"/>
      <c r="BX5" s="32"/>
      <c r="BY5" s="32"/>
      <c r="BZ5" s="32"/>
      <c r="CA5" s="32"/>
      <c r="CB5" s="32"/>
      <c r="CC5" s="32"/>
      <c r="CD5" s="32" t="str">
        <f t="shared" si="5"/>
        <v/>
      </c>
      <c r="CE5" s="38"/>
      <c r="CF5" s="38"/>
      <c r="CG5" s="38"/>
      <c r="CH5" s="38"/>
      <c r="CI5" s="38"/>
      <c r="CJ5" s="38"/>
      <c r="CK5" s="38"/>
      <c r="CL5" s="39" t="b">
        <v>0</v>
      </c>
      <c r="CM5" s="40"/>
      <c r="CN5" s="40"/>
      <c r="CO5" s="40"/>
      <c r="CP5" s="38"/>
      <c r="CQ5" s="38"/>
      <c r="CR5" s="38"/>
      <c r="CS5" s="38"/>
    </row>
    <row r="6">
      <c r="A6" s="29">
        <v>43984.0</v>
      </c>
      <c r="B6" s="30"/>
      <c r="C6" s="30"/>
      <c r="D6" s="31" t="s">
        <v>73</v>
      </c>
      <c r="E6" s="31" t="str">
        <f t="shared" si="1"/>
        <v>PS</v>
      </c>
      <c r="F6" s="30" t="b">
        <f t="shared" si="2"/>
        <v>0</v>
      </c>
      <c r="G6" s="30">
        <v>2.0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3"/>
      <c r="AI6" s="33"/>
      <c r="AJ6" s="33"/>
      <c r="AK6" s="34">
        <v>28.19</v>
      </c>
      <c r="AL6" s="32"/>
      <c r="AM6" s="32"/>
      <c r="AN6" s="32"/>
      <c r="AO6" s="32"/>
      <c r="AP6" s="32"/>
      <c r="AQ6" s="32"/>
      <c r="AR6" s="32"/>
      <c r="AS6" s="32"/>
      <c r="AT6" s="32"/>
      <c r="AU6" s="33"/>
      <c r="AV6" s="32"/>
      <c r="AW6" s="32"/>
      <c r="AX6" s="32"/>
      <c r="AY6" s="32"/>
      <c r="AZ6" s="33"/>
      <c r="BA6" s="33"/>
      <c r="BB6" s="33"/>
      <c r="BC6" s="33"/>
      <c r="BD6" s="33"/>
      <c r="BE6" s="33"/>
      <c r="BF6" s="32"/>
      <c r="BG6" s="32"/>
      <c r="BH6" s="32" t="str">
        <f t="shared" si="3"/>
        <v/>
      </c>
      <c r="BI6" s="35"/>
      <c r="BJ6" s="35"/>
      <c r="BK6" s="35"/>
      <c r="BL6" s="36">
        <v>5.283032949707794E-5</v>
      </c>
      <c r="BM6" s="36">
        <v>2.232757467949973E-5</v>
      </c>
      <c r="BN6" s="36"/>
      <c r="BO6" s="36"/>
      <c r="BP6" s="36"/>
      <c r="BQ6" s="36">
        <v>4.462627502859934E-5</v>
      </c>
      <c r="BR6" s="36">
        <v>1.27194532672179E-5</v>
      </c>
      <c r="BS6" s="37">
        <v>4.872830226283864E-5</v>
      </c>
      <c r="BT6" s="37"/>
      <c r="BU6" s="37">
        <f t="shared" si="4"/>
        <v>0.00003844304492</v>
      </c>
      <c r="BV6" s="32"/>
      <c r="BW6" s="32"/>
      <c r="BX6" s="32"/>
      <c r="BY6" s="32"/>
      <c r="BZ6" s="32"/>
      <c r="CA6" s="32"/>
      <c r="CB6" s="32"/>
      <c r="CC6" s="32"/>
      <c r="CD6" s="32" t="str">
        <f t="shared" si="5"/>
        <v/>
      </c>
      <c r="CE6" s="38"/>
      <c r="CF6" s="38"/>
      <c r="CG6" s="38"/>
      <c r="CH6" s="38"/>
      <c r="CI6" s="38"/>
      <c r="CJ6" s="38"/>
      <c r="CK6" s="38"/>
      <c r="CL6" s="39" t="b">
        <v>0</v>
      </c>
      <c r="CM6" s="40"/>
      <c r="CN6" s="40"/>
      <c r="CO6" s="40"/>
      <c r="CP6" s="38"/>
      <c r="CQ6" s="38"/>
      <c r="CR6" s="38"/>
      <c r="CS6" s="38"/>
    </row>
    <row r="7">
      <c r="A7" s="29">
        <v>43992.0</v>
      </c>
      <c r="B7" s="30"/>
      <c r="C7" s="30"/>
      <c r="D7" s="31" t="s">
        <v>73</v>
      </c>
      <c r="E7" s="31" t="str">
        <f t="shared" si="1"/>
        <v>PS</v>
      </c>
      <c r="F7" s="30" t="b">
        <f t="shared" si="2"/>
        <v>0</v>
      </c>
      <c r="G7" s="30">
        <v>2.0</v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41">
        <v>26.35</v>
      </c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2"/>
      <c r="BG7" s="32"/>
      <c r="BH7" s="32" t="str">
        <f t="shared" si="3"/>
        <v/>
      </c>
      <c r="BI7" s="38"/>
      <c r="BJ7" s="38"/>
      <c r="BK7" s="38"/>
      <c r="BL7" s="36">
        <v>6.776350317299994E-6</v>
      </c>
      <c r="BM7" s="36">
        <v>2.403236939615335E-7</v>
      </c>
      <c r="BN7" s="36"/>
      <c r="BO7" s="36"/>
      <c r="BP7" s="36"/>
      <c r="BQ7" s="36">
        <v>3.308536809623832E-5</v>
      </c>
      <c r="BR7" s="36">
        <v>2.006242552393761E-5</v>
      </c>
      <c r="BS7" s="37">
        <v>1.993085920676916E-5</v>
      </c>
      <c r="BT7" s="37"/>
      <c r="BU7" s="37">
        <f t="shared" si="4"/>
        <v>0.00003056538046</v>
      </c>
      <c r="BV7" s="38"/>
      <c r="BW7" s="38"/>
      <c r="BX7" s="38"/>
      <c r="BY7" s="38"/>
      <c r="BZ7" s="38"/>
      <c r="CA7" s="38"/>
      <c r="CB7" s="32"/>
      <c r="CC7" s="32"/>
      <c r="CD7" s="32" t="str">
        <f t="shared" si="5"/>
        <v/>
      </c>
      <c r="CE7" s="38"/>
      <c r="CF7" s="38"/>
      <c r="CG7" s="38"/>
      <c r="CH7" s="38"/>
      <c r="CI7" s="38"/>
      <c r="CJ7" s="38"/>
      <c r="CK7" s="38"/>
      <c r="CL7" s="39" t="b">
        <v>0</v>
      </c>
      <c r="CM7" s="40"/>
      <c r="CN7" s="40"/>
      <c r="CO7" s="40"/>
      <c r="CP7" s="38"/>
      <c r="CQ7" s="38"/>
      <c r="CR7" s="38"/>
      <c r="CS7" s="38"/>
    </row>
    <row r="8">
      <c r="A8" s="29">
        <v>43998.0</v>
      </c>
      <c r="B8" s="30"/>
      <c r="C8" s="30"/>
      <c r="D8" s="31" t="s">
        <v>73</v>
      </c>
      <c r="E8" s="31" t="str">
        <f t="shared" si="1"/>
        <v>PS</v>
      </c>
      <c r="F8" s="30" t="b">
        <f t="shared" si="2"/>
        <v>0</v>
      </c>
      <c r="G8" s="30">
        <v>2.0</v>
      </c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41">
        <v>27.74</v>
      </c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2"/>
      <c r="BG8" s="32"/>
      <c r="BH8" s="32" t="str">
        <f t="shared" si="3"/>
        <v/>
      </c>
      <c r="BI8" s="38"/>
      <c r="BJ8" s="38"/>
      <c r="BK8" s="38"/>
      <c r="BL8" s="36">
        <v>2.635169197973178E-5</v>
      </c>
      <c r="BM8" s="36">
        <v>4.206054748937819E-6</v>
      </c>
      <c r="BN8" s="36"/>
      <c r="BO8" s="36"/>
      <c r="BP8" s="36"/>
      <c r="BQ8" s="36">
        <v>2.305264459608094E-5</v>
      </c>
      <c r="BR8" s="36">
        <v>7.548206450107968E-6</v>
      </c>
      <c r="BS8" s="37">
        <v>2.470216828790636E-5</v>
      </c>
      <c r="BT8" s="37"/>
      <c r="BU8" s="37">
        <f t="shared" si="4"/>
        <v>0.00002866631159</v>
      </c>
      <c r="BV8" s="38"/>
      <c r="BW8" s="38"/>
      <c r="BX8" s="38"/>
      <c r="BY8" s="38"/>
      <c r="BZ8" s="38"/>
      <c r="CA8" s="38"/>
      <c r="CB8" s="32"/>
      <c r="CC8" s="32"/>
      <c r="CD8" s="32" t="str">
        <f t="shared" si="5"/>
        <v/>
      </c>
      <c r="CE8" s="38"/>
      <c r="CF8" s="38"/>
      <c r="CG8" s="38"/>
      <c r="CH8" s="38"/>
      <c r="CI8" s="38"/>
      <c r="CJ8" s="38"/>
      <c r="CK8" s="38"/>
      <c r="CL8" s="39" t="b">
        <v>0</v>
      </c>
      <c r="CM8" s="40"/>
      <c r="CN8" s="40"/>
      <c r="CO8" s="40"/>
      <c r="CP8" s="38"/>
      <c r="CQ8" s="38"/>
      <c r="CR8" s="38"/>
      <c r="CS8" s="38"/>
    </row>
    <row r="9">
      <c r="A9" s="29">
        <v>43999.0</v>
      </c>
      <c r="B9" s="38"/>
      <c r="C9" s="38"/>
      <c r="D9" s="31" t="s">
        <v>73</v>
      </c>
      <c r="E9" s="31" t="str">
        <f t="shared" si="1"/>
        <v>PS</v>
      </c>
      <c r="F9" s="30" t="b">
        <f t="shared" si="2"/>
        <v>0</v>
      </c>
      <c r="G9" s="30">
        <v>2.0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41">
        <v>27.85</v>
      </c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42"/>
      <c r="BG9" s="42"/>
      <c r="BH9" s="32" t="str">
        <f t="shared" si="3"/>
        <v/>
      </c>
      <c r="BI9" s="38"/>
      <c r="BJ9" s="38"/>
      <c r="BK9" s="38"/>
      <c r="BL9" s="36">
        <v>3.881747500729457E-5</v>
      </c>
      <c r="BM9" s="36">
        <v>1.75662736546048E-5</v>
      </c>
      <c r="BN9" s="36"/>
      <c r="BO9" s="36"/>
      <c r="BP9" s="36"/>
      <c r="BQ9" s="36">
        <v>2.052426451596531E-5</v>
      </c>
      <c r="BR9" s="36">
        <v>6.566370513357252E-6</v>
      </c>
      <c r="BS9" s="36">
        <v>2.967086976162994E-5</v>
      </c>
      <c r="BT9" s="36"/>
      <c r="BU9" s="37">
        <f t="shared" si="4"/>
        <v>0.00002640771511</v>
      </c>
      <c r="BV9" s="38"/>
      <c r="BW9" s="38"/>
      <c r="BX9" s="38"/>
      <c r="BY9" s="38"/>
      <c r="BZ9" s="38"/>
      <c r="CA9" s="38"/>
      <c r="CB9" s="42"/>
      <c r="CC9" s="42"/>
      <c r="CD9" s="32" t="str">
        <f t="shared" si="5"/>
        <v/>
      </c>
      <c r="CE9" s="38"/>
      <c r="CF9" s="38"/>
      <c r="CG9" s="38"/>
      <c r="CH9" s="38"/>
      <c r="CI9" s="38"/>
      <c r="CJ9" s="38"/>
      <c r="CK9" s="38"/>
      <c r="CL9" s="39" t="b">
        <v>0</v>
      </c>
      <c r="CM9" s="40"/>
      <c r="CN9" s="40"/>
      <c r="CO9" s="40"/>
      <c r="CP9" s="38"/>
      <c r="CQ9" s="38"/>
      <c r="CR9" s="38"/>
      <c r="CS9" s="38"/>
    </row>
    <row r="10">
      <c r="A10" s="29">
        <v>44001.0</v>
      </c>
      <c r="B10" s="38"/>
      <c r="C10" s="38"/>
      <c r="D10" s="31" t="s">
        <v>73</v>
      </c>
      <c r="E10" s="31" t="str">
        <f t="shared" si="1"/>
        <v>PS</v>
      </c>
      <c r="F10" s="30" t="b">
        <f t="shared" si="2"/>
        <v>0</v>
      </c>
      <c r="G10" s="30">
        <v>2.0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41">
        <v>27.58</v>
      </c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42"/>
      <c r="BG10" s="42"/>
      <c r="BH10" s="32" t="str">
        <f t="shared" si="3"/>
        <v/>
      </c>
      <c r="BI10" s="38"/>
      <c r="BJ10" s="38"/>
      <c r="BK10" s="38"/>
      <c r="BL10" s="36">
        <v>2.074659348490456E-5</v>
      </c>
      <c r="BM10" s="36">
        <v>7.048313512254234E-6</v>
      </c>
      <c r="BN10" s="36"/>
      <c r="BO10" s="36"/>
      <c r="BP10" s="36"/>
      <c r="BQ10" s="36">
        <v>1.985212339521318E-5</v>
      </c>
      <c r="BR10" s="36">
        <v>4.609039020679718E-6</v>
      </c>
      <c r="BS10" s="36">
        <v>2.029935844005887E-5</v>
      </c>
      <c r="BT10" s="36"/>
      <c r="BU10" s="37">
        <f t="shared" si="4"/>
        <v>0.00005507839094</v>
      </c>
      <c r="BV10" s="38"/>
      <c r="BW10" s="38"/>
      <c r="BX10" s="38"/>
      <c r="BY10" s="38"/>
      <c r="BZ10" s="38"/>
      <c r="CA10" s="38"/>
      <c r="CB10" s="42"/>
      <c r="CC10" s="42"/>
      <c r="CD10" s="32" t="str">
        <f t="shared" si="5"/>
        <v/>
      </c>
      <c r="CE10" s="38"/>
      <c r="CF10" s="38"/>
      <c r="CG10" s="38"/>
      <c r="CH10" s="38"/>
      <c r="CI10" s="38"/>
      <c r="CJ10" s="38"/>
      <c r="CK10" s="38"/>
      <c r="CL10" s="39" t="b">
        <v>0</v>
      </c>
      <c r="CM10" s="40"/>
      <c r="CN10" s="40"/>
      <c r="CO10" s="40"/>
      <c r="CP10" s="38"/>
      <c r="CQ10" s="38"/>
      <c r="CR10" s="38"/>
      <c r="CS10" s="38"/>
    </row>
    <row r="11">
      <c r="A11" s="29">
        <v>44003.0</v>
      </c>
      <c r="B11" s="38"/>
      <c r="C11" s="38"/>
      <c r="D11" s="31" t="s">
        <v>73</v>
      </c>
      <c r="E11" s="31" t="str">
        <f t="shared" si="1"/>
        <v>PS</v>
      </c>
      <c r="F11" s="30" t="b">
        <f t="shared" si="2"/>
        <v>0</v>
      </c>
      <c r="G11" s="30">
        <v>2.0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41">
        <v>27.08</v>
      </c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42"/>
      <c r="BG11" s="42"/>
      <c r="BH11" s="32" t="str">
        <f t="shared" si="3"/>
        <v/>
      </c>
      <c r="BI11" s="38"/>
      <c r="BJ11" s="38"/>
      <c r="BK11" s="38"/>
      <c r="BL11" s="36">
        <v>5.930164445324503E-5</v>
      </c>
      <c r="BM11" s="36">
        <v>3.711909262346139E-5</v>
      </c>
      <c r="BN11" s="36"/>
      <c r="BO11" s="36"/>
      <c r="BP11" s="36"/>
      <c r="BQ11" s="36">
        <v>1.556899525449835E-5</v>
      </c>
      <c r="BR11" s="36">
        <v>1.389587590866265E-5</v>
      </c>
      <c r="BS11" s="36">
        <v>3.743531985387169E-5</v>
      </c>
      <c r="BT11" s="36"/>
      <c r="BU11" s="37">
        <f t="shared" si="4"/>
        <v>0.00006031296875</v>
      </c>
      <c r="BV11" s="38"/>
      <c r="BW11" s="38"/>
      <c r="BX11" s="38"/>
      <c r="BY11" s="38"/>
      <c r="BZ11" s="38"/>
      <c r="CA11" s="38"/>
      <c r="CB11" s="42"/>
      <c r="CC11" s="42"/>
      <c r="CD11" s="32" t="str">
        <f t="shared" si="5"/>
        <v/>
      </c>
      <c r="CE11" s="38"/>
      <c r="CF11" s="38"/>
      <c r="CG11" s="38"/>
      <c r="CH11" s="38"/>
      <c r="CI11" s="38"/>
      <c r="CJ11" s="38"/>
      <c r="CK11" s="38"/>
      <c r="CL11" s="39" t="b">
        <v>0</v>
      </c>
      <c r="CM11" s="40"/>
      <c r="CN11" s="40"/>
      <c r="CO11" s="40"/>
      <c r="CP11" s="38"/>
      <c r="CQ11" s="38"/>
      <c r="CR11" s="38"/>
      <c r="CS11" s="38"/>
    </row>
    <row r="12">
      <c r="A12" s="29">
        <v>44005.0</v>
      </c>
      <c r="B12" s="38"/>
      <c r="C12" s="38"/>
      <c r="D12" s="31" t="s">
        <v>73</v>
      </c>
      <c r="E12" s="31" t="str">
        <f t="shared" si="1"/>
        <v>PS</v>
      </c>
      <c r="F12" s="30" t="b">
        <f t="shared" si="2"/>
        <v>0</v>
      </c>
      <c r="G12" s="30">
        <v>2.0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41">
        <v>28.28</v>
      </c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42"/>
      <c r="BG12" s="42"/>
      <c r="BH12" s="32" t="str">
        <f t="shared" si="3"/>
        <v/>
      </c>
      <c r="BI12" s="38"/>
      <c r="BJ12" s="38"/>
      <c r="BK12" s="38"/>
      <c r="BL12" s="36">
        <v>2.863115438442577E-4</v>
      </c>
      <c r="BM12" s="36">
        <v>1.816528845422352E-4</v>
      </c>
      <c r="BN12" s="36"/>
      <c r="BO12" s="36"/>
      <c r="BP12" s="36"/>
      <c r="BQ12" s="36">
        <v>4.025693285692968E-5</v>
      </c>
      <c r="BR12" s="36">
        <v>2.05621283207497E-6</v>
      </c>
      <c r="BS12" s="36">
        <v>1.632842383505937E-4</v>
      </c>
      <c r="BT12" s="36"/>
      <c r="BU12" s="37">
        <f t="shared" si="4"/>
        <v>0.00006496750605</v>
      </c>
      <c r="BV12" s="38"/>
      <c r="BW12" s="38"/>
      <c r="BX12" s="38"/>
      <c r="BY12" s="38"/>
      <c r="BZ12" s="38"/>
      <c r="CA12" s="38"/>
      <c r="CB12" s="42"/>
      <c r="CC12" s="42"/>
      <c r="CD12" s="32" t="str">
        <f t="shared" si="5"/>
        <v/>
      </c>
      <c r="CE12" s="38"/>
      <c r="CF12" s="38"/>
      <c r="CG12" s="38"/>
      <c r="CH12" s="38"/>
      <c r="CI12" s="38"/>
      <c r="CJ12" s="38"/>
      <c r="CK12" s="38"/>
      <c r="CL12" s="39" t="b">
        <v>0</v>
      </c>
      <c r="CM12" s="40"/>
      <c r="CN12" s="40"/>
      <c r="CO12" s="40"/>
      <c r="CP12" s="38"/>
      <c r="CQ12" s="38"/>
      <c r="CR12" s="38"/>
      <c r="CS12" s="38"/>
    </row>
    <row r="13">
      <c r="A13" s="29">
        <v>44008.0</v>
      </c>
      <c r="B13" s="38"/>
      <c r="C13" s="38"/>
      <c r="D13" s="31" t="s">
        <v>73</v>
      </c>
      <c r="E13" s="31" t="str">
        <f t="shared" si="1"/>
        <v>PS</v>
      </c>
      <c r="F13" s="30" t="b">
        <f t="shared" si="2"/>
        <v>0</v>
      </c>
      <c r="G13" s="30">
        <v>2.0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41">
        <v>28.28</v>
      </c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42"/>
      <c r="BG13" s="42"/>
      <c r="BH13" s="32" t="str">
        <f t="shared" si="3"/>
        <v/>
      </c>
      <c r="BI13" s="38"/>
      <c r="BJ13" s="38"/>
      <c r="BK13" s="38"/>
      <c r="BL13" s="36">
        <v>6.179381414071257E-5</v>
      </c>
      <c r="BM13" s="36">
        <v>1.789102271727976E-5</v>
      </c>
      <c r="BN13" s="36"/>
      <c r="BO13" s="36"/>
      <c r="BP13" s="36"/>
      <c r="BQ13" s="36">
        <v>3.995630051521642E-5</v>
      </c>
      <c r="BR13" s="36" t="e">
        <v>#DIV/0!</v>
      </c>
      <c r="BS13" s="36">
        <v>5.08750573279645E-5</v>
      </c>
      <c r="BT13" s="36"/>
      <c r="BU13" s="37">
        <f t="shared" si="4"/>
        <v>0.00007102825447</v>
      </c>
      <c r="BV13" s="38"/>
      <c r="BW13" s="38"/>
      <c r="BX13" s="38"/>
      <c r="BY13" s="38"/>
      <c r="BZ13" s="38"/>
      <c r="CA13" s="38"/>
      <c r="CB13" s="42"/>
      <c r="CC13" s="42"/>
      <c r="CD13" s="32" t="str">
        <f t="shared" si="5"/>
        <v/>
      </c>
      <c r="CE13" s="38"/>
      <c r="CF13" s="38"/>
      <c r="CG13" s="38"/>
      <c r="CH13" s="38"/>
      <c r="CI13" s="38"/>
      <c r="CJ13" s="38"/>
      <c r="CK13" s="38"/>
      <c r="CL13" s="39" t="b">
        <v>0</v>
      </c>
      <c r="CM13" s="40"/>
      <c r="CN13" s="40"/>
      <c r="CO13" s="40"/>
      <c r="CP13" s="38"/>
      <c r="CQ13" s="38"/>
      <c r="CR13" s="38"/>
      <c r="CS13" s="38"/>
    </row>
    <row r="14">
      <c r="A14" s="29">
        <v>44009.0</v>
      </c>
      <c r="B14" s="38"/>
      <c r="C14" s="38"/>
      <c r="D14" s="31" t="s">
        <v>73</v>
      </c>
      <c r="E14" s="31" t="str">
        <f t="shared" si="1"/>
        <v>PS</v>
      </c>
      <c r="F14" s="30" t="b">
        <f t="shared" si="2"/>
        <v>0</v>
      </c>
      <c r="G14" s="30">
        <v>2.0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41">
        <v>28.0</v>
      </c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42"/>
      <c r="BG14" s="42"/>
      <c r="BH14" s="32" t="str">
        <f t="shared" si="3"/>
        <v/>
      </c>
      <c r="BI14" s="38"/>
      <c r="BJ14" s="38"/>
      <c r="BK14" s="38"/>
      <c r="BL14" s="36">
        <v>8.210627678143463E-5</v>
      </c>
      <c r="BM14" s="36">
        <v>2.973111320888528E-5</v>
      </c>
      <c r="BN14" s="36"/>
      <c r="BO14" s="36"/>
      <c r="BP14" s="36"/>
      <c r="BQ14" s="36">
        <v>2.378083578379387E-5</v>
      </c>
      <c r="BR14" s="36" t="e">
        <v>#DIV/0!</v>
      </c>
      <c r="BS14" s="36">
        <v>5.294355628261426E-5</v>
      </c>
      <c r="BT14" s="36"/>
      <c r="BU14" s="37">
        <f t="shared" si="4"/>
        <v>0.00006793502968</v>
      </c>
      <c r="BV14" s="38"/>
      <c r="BW14" s="38"/>
      <c r="BX14" s="38"/>
      <c r="BY14" s="38"/>
      <c r="BZ14" s="38"/>
      <c r="CA14" s="38"/>
      <c r="CB14" s="42"/>
      <c r="CC14" s="42"/>
      <c r="CD14" s="32" t="str">
        <f t="shared" si="5"/>
        <v/>
      </c>
      <c r="CE14" s="38"/>
      <c r="CF14" s="38"/>
      <c r="CG14" s="38"/>
      <c r="CH14" s="38"/>
      <c r="CI14" s="38"/>
      <c r="CJ14" s="38"/>
      <c r="CK14" s="38"/>
      <c r="CL14" s="39" t="b">
        <v>0</v>
      </c>
      <c r="CM14" s="40"/>
      <c r="CN14" s="40"/>
      <c r="CO14" s="40"/>
      <c r="CP14" s="38"/>
      <c r="CQ14" s="38"/>
      <c r="CR14" s="38"/>
      <c r="CS14" s="38"/>
    </row>
    <row r="15">
      <c r="A15" s="29">
        <v>44012.0</v>
      </c>
      <c r="B15" s="38"/>
      <c r="C15" s="38"/>
      <c r="D15" s="31" t="s">
        <v>73</v>
      </c>
      <c r="E15" s="31" t="str">
        <f t="shared" si="1"/>
        <v>PS</v>
      </c>
      <c r="F15" s="30" t="b">
        <f t="shared" si="2"/>
        <v>0</v>
      </c>
      <c r="G15" s="30">
        <v>2.0</v>
      </c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41">
        <v>28.57</v>
      </c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42"/>
      <c r="BG15" s="42"/>
      <c r="BH15" s="32" t="str">
        <f t="shared" si="3"/>
        <v/>
      </c>
      <c r="BI15" s="38"/>
      <c r="BJ15" s="38"/>
      <c r="BK15" s="38"/>
      <c r="BL15" s="36">
        <v>5.51300370745337E-5</v>
      </c>
      <c r="BM15" s="36" t="e">
        <v>#DIV/0!</v>
      </c>
      <c r="BN15" s="36"/>
      <c r="BO15" s="36"/>
      <c r="BP15" s="36"/>
      <c r="BQ15" s="36">
        <v>4.607616396480153E-5</v>
      </c>
      <c r="BR15" s="36" t="e">
        <v>#DIV/0!</v>
      </c>
      <c r="BS15" s="36">
        <v>5.060310051966761E-5</v>
      </c>
      <c r="BT15" s="36"/>
      <c r="BU15" s="37">
        <f t="shared" si="4"/>
        <v>0.00003623489112</v>
      </c>
      <c r="BV15" s="38"/>
      <c r="BW15" s="38"/>
      <c r="BX15" s="38"/>
      <c r="BY15" s="38"/>
      <c r="BZ15" s="38"/>
      <c r="CA15" s="38"/>
      <c r="CB15" s="42"/>
      <c r="CC15" s="42"/>
      <c r="CD15" s="32" t="str">
        <f t="shared" si="5"/>
        <v/>
      </c>
      <c r="CE15" s="38"/>
      <c r="CF15" s="38"/>
      <c r="CG15" s="38"/>
      <c r="CH15" s="38"/>
      <c r="CI15" s="38"/>
      <c r="CJ15" s="38"/>
      <c r="CK15" s="38"/>
      <c r="CL15" s="39" t="b">
        <v>0</v>
      </c>
      <c r="CM15" s="40"/>
      <c r="CN15" s="40"/>
      <c r="CO15" s="40"/>
      <c r="CP15" s="38"/>
      <c r="CQ15" s="38"/>
      <c r="CR15" s="38"/>
      <c r="CS15" s="38"/>
    </row>
    <row r="16">
      <c r="A16" s="29">
        <v>44019.0</v>
      </c>
      <c r="B16" s="38"/>
      <c r="C16" s="38"/>
      <c r="D16" s="31" t="s">
        <v>73</v>
      </c>
      <c r="E16" s="31" t="str">
        <f t="shared" si="1"/>
        <v>PS</v>
      </c>
      <c r="F16" s="30" t="b">
        <f t="shared" si="2"/>
        <v>0</v>
      </c>
      <c r="G16" s="30">
        <v>2.0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41">
        <v>26.02</v>
      </c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42"/>
      <c r="BG16" s="42"/>
      <c r="BH16" s="32" t="str">
        <f t="shared" si="3"/>
        <v/>
      </c>
      <c r="BI16" s="38"/>
      <c r="BJ16" s="38"/>
      <c r="BK16" s="38"/>
      <c r="BL16" s="36">
        <v>4.393839181347064E-5</v>
      </c>
      <c r="BM16" s="36">
        <v>1.86688054675377E-7</v>
      </c>
      <c r="BN16" s="36"/>
      <c r="BO16" s="36"/>
      <c r="BP16" s="36"/>
      <c r="BQ16" s="36">
        <v>0.0</v>
      </c>
      <c r="BR16" s="36" t="e">
        <v>#DIV/0!</v>
      </c>
      <c r="BS16" s="36">
        <v>2.196919590673532E-5</v>
      </c>
      <c r="BT16" s="36"/>
      <c r="BU16" s="37">
        <f t="shared" si="4"/>
        <v>0.00003838392812</v>
      </c>
      <c r="BV16" s="38"/>
      <c r="BW16" s="38"/>
      <c r="BX16" s="38"/>
      <c r="BY16" s="38"/>
      <c r="BZ16" s="38"/>
      <c r="CA16" s="38"/>
      <c r="CB16" s="42"/>
      <c r="CC16" s="42"/>
      <c r="CD16" s="32" t="str">
        <f t="shared" si="5"/>
        <v/>
      </c>
      <c r="CE16" s="38"/>
      <c r="CF16" s="38"/>
      <c r="CG16" s="38"/>
      <c r="CH16" s="38"/>
      <c r="CI16" s="38"/>
      <c r="CJ16" s="38"/>
      <c r="CK16" s="38"/>
      <c r="CL16" s="39" t="b">
        <v>0</v>
      </c>
      <c r="CM16" s="40"/>
      <c r="CN16" s="40"/>
      <c r="CO16" s="40"/>
      <c r="CP16" s="38"/>
      <c r="CQ16" s="38"/>
      <c r="CR16" s="38"/>
      <c r="CS16" s="38"/>
    </row>
    <row r="17">
      <c r="A17" s="29">
        <v>44021.0</v>
      </c>
      <c r="B17" s="38"/>
      <c r="C17" s="38"/>
      <c r="D17" s="31" t="s">
        <v>73</v>
      </c>
      <c r="E17" s="31" t="str">
        <f t="shared" si="1"/>
        <v>PS</v>
      </c>
      <c r="F17" s="30" t="b">
        <f t="shared" si="2"/>
        <v>0</v>
      </c>
      <c r="G17" s="30">
        <v>2.0</v>
      </c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41">
        <v>24.58</v>
      </c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42"/>
      <c r="BG17" s="42"/>
      <c r="BH17" s="32" t="str">
        <f t="shared" si="3"/>
        <v/>
      </c>
      <c r="BI17" s="38"/>
      <c r="BJ17" s="38"/>
      <c r="BK17" s="38"/>
      <c r="BL17" s="36">
        <v>9.5670911018254E-6</v>
      </c>
      <c r="BM17" s="36">
        <v>2.96624456515023E-6</v>
      </c>
      <c r="BN17" s="36"/>
      <c r="BO17" s="36"/>
      <c r="BP17" s="36"/>
      <c r="BQ17" s="36">
        <v>0.0</v>
      </c>
      <c r="BR17" s="36" t="e">
        <v>#DIV/0!</v>
      </c>
      <c r="BS17" s="36">
        <v>4.7835455509127E-6</v>
      </c>
      <c r="BT17" s="36"/>
      <c r="BU17" s="37">
        <f t="shared" si="4"/>
        <v>0.00002925496271</v>
      </c>
      <c r="BV17" s="38"/>
      <c r="BW17" s="38"/>
      <c r="BX17" s="38"/>
      <c r="BY17" s="38"/>
      <c r="BZ17" s="38"/>
      <c r="CA17" s="38"/>
      <c r="CB17" s="42"/>
      <c r="CC17" s="42"/>
      <c r="CD17" s="32" t="str">
        <f t="shared" si="5"/>
        <v/>
      </c>
      <c r="CE17" s="38"/>
      <c r="CF17" s="38"/>
      <c r="CG17" s="38"/>
      <c r="CH17" s="38"/>
      <c r="CI17" s="38"/>
      <c r="CJ17" s="38"/>
      <c r="CK17" s="38"/>
      <c r="CL17" s="39" t="b">
        <v>0</v>
      </c>
      <c r="CM17" s="40"/>
      <c r="CN17" s="40"/>
      <c r="CO17" s="40"/>
      <c r="CP17" s="38"/>
      <c r="CQ17" s="38"/>
      <c r="CR17" s="38"/>
      <c r="CS17" s="38"/>
    </row>
    <row r="18">
      <c r="A18" s="29">
        <v>44024.0</v>
      </c>
      <c r="B18" s="38"/>
      <c r="C18" s="38"/>
      <c r="D18" s="31" t="s">
        <v>73</v>
      </c>
      <c r="E18" s="31" t="str">
        <f t="shared" si="1"/>
        <v>PS</v>
      </c>
      <c r="F18" s="30" t="b">
        <f t="shared" si="2"/>
        <v>0</v>
      </c>
      <c r="G18" s="30">
        <v>2.0</v>
      </c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41">
        <v>26.77</v>
      </c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42"/>
      <c r="BG18" s="42"/>
      <c r="BH18" s="32" t="str">
        <f t="shared" si="3"/>
        <v/>
      </c>
      <c r="BI18" s="38"/>
      <c r="BJ18" s="38"/>
      <c r="BK18" s="38"/>
      <c r="BL18" s="36">
        <v>5.887663874235108E-5</v>
      </c>
      <c r="BM18" s="36">
        <v>1.557126265846852E-5</v>
      </c>
      <c r="BN18" s="36"/>
      <c r="BO18" s="36"/>
      <c r="BP18" s="36"/>
      <c r="BQ18" s="36">
        <v>6.436384596872668E-5</v>
      </c>
      <c r="BR18" s="36">
        <v>2.078583548655313E-5</v>
      </c>
      <c r="BS18" s="36">
        <v>6.162024235553887E-5</v>
      </c>
      <c r="BT18" s="36"/>
      <c r="BU18" s="37">
        <f t="shared" si="4"/>
        <v>0.00003336964226</v>
      </c>
      <c r="BV18" s="38"/>
      <c r="BW18" s="38"/>
      <c r="BX18" s="38"/>
      <c r="BY18" s="38"/>
      <c r="BZ18" s="38"/>
      <c r="CA18" s="38"/>
      <c r="CB18" s="42"/>
      <c r="CC18" s="42"/>
      <c r="CD18" s="32" t="str">
        <f t="shared" si="5"/>
        <v/>
      </c>
      <c r="CE18" s="38"/>
      <c r="CF18" s="38"/>
      <c r="CG18" s="38"/>
      <c r="CH18" s="38"/>
      <c r="CI18" s="38"/>
      <c r="CJ18" s="38"/>
      <c r="CK18" s="38"/>
      <c r="CL18" s="39" t="b">
        <v>0</v>
      </c>
      <c r="CM18" s="40"/>
      <c r="CN18" s="40"/>
      <c r="CO18" s="40"/>
      <c r="CP18" s="38"/>
      <c r="CQ18" s="38"/>
      <c r="CR18" s="38"/>
      <c r="CS18" s="38"/>
    </row>
    <row r="19">
      <c r="A19" s="29">
        <v>44025.0</v>
      </c>
      <c r="B19" s="38"/>
      <c r="C19" s="38"/>
      <c r="D19" s="31" t="s">
        <v>73</v>
      </c>
      <c r="E19" s="31" t="str">
        <f t="shared" si="1"/>
        <v>PS</v>
      </c>
      <c r="F19" s="30" t="b">
        <f t="shared" si="2"/>
        <v>0</v>
      </c>
      <c r="G19" s="30">
        <v>2.0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41">
        <v>25.74</v>
      </c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42"/>
      <c r="BG19" s="42"/>
      <c r="BH19" s="32" t="str">
        <f t="shared" si="3"/>
        <v/>
      </c>
      <c r="BI19" s="38"/>
      <c r="BJ19" s="38"/>
      <c r="BK19" s="38"/>
      <c r="BL19" s="36">
        <v>1.459745842334161E-5</v>
      </c>
      <c r="BM19" s="36">
        <v>2.965041440829637E-6</v>
      </c>
      <c r="BN19" s="36"/>
      <c r="BO19" s="36"/>
      <c r="BP19" s="36"/>
      <c r="BQ19" s="36">
        <v>0.0</v>
      </c>
      <c r="BR19" s="36" t="e">
        <v>#DIV/0!</v>
      </c>
      <c r="BS19" s="36">
        <v>7.298729211670803E-6</v>
      </c>
      <c r="BT19" s="36"/>
      <c r="BU19" s="37">
        <f t="shared" si="4"/>
        <v>0.00008524299165</v>
      </c>
      <c r="BV19" s="38"/>
      <c r="BW19" s="38"/>
      <c r="BX19" s="38"/>
      <c r="BY19" s="38"/>
      <c r="BZ19" s="38"/>
      <c r="CA19" s="38"/>
      <c r="CB19" s="42"/>
      <c r="CC19" s="42"/>
      <c r="CD19" s="32" t="str">
        <f t="shared" si="5"/>
        <v/>
      </c>
      <c r="CE19" s="38"/>
      <c r="CF19" s="38"/>
      <c r="CG19" s="38"/>
      <c r="CH19" s="38"/>
      <c r="CI19" s="38"/>
      <c r="CJ19" s="38"/>
      <c r="CK19" s="38"/>
      <c r="CL19" s="39" t="b">
        <v>0</v>
      </c>
      <c r="CM19" s="40"/>
      <c r="CN19" s="40"/>
      <c r="CO19" s="40"/>
      <c r="CP19" s="38"/>
      <c r="CQ19" s="38"/>
      <c r="CR19" s="38"/>
      <c r="CS19" s="38"/>
    </row>
    <row r="20">
      <c r="A20" s="29">
        <v>44027.0</v>
      </c>
      <c r="B20" s="38"/>
      <c r="C20" s="38"/>
      <c r="D20" s="31" t="s">
        <v>73</v>
      </c>
      <c r="E20" s="31" t="str">
        <f t="shared" si="1"/>
        <v>PS</v>
      </c>
      <c r="F20" s="30" t="b">
        <f t="shared" si="2"/>
        <v>0</v>
      </c>
      <c r="G20" s="30">
        <v>2.0</v>
      </c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41">
        <v>26.17</v>
      </c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42">
        <v>3173.970295500693</v>
      </c>
      <c r="BG20" s="42"/>
      <c r="BH20" s="32" t="str">
        <f t="shared" si="3"/>
        <v/>
      </c>
      <c r="BI20" s="38"/>
      <c r="BJ20" s="38"/>
      <c r="BK20" s="38"/>
      <c r="BL20" s="36">
        <v>8.130665608231736E-5</v>
      </c>
      <c r="BM20" s="36">
        <v>3.307859626690717E-5</v>
      </c>
      <c r="BN20" s="36"/>
      <c r="BO20" s="36"/>
      <c r="BP20" s="36"/>
      <c r="BQ20" s="36">
        <v>6.104634043789253E-5</v>
      </c>
      <c r="BR20" s="36" t="e">
        <v>#DIV/0!</v>
      </c>
      <c r="BS20" s="36">
        <v>7.117649826010494E-5</v>
      </c>
      <c r="BT20" s="36"/>
      <c r="BU20" s="37">
        <f t="shared" si="4"/>
        <v>0.0001461253537</v>
      </c>
      <c r="BV20" s="38"/>
      <c r="BW20" s="38"/>
      <c r="BX20" s="38"/>
      <c r="BY20" s="38"/>
      <c r="BZ20" s="38"/>
      <c r="CA20" s="38"/>
      <c r="CB20" s="42">
        <v>198812.2660840881</v>
      </c>
      <c r="CC20" s="42"/>
      <c r="CD20" s="32" t="str">
        <f t="shared" si="5"/>
        <v/>
      </c>
      <c r="CE20" s="38"/>
      <c r="CF20" s="38"/>
      <c r="CG20" s="38"/>
      <c r="CH20" s="38"/>
      <c r="CI20" s="38"/>
      <c r="CJ20" s="38"/>
      <c r="CK20" s="38"/>
      <c r="CL20" s="39" t="b">
        <v>0</v>
      </c>
      <c r="CM20" s="40"/>
      <c r="CN20" s="40"/>
      <c r="CO20" s="40"/>
      <c r="CP20" s="38"/>
      <c r="CQ20" s="38"/>
      <c r="CR20" s="38"/>
      <c r="CS20" s="38"/>
    </row>
    <row r="21" ht="15.75" customHeight="1">
      <c r="A21" s="29">
        <v>44029.0</v>
      </c>
      <c r="B21" s="38"/>
      <c r="C21" s="38"/>
      <c r="D21" s="31" t="s">
        <v>73</v>
      </c>
      <c r="E21" s="31" t="str">
        <f t="shared" si="1"/>
        <v>PS</v>
      </c>
      <c r="F21" s="30" t="b">
        <f t="shared" si="2"/>
        <v>0</v>
      </c>
      <c r="G21" s="30">
        <v>2.0</v>
      </c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41">
        <v>28.17</v>
      </c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42"/>
      <c r="BG21" s="42"/>
      <c r="BH21" s="32" t="str">
        <f t="shared" si="3"/>
        <v/>
      </c>
      <c r="BI21" s="38"/>
      <c r="BJ21" s="38"/>
      <c r="BK21" s="38"/>
      <c r="BL21" s="36">
        <v>2.646600731363599E-4</v>
      </c>
      <c r="BM21" s="36">
        <v>9.457647538823057E-5</v>
      </c>
      <c r="BN21" s="36"/>
      <c r="BO21" s="36"/>
      <c r="BP21" s="36"/>
      <c r="BQ21" s="36">
        <v>2.980118126052162E-4</v>
      </c>
      <c r="BR21" s="36">
        <v>1.057763407781551E-4</v>
      </c>
      <c r="BS21" s="36">
        <v>2.813359428707881E-4</v>
      </c>
      <c r="BT21" s="36"/>
      <c r="BU21" s="37">
        <f t="shared" si="4"/>
        <v>0.0001457628204</v>
      </c>
      <c r="BV21" s="38"/>
      <c r="BW21" s="38"/>
      <c r="BX21" s="38"/>
      <c r="BY21" s="38"/>
      <c r="BZ21" s="38"/>
      <c r="CA21" s="38"/>
      <c r="CB21" s="42"/>
      <c r="CC21" s="42"/>
      <c r="CD21" s="32" t="str">
        <f t="shared" si="5"/>
        <v/>
      </c>
      <c r="CE21" s="38"/>
      <c r="CF21" s="38"/>
      <c r="CG21" s="38"/>
      <c r="CH21" s="38"/>
      <c r="CI21" s="38"/>
      <c r="CJ21" s="38"/>
      <c r="CK21" s="38"/>
      <c r="CL21" s="39" t="b">
        <v>0</v>
      </c>
      <c r="CM21" s="40"/>
      <c r="CN21" s="40"/>
      <c r="CO21" s="40"/>
      <c r="CP21" s="38"/>
      <c r="CQ21" s="38"/>
      <c r="CR21" s="38"/>
      <c r="CS21" s="38"/>
    </row>
    <row r="22" ht="15.75" customHeight="1">
      <c r="A22" s="29">
        <v>44031.0</v>
      </c>
      <c r="B22" s="38"/>
      <c r="C22" s="38"/>
      <c r="D22" s="31" t="s">
        <v>73</v>
      </c>
      <c r="E22" s="31" t="str">
        <f t="shared" si="1"/>
        <v>PS</v>
      </c>
      <c r="F22" s="30" t="b">
        <f t="shared" si="2"/>
        <v>0</v>
      </c>
      <c r="G22" s="30">
        <v>2.0</v>
      </c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41">
        <v>28.27</v>
      </c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42"/>
      <c r="BG22" s="42"/>
      <c r="BH22" s="32" t="str">
        <f t="shared" si="3"/>
        <v/>
      </c>
      <c r="BI22" s="38"/>
      <c r="BJ22" s="38"/>
      <c r="BK22" s="38"/>
      <c r="BL22" s="36">
        <v>2.641114132339763E-4</v>
      </c>
      <c r="BM22" s="36">
        <v>8.99587397162896E-5</v>
      </c>
      <c r="BN22" s="36"/>
      <c r="BO22" s="36"/>
      <c r="BP22" s="36"/>
      <c r="BQ22" s="36">
        <v>3.542792987592577E-4</v>
      </c>
      <c r="BR22" s="36">
        <v>3.987771618482341E-5</v>
      </c>
      <c r="BS22" s="36">
        <v>3.09195355996617E-4</v>
      </c>
      <c r="BT22" s="36"/>
      <c r="BU22" s="37">
        <f t="shared" si="4"/>
        <v>0.0001804267347</v>
      </c>
      <c r="BV22" s="38"/>
      <c r="BW22" s="38"/>
      <c r="BX22" s="38"/>
      <c r="BY22" s="38"/>
      <c r="BZ22" s="38"/>
      <c r="CA22" s="38"/>
      <c r="CB22" s="42"/>
      <c r="CC22" s="42"/>
      <c r="CD22" s="32" t="str">
        <f t="shared" si="5"/>
        <v/>
      </c>
      <c r="CE22" s="38"/>
      <c r="CF22" s="38"/>
      <c r="CG22" s="38"/>
      <c r="CH22" s="38"/>
      <c r="CI22" s="38"/>
      <c r="CJ22" s="38"/>
      <c r="CK22" s="38"/>
      <c r="CL22" s="39" t="b">
        <v>0</v>
      </c>
      <c r="CM22" s="40"/>
      <c r="CN22" s="40"/>
      <c r="CO22" s="40"/>
      <c r="CP22" s="38"/>
      <c r="CQ22" s="38"/>
      <c r="CR22" s="38"/>
      <c r="CS22" s="38"/>
    </row>
    <row r="23" ht="15.75" customHeight="1">
      <c r="A23" s="29">
        <v>44033.0</v>
      </c>
      <c r="B23" s="38"/>
      <c r="C23" s="38"/>
      <c r="D23" s="31" t="s">
        <v>73</v>
      </c>
      <c r="E23" s="31" t="str">
        <f t="shared" si="1"/>
        <v>PS</v>
      </c>
      <c r="F23" s="30" t="b">
        <f t="shared" si="2"/>
        <v>0</v>
      </c>
      <c r="G23" s="30">
        <v>2.0</v>
      </c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41">
        <v>26.74</v>
      </c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42">
        <v>841.5224797338561</v>
      </c>
      <c r="BG23" s="42"/>
      <c r="BH23" s="32" t="str">
        <f t="shared" si="3"/>
        <v/>
      </c>
      <c r="BI23" s="38"/>
      <c r="BJ23" s="38"/>
      <c r="BK23" s="38"/>
      <c r="BL23" s="36">
        <v>8.56366625671177E-5</v>
      </c>
      <c r="BM23" s="36" t="e">
        <v>#DIV/0!</v>
      </c>
      <c r="BN23" s="36"/>
      <c r="BO23" s="36"/>
      <c r="BP23" s="36"/>
      <c r="BQ23" s="36">
        <v>3.397848861488151E-5</v>
      </c>
      <c r="BR23" s="36">
        <v>1.211990955546158E-5</v>
      </c>
      <c r="BS23" s="36">
        <v>5.980757559099961E-5</v>
      </c>
      <c r="BT23" s="36"/>
      <c r="BU23" s="37">
        <f t="shared" si="4"/>
        <v>0.0001991954</v>
      </c>
      <c r="BV23" s="38"/>
      <c r="BW23" s="38"/>
      <c r="BX23" s="38"/>
      <c r="BY23" s="38"/>
      <c r="BZ23" s="38"/>
      <c r="CA23" s="38"/>
      <c r="CB23" s="42">
        <v>29308.65435974039</v>
      </c>
      <c r="CC23" s="42"/>
      <c r="CD23" s="32" t="str">
        <f t="shared" si="5"/>
        <v/>
      </c>
      <c r="CE23" s="38"/>
      <c r="CF23" s="38"/>
      <c r="CG23" s="38"/>
      <c r="CH23" s="38"/>
      <c r="CI23" s="38"/>
      <c r="CJ23" s="38"/>
      <c r="CK23" s="38"/>
      <c r="CL23" s="39" t="b">
        <v>0</v>
      </c>
      <c r="CM23" s="40"/>
      <c r="CN23" s="40"/>
      <c r="CO23" s="40"/>
      <c r="CP23" s="38"/>
      <c r="CQ23" s="38"/>
      <c r="CR23" s="38"/>
      <c r="CS23" s="38"/>
    </row>
    <row r="24" ht="15.75" customHeight="1">
      <c r="A24" s="29">
        <v>44035.0</v>
      </c>
      <c r="B24" s="38"/>
      <c r="C24" s="38"/>
      <c r="D24" s="31" t="s">
        <v>73</v>
      </c>
      <c r="E24" s="31" t="str">
        <f t="shared" si="1"/>
        <v>PS</v>
      </c>
      <c r="F24" s="30" t="b">
        <f t="shared" si="2"/>
        <v>0</v>
      </c>
      <c r="G24" s="30">
        <v>2.0</v>
      </c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41">
        <v>27.43</v>
      </c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42">
        <v>2049.510665373325</v>
      </c>
      <c r="BG24" s="42"/>
      <c r="BH24" s="32" t="str">
        <f t="shared" si="3"/>
        <v/>
      </c>
      <c r="BI24" s="38"/>
      <c r="BJ24" s="38"/>
      <c r="BK24" s="38"/>
      <c r="BL24" s="36">
        <v>1.405379966340354E-4</v>
      </c>
      <c r="BM24" s="36">
        <v>4.25630537254953E-5</v>
      </c>
      <c r="BN24" s="36"/>
      <c r="BO24" s="36"/>
      <c r="BP24" s="36"/>
      <c r="BQ24" s="36">
        <v>2.206986044675122E-4</v>
      </c>
      <c r="BR24" s="36">
        <v>5.641500920321301E-5</v>
      </c>
      <c r="BS24" s="36">
        <v>1.806183005507738E-4</v>
      </c>
      <c r="BT24" s="36"/>
      <c r="BU24" s="37">
        <f t="shared" si="4"/>
        <v>0.0001730644648</v>
      </c>
      <c r="BV24" s="38"/>
      <c r="BW24" s="38"/>
      <c r="BX24" s="38"/>
      <c r="BY24" s="38"/>
      <c r="BZ24" s="38"/>
      <c r="CA24" s="38"/>
      <c r="CB24" s="42">
        <v>114755.9659974266</v>
      </c>
      <c r="CC24" s="42"/>
      <c r="CD24" s="32" t="str">
        <f t="shared" si="5"/>
        <v/>
      </c>
      <c r="CE24" s="38"/>
      <c r="CF24" s="38"/>
      <c r="CG24" s="38"/>
      <c r="CH24" s="38"/>
      <c r="CI24" s="38"/>
      <c r="CJ24" s="38"/>
      <c r="CK24" s="38"/>
      <c r="CL24" s="39" t="b">
        <v>0</v>
      </c>
      <c r="CM24" s="40"/>
      <c r="CN24" s="40"/>
      <c r="CO24" s="40"/>
      <c r="CP24" s="38"/>
      <c r="CQ24" s="38"/>
      <c r="CR24" s="38"/>
      <c r="CS24" s="38"/>
    </row>
    <row r="25" ht="15.75" customHeight="1">
      <c r="A25" s="29">
        <v>44037.0</v>
      </c>
      <c r="B25" s="38"/>
      <c r="C25" s="38"/>
      <c r="D25" s="31" t="s">
        <v>73</v>
      </c>
      <c r="E25" s="31" t="str">
        <f t="shared" si="1"/>
        <v>PS</v>
      </c>
      <c r="F25" s="30" t="b">
        <f t="shared" si="2"/>
        <v>0</v>
      </c>
      <c r="G25" s="30">
        <v>2.0</v>
      </c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41">
        <v>27.76</v>
      </c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42">
        <v>1958.593345238856</v>
      </c>
      <c r="BG25" s="42"/>
      <c r="BH25" s="32">
        <f t="shared" si="3"/>
        <v>1965.239366</v>
      </c>
      <c r="BI25" s="38"/>
      <c r="BJ25" s="38"/>
      <c r="BK25" s="38"/>
      <c r="BL25" s="36">
        <v>2.370475224029419E-4</v>
      </c>
      <c r="BM25" s="36">
        <v>3.229043870647964E-5</v>
      </c>
      <c r="BN25" s="36"/>
      <c r="BO25" s="36"/>
      <c r="BP25" s="36"/>
      <c r="BQ25" s="36">
        <v>9.299212805079601E-5</v>
      </c>
      <c r="BR25" s="36">
        <v>4.156549120756667E-5</v>
      </c>
      <c r="BS25" s="36">
        <v>1.65019825226869E-4</v>
      </c>
      <c r="BT25" s="36"/>
      <c r="BU25" s="37">
        <f t="shared" si="4"/>
        <v>0.000133734923</v>
      </c>
      <c r="BV25" s="38"/>
      <c r="BW25" s="38"/>
      <c r="BX25" s="38"/>
      <c r="BY25" s="38"/>
      <c r="BZ25" s="38"/>
      <c r="CA25" s="38"/>
      <c r="CB25" s="42">
        <v>122395.7775621335</v>
      </c>
      <c r="CC25" s="42"/>
      <c r="CD25" s="32">
        <f t="shared" si="5"/>
        <v>122291.6748</v>
      </c>
      <c r="CE25" s="38"/>
      <c r="CF25" s="38"/>
      <c r="CG25" s="38"/>
      <c r="CH25" s="38"/>
      <c r="CI25" s="38"/>
      <c r="CJ25" s="38"/>
      <c r="CK25" s="38"/>
      <c r="CL25" s="39" t="b">
        <v>0</v>
      </c>
      <c r="CM25" s="40"/>
      <c r="CN25" s="40"/>
      <c r="CO25" s="40"/>
      <c r="CP25" s="38"/>
      <c r="CQ25" s="38"/>
      <c r="CR25" s="38"/>
      <c r="CS25" s="38"/>
    </row>
    <row r="26" ht="15.75" customHeight="1">
      <c r="A26" s="29">
        <v>44039.0</v>
      </c>
      <c r="B26" s="38"/>
      <c r="C26" s="38"/>
      <c r="D26" s="31" t="s">
        <v>73</v>
      </c>
      <c r="E26" s="31" t="str">
        <f t="shared" si="1"/>
        <v>PS</v>
      </c>
      <c r="F26" s="30" t="b">
        <f t="shared" si="2"/>
        <v>0</v>
      </c>
      <c r="G26" s="30">
        <v>2.0</v>
      </c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41">
        <v>27.38</v>
      </c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42">
        <v>1909.404682125873</v>
      </c>
      <c r="BG26" s="42"/>
      <c r="BH26" s="32">
        <f t="shared" si="3"/>
        <v>2403.869318</v>
      </c>
      <c r="BI26" s="38"/>
      <c r="BJ26" s="38"/>
      <c r="BK26" s="38"/>
      <c r="BL26" s="36">
        <v>1.588997322313092E-4</v>
      </c>
      <c r="BM26" s="36">
        <v>5.496442843589741E-5</v>
      </c>
      <c r="BN26" s="36"/>
      <c r="BO26" s="36"/>
      <c r="BP26" s="36"/>
      <c r="BQ26" s="36">
        <v>1.42462800855458E-4</v>
      </c>
      <c r="BR26" s="36">
        <v>3.198702394624585E-5</v>
      </c>
      <c r="BS26" s="36">
        <v>1.506812665433836E-4</v>
      </c>
      <c r="BT26" s="36"/>
      <c r="BU26" s="37">
        <f t="shared" si="4"/>
        <v>0.0001394923751</v>
      </c>
      <c r="BV26" s="38"/>
      <c r="BW26" s="38"/>
      <c r="BX26" s="38"/>
      <c r="BY26" s="38"/>
      <c r="BZ26" s="38"/>
      <c r="CA26" s="38"/>
      <c r="CB26" s="42">
        <v>97437.10870296287</v>
      </c>
      <c r="CC26" s="42"/>
      <c r="CD26" s="32">
        <f t="shared" si="5"/>
        <v>168345.4139</v>
      </c>
      <c r="CE26" s="38"/>
      <c r="CF26" s="38"/>
      <c r="CG26" s="38"/>
      <c r="CH26" s="38"/>
      <c r="CI26" s="38"/>
      <c r="CJ26" s="38"/>
      <c r="CK26" s="38"/>
      <c r="CL26" s="39" t="b">
        <v>0</v>
      </c>
      <c r="CM26" s="40"/>
      <c r="CN26" s="40"/>
      <c r="CO26" s="40"/>
      <c r="CP26" s="38"/>
      <c r="CQ26" s="38"/>
      <c r="CR26" s="38"/>
      <c r="CS26" s="38"/>
    </row>
    <row r="27" ht="15.75" customHeight="1">
      <c r="A27" s="29">
        <v>44041.0</v>
      </c>
      <c r="B27" s="38"/>
      <c r="C27" s="38"/>
      <c r="D27" s="31" t="s">
        <v>73</v>
      </c>
      <c r="E27" s="31" t="str">
        <f t="shared" si="1"/>
        <v>PS</v>
      </c>
      <c r="F27" s="30" t="b">
        <f t="shared" si="2"/>
        <v>0</v>
      </c>
      <c r="G27" s="30">
        <v>2.0</v>
      </c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41">
        <v>26.84</v>
      </c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42">
        <v>3067.16565966019</v>
      </c>
      <c r="BG27" s="42"/>
      <c r="BH27" s="32">
        <f t="shared" si="3"/>
        <v>2505.374811</v>
      </c>
      <c r="BI27" s="38"/>
      <c r="BJ27" s="38"/>
      <c r="BK27" s="38"/>
      <c r="BL27" s="36">
        <v>1.371696365227706E-4</v>
      </c>
      <c r="BM27" s="36">
        <v>3.448495230124309E-5</v>
      </c>
      <c r="BN27" s="36"/>
      <c r="BO27" s="36"/>
      <c r="BP27" s="36"/>
      <c r="BQ27" s="36">
        <v>8.792565744364147E-5</v>
      </c>
      <c r="BR27" s="36">
        <v>3.356364680961976E-5</v>
      </c>
      <c r="BS27" s="36">
        <v>1.12547646983206E-4</v>
      </c>
      <c r="BT27" s="36"/>
      <c r="BU27" s="37">
        <f t="shared" si="4"/>
        <v>0.0001365107653</v>
      </c>
      <c r="BV27" s="38"/>
      <c r="BW27" s="38"/>
      <c r="BX27" s="38"/>
      <c r="BY27" s="38"/>
      <c r="BZ27" s="38"/>
      <c r="CA27" s="38"/>
      <c r="CB27" s="42">
        <v>247560.8671536235</v>
      </c>
      <c r="CC27" s="42"/>
      <c r="CD27" s="32">
        <f t="shared" si="5"/>
        <v>179734.7972</v>
      </c>
      <c r="CE27" s="38"/>
      <c r="CF27" s="38"/>
      <c r="CG27" s="38"/>
      <c r="CH27" s="38"/>
      <c r="CI27" s="38"/>
      <c r="CJ27" s="38"/>
      <c r="CK27" s="38"/>
      <c r="CL27" s="39" t="b">
        <v>0</v>
      </c>
      <c r="CM27" s="40"/>
      <c r="CN27" s="40"/>
      <c r="CO27" s="40"/>
      <c r="CP27" s="38"/>
      <c r="CQ27" s="38"/>
      <c r="CR27" s="38"/>
      <c r="CS27" s="38"/>
    </row>
    <row r="28" ht="15.75" customHeight="1">
      <c r="A28" s="29">
        <v>44043.0</v>
      </c>
      <c r="B28" s="38"/>
      <c r="C28" s="38"/>
      <c r="D28" s="31" t="s">
        <v>73</v>
      </c>
      <c r="E28" s="31" t="str">
        <f t="shared" si="1"/>
        <v>PS</v>
      </c>
      <c r="F28" s="30" t="b">
        <f t="shared" si="2"/>
        <v>0</v>
      </c>
      <c r="G28" s="30">
        <v>2.0</v>
      </c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41">
        <v>26.6</v>
      </c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42">
        <v>3034.672237279136</v>
      </c>
      <c r="BG28" s="42"/>
      <c r="BH28" s="32">
        <f t="shared" si="3"/>
        <v>2340.37974</v>
      </c>
      <c r="BI28" s="38"/>
      <c r="BJ28" s="38"/>
      <c r="BK28" s="38"/>
      <c r="BL28" s="36">
        <v>6.98385485576837E-5</v>
      </c>
      <c r="BM28" s="36">
        <v>1.783344696666141E-5</v>
      </c>
      <c r="BN28" s="36"/>
      <c r="BO28" s="36"/>
      <c r="BP28" s="36"/>
      <c r="BQ28" s="36">
        <v>1.073511236672726E-4</v>
      </c>
      <c r="BR28" s="36">
        <v>1.20615792937371E-6</v>
      </c>
      <c r="BS28" s="36">
        <v>8.859483611247815E-5</v>
      </c>
      <c r="BT28" s="36"/>
      <c r="BU28" s="37">
        <f t="shared" si="4"/>
        <v>0.0001343314787</v>
      </c>
      <c r="BV28" s="38"/>
      <c r="BW28" s="38"/>
      <c r="BX28" s="38"/>
      <c r="BY28" s="38"/>
      <c r="BZ28" s="38"/>
      <c r="CA28" s="38"/>
      <c r="CB28" s="42">
        <v>259577.3498625508</v>
      </c>
      <c r="CC28" s="42"/>
      <c r="CD28" s="32">
        <f t="shared" si="5"/>
        <v>164624.9156</v>
      </c>
      <c r="CE28" s="38"/>
      <c r="CF28" s="38"/>
      <c r="CG28" s="38"/>
      <c r="CH28" s="38"/>
      <c r="CI28" s="38"/>
      <c r="CJ28" s="38"/>
      <c r="CK28" s="38"/>
      <c r="CL28" s="39" t="b">
        <v>0</v>
      </c>
      <c r="CM28" s="40"/>
      <c r="CN28" s="40"/>
      <c r="CO28" s="40"/>
      <c r="CP28" s="38"/>
      <c r="CQ28" s="38"/>
      <c r="CR28" s="38"/>
      <c r="CS28" s="38"/>
    </row>
    <row r="29" ht="15.75" customHeight="1">
      <c r="A29" s="29">
        <v>44047.0</v>
      </c>
      <c r="B29" s="38"/>
      <c r="C29" s="38"/>
      <c r="D29" s="31" t="s">
        <v>73</v>
      </c>
      <c r="E29" s="31" t="str">
        <f t="shared" si="1"/>
        <v>PS</v>
      </c>
      <c r="F29" s="30" t="b">
        <f t="shared" si="2"/>
        <v>0</v>
      </c>
      <c r="G29" s="30">
        <v>2.0</v>
      </c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41">
        <v>27.5</v>
      </c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42">
        <v>2557.03812915517</v>
      </c>
      <c r="BG29" s="42"/>
      <c r="BH29" s="32">
        <f t="shared" si="3"/>
        <v>2158.596358</v>
      </c>
      <c r="BI29" s="38"/>
      <c r="BJ29" s="38"/>
      <c r="BK29" s="38"/>
      <c r="BL29" s="36">
        <v>1.210343800147004E-4</v>
      </c>
      <c r="BM29" s="36">
        <v>2.735936994128837E-5</v>
      </c>
      <c r="BN29" s="36"/>
      <c r="BO29" s="36"/>
      <c r="BP29" s="36"/>
      <c r="BQ29" s="36">
        <v>2.103861235032253E-4</v>
      </c>
      <c r="BR29" s="36">
        <v>1.514625923483062E-5</v>
      </c>
      <c r="BS29" s="36">
        <v>1.657102517589628E-4</v>
      </c>
      <c r="BT29" s="36"/>
      <c r="BU29" s="37">
        <f t="shared" si="4"/>
        <v>0.0001288918049</v>
      </c>
      <c r="BV29" s="38"/>
      <c r="BW29" s="38"/>
      <c r="BX29" s="38"/>
      <c r="BY29" s="38"/>
      <c r="BZ29" s="38"/>
      <c r="CA29" s="38"/>
      <c r="CB29" s="42">
        <v>171702.8829472682</v>
      </c>
      <c r="CC29" s="42"/>
      <c r="CD29" s="32">
        <f t="shared" si="5"/>
        <v>152035.7627</v>
      </c>
      <c r="CE29" s="38"/>
      <c r="CF29" s="38"/>
      <c r="CG29" s="38"/>
      <c r="CH29" s="38"/>
      <c r="CI29" s="38"/>
      <c r="CJ29" s="38"/>
      <c r="CK29" s="38"/>
      <c r="CL29" s="39" t="b">
        <v>0</v>
      </c>
      <c r="CM29" s="40"/>
      <c r="CN29" s="40"/>
      <c r="CO29" s="40"/>
      <c r="CP29" s="38"/>
      <c r="CQ29" s="38"/>
      <c r="CR29" s="38"/>
      <c r="CS29" s="38"/>
    </row>
    <row r="30" ht="15.75" customHeight="1">
      <c r="A30" s="29">
        <v>44051.0</v>
      </c>
      <c r="B30" s="38"/>
      <c r="C30" s="38"/>
      <c r="D30" s="31" t="s">
        <v>73</v>
      </c>
      <c r="E30" s="31" t="str">
        <f t="shared" si="1"/>
        <v>PS</v>
      </c>
      <c r="F30" s="30" t="b">
        <f t="shared" si="2"/>
        <v>0</v>
      </c>
      <c r="G30" s="30">
        <v>2.0</v>
      </c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41">
        <v>28.41</v>
      </c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42">
        <v>1133.617994117059</v>
      </c>
      <c r="BG30" s="42"/>
      <c r="BH30" s="32">
        <f t="shared" si="3"/>
        <v>1791.132514</v>
      </c>
      <c r="BI30" s="38"/>
      <c r="BJ30" s="38"/>
      <c r="BK30" s="38"/>
      <c r="BL30" s="36">
        <v>1.744762978226723E-4</v>
      </c>
      <c r="BM30" s="36">
        <v>4.604683353095211E-5</v>
      </c>
      <c r="BN30" s="36"/>
      <c r="BO30" s="36"/>
      <c r="BP30" s="36"/>
      <c r="BQ30" s="36">
        <v>1.337704860751932E-4</v>
      </c>
      <c r="BR30" s="36">
        <v>7.199571264418951E-5</v>
      </c>
      <c r="BS30" s="36">
        <v>1.541233919489327E-4</v>
      </c>
      <c r="BT30" s="36"/>
      <c r="BU30" s="37">
        <f t="shared" si="4"/>
        <v>0.0001342394547</v>
      </c>
      <c r="BV30" s="38"/>
      <c r="BW30" s="38"/>
      <c r="BX30" s="38"/>
      <c r="BY30" s="38"/>
      <c r="BZ30" s="38"/>
      <c r="CA30" s="38"/>
      <c r="CB30" s="42">
        <v>46846.36938232049</v>
      </c>
      <c r="CC30" s="42"/>
      <c r="CD30" s="32">
        <f t="shared" si="5"/>
        <v>112514.4299</v>
      </c>
      <c r="CE30" s="38"/>
      <c r="CF30" s="38"/>
      <c r="CG30" s="38"/>
      <c r="CH30" s="38"/>
      <c r="CI30" s="38"/>
      <c r="CJ30" s="38"/>
      <c r="CK30" s="38"/>
      <c r="CL30" s="39" t="b">
        <v>0</v>
      </c>
      <c r="CM30" s="40"/>
      <c r="CN30" s="40"/>
      <c r="CO30" s="40"/>
      <c r="CP30" s="38"/>
      <c r="CQ30" s="38"/>
      <c r="CR30" s="38"/>
      <c r="CS30" s="38"/>
    </row>
    <row r="31" ht="15.75" customHeight="1">
      <c r="A31" s="29">
        <v>44053.0</v>
      </c>
      <c r="B31" s="38"/>
      <c r="C31" s="38"/>
      <c r="D31" s="31" t="s">
        <v>73</v>
      </c>
      <c r="E31" s="31" t="str">
        <f t="shared" si="1"/>
        <v>PS</v>
      </c>
      <c r="F31" s="30" t="b">
        <f t="shared" si="2"/>
        <v>0</v>
      </c>
      <c r="G31" s="30">
        <v>2.0</v>
      </c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41">
        <v>27.22</v>
      </c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42">
        <v>1000.487767713578</v>
      </c>
      <c r="BG31" s="42"/>
      <c r="BH31" s="32">
        <f t="shared" si="3"/>
        <v>1524.580824</v>
      </c>
      <c r="BI31" s="38"/>
      <c r="BJ31" s="38"/>
      <c r="BK31" s="38"/>
      <c r="BL31" s="36">
        <v>1.348777979409194E-4</v>
      </c>
      <c r="BM31" s="36">
        <v>3.535921365583382E-5</v>
      </c>
      <c r="BN31" s="36"/>
      <c r="BO31" s="36"/>
      <c r="BP31" s="36"/>
      <c r="BQ31" s="36">
        <v>1.120879972044477E-4</v>
      </c>
      <c r="BR31" s="36">
        <v>7.707007728855813E-5</v>
      </c>
      <c r="BS31" s="36">
        <v>1.234828975726836E-4</v>
      </c>
      <c r="BT31" s="36"/>
      <c r="BU31" s="37">
        <f t="shared" si="4"/>
        <v>0.0001345937344</v>
      </c>
      <c r="BV31" s="38"/>
      <c r="BW31" s="38"/>
      <c r="BX31" s="38"/>
      <c r="BY31" s="38"/>
      <c r="BZ31" s="38"/>
      <c r="CA31" s="38"/>
      <c r="CB31" s="42">
        <v>34491.34398003622</v>
      </c>
      <c r="CC31" s="42"/>
      <c r="CD31" s="32">
        <f t="shared" si="5"/>
        <v>77702.17298</v>
      </c>
      <c r="CE31" s="38"/>
      <c r="CF31" s="38"/>
      <c r="CG31" s="38"/>
      <c r="CH31" s="38"/>
      <c r="CI31" s="38"/>
      <c r="CJ31" s="38"/>
      <c r="CK31" s="38"/>
      <c r="CL31" s="39" t="b">
        <v>0</v>
      </c>
      <c r="CM31" s="40"/>
      <c r="CN31" s="40"/>
      <c r="CO31" s="40"/>
      <c r="CP31" s="38"/>
      <c r="CQ31" s="38"/>
      <c r="CR31" s="38"/>
      <c r="CS31" s="38"/>
    </row>
    <row r="32" ht="15.75" customHeight="1">
      <c r="A32" s="29">
        <v>44055.0</v>
      </c>
      <c r="B32" s="38"/>
      <c r="C32" s="38"/>
      <c r="D32" s="31" t="s">
        <v>73</v>
      </c>
      <c r="E32" s="31" t="str">
        <f t="shared" si="1"/>
        <v>PS</v>
      </c>
      <c r="F32" s="30" t="b">
        <f t="shared" si="2"/>
        <v>0</v>
      </c>
      <c r="G32" s="30">
        <v>2.0</v>
      </c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41">
        <v>27.24</v>
      </c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42">
        <v>1229.846441306029</v>
      </c>
      <c r="BG32" s="42"/>
      <c r="BH32" s="32">
        <f t="shared" si="3"/>
        <v>1245.199124</v>
      </c>
      <c r="BI32" s="38"/>
      <c r="BJ32" s="38"/>
      <c r="BK32" s="38"/>
      <c r="BL32" s="36">
        <v>2.164881992719928E-4</v>
      </c>
      <c r="BM32" s="36">
        <v>1.866039721209226E-5</v>
      </c>
      <c r="BN32" s="36"/>
      <c r="BO32" s="36"/>
      <c r="BP32" s="36"/>
      <c r="BQ32" s="36">
        <v>6.208359283569051E-5</v>
      </c>
      <c r="BR32" s="36">
        <v>1.343080593155388E-5</v>
      </c>
      <c r="BS32" s="36">
        <v>1.392858960538416E-4</v>
      </c>
      <c r="BT32" s="36"/>
      <c r="BU32" s="37">
        <f t="shared" si="4"/>
        <v>0.0001339889158</v>
      </c>
      <c r="BV32" s="38"/>
      <c r="BW32" s="38"/>
      <c r="BX32" s="38"/>
      <c r="BY32" s="38"/>
      <c r="BZ32" s="38"/>
      <c r="CA32" s="38"/>
      <c r="CB32" s="42">
        <v>49954.20334560775</v>
      </c>
      <c r="CC32" s="42"/>
      <c r="CD32" s="32">
        <f t="shared" si="5"/>
        <v>51614.6831</v>
      </c>
      <c r="CE32" s="38"/>
      <c r="CF32" s="38"/>
      <c r="CG32" s="38"/>
      <c r="CH32" s="38"/>
      <c r="CI32" s="38"/>
      <c r="CJ32" s="38"/>
      <c r="CK32" s="38"/>
      <c r="CL32" s="39" t="b">
        <v>0</v>
      </c>
      <c r="CM32" s="40"/>
      <c r="CN32" s="40"/>
      <c r="CO32" s="40"/>
      <c r="CP32" s="38"/>
      <c r="CQ32" s="38"/>
      <c r="CR32" s="38"/>
      <c r="CS32" s="38"/>
    </row>
    <row r="33" ht="15.75" customHeight="1">
      <c r="A33" s="29">
        <v>44057.0</v>
      </c>
      <c r="B33" s="38"/>
      <c r="C33" s="38"/>
      <c r="D33" s="31" t="s">
        <v>73</v>
      </c>
      <c r="E33" s="31" t="str">
        <f t="shared" si="1"/>
        <v>PS</v>
      </c>
      <c r="F33" s="30" t="b">
        <f t="shared" si="2"/>
        <v>0</v>
      </c>
      <c r="G33" s="30">
        <v>2.0</v>
      </c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41">
        <v>26.66</v>
      </c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42">
        <v>1701.913786500261</v>
      </c>
      <c r="BG33" s="42"/>
      <c r="BH33" s="32">
        <f t="shared" si="3"/>
        <v>1514.53176</v>
      </c>
      <c r="BI33" s="38"/>
      <c r="BJ33" s="38"/>
      <c r="BK33" s="38"/>
      <c r="BL33" s="36">
        <v>1.280714320641324E-4</v>
      </c>
      <c r="BM33" s="36">
        <v>5.744664956906246E-5</v>
      </c>
      <c r="BN33" s="36"/>
      <c r="BO33" s="36"/>
      <c r="BP33" s="36"/>
      <c r="BQ33" s="36">
        <v>5.266103697409701E-5</v>
      </c>
      <c r="BR33" s="36" t="e">
        <v>#DIV/0!</v>
      </c>
      <c r="BS33" s="36">
        <v>9.036623451911471E-5</v>
      </c>
      <c r="BT33" s="36"/>
      <c r="BU33" s="37">
        <f t="shared" si="4"/>
        <v>0.000154002575</v>
      </c>
      <c r="BV33" s="38"/>
      <c r="BW33" s="38"/>
      <c r="BX33" s="38"/>
      <c r="BY33" s="38"/>
      <c r="BZ33" s="38"/>
      <c r="CA33" s="38"/>
      <c r="CB33" s="42">
        <v>85516.06522346925</v>
      </c>
      <c r="CC33" s="42"/>
      <c r="CD33" s="32">
        <f t="shared" si="5"/>
        <v>125903.1672</v>
      </c>
      <c r="CE33" s="38"/>
      <c r="CF33" s="38"/>
      <c r="CG33" s="38"/>
      <c r="CH33" s="38"/>
      <c r="CI33" s="38"/>
      <c r="CJ33" s="38"/>
      <c r="CK33" s="38"/>
      <c r="CL33" s="39" t="b">
        <v>0</v>
      </c>
      <c r="CM33" s="40"/>
      <c r="CN33" s="40"/>
      <c r="CO33" s="40"/>
      <c r="CP33" s="38"/>
      <c r="CQ33" s="38"/>
      <c r="CR33" s="38"/>
      <c r="CS33" s="38"/>
    </row>
    <row r="34" ht="15.75" customHeight="1">
      <c r="A34" s="29">
        <v>44059.0</v>
      </c>
      <c r="B34" s="38"/>
      <c r="C34" s="38"/>
      <c r="D34" s="31" t="s">
        <v>73</v>
      </c>
      <c r="E34" s="31" t="str">
        <f t="shared" si="1"/>
        <v>PS</v>
      </c>
      <c r="F34" s="30" t="b">
        <f t="shared" si="2"/>
        <v>0</v>
      </c>
      <c r="G34" s="30">
        <v>2.0</v>
      </c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41">
        <v>27.94</v>
      </c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42">
        <v>1160.12963233201</v>
      </c>
      <c r="BG34" s="42"/>
      <c r="BH34" s="32">
        <f t="shared" si="3"/>
        <v>1539.573394</v>
      </c>
      <c r="BI34" s="38"/>
      <c r="BJ34" s="38"/>
      <c r="BK34" s="38"/>
      <c r="BL34" s="36">
        <v>1.591319613643617E-4</v>
      </c>
      <c r="BM34" s="36">
        <v>4.508371715140708E-5</v>
      </c>
      <c r="BN34" s="36"/>
      <c r="BO34" s="36"/>
      <c r="BP34" s="36"/>
      <c r="BQ34" s="36">
        <v>1.662403568318141E-4</v>
      </c>
      <c r="BR34" s="36">
        <v>9.956214755637502E-5</v>
      </c>
      <c r="BS34" s="36">
        <v>1.626861590980879E-4</v>
      </c>
      <c r="BT34" s="36"/>
      <c r="BU34" s="37">
        <f t="shared" si="4"/>
        <v>0.0001585294903</v>
      </c>
      <c r="BV34" s="38"/>
      <c r="BW34" s="38"/>
      <c r="BX34" s="38"/>
      <c r="BY34" s="38"/>
      <c r="BZ34" s="38"/>
      <c r="CA34" s="38"/>
      <c r="CB34" s="42">
        <v>41265.43356952344</v>
      </c>
      <c r="CC34" s="42"/>
      <c r="CD34" s="32">
        <f t="shared" si="5"/>
        <v>159570.4771</v>
      </c>
      <c r="CE34" s="38"/>
      <c r="CF34" s="38"/>
      <c r="CG34" s="38"/>
      <c r="CH34" s="38"/>
      <c r="CI34" s="38"/>
      <c r="CJ34" s="38"/>
      <c r="CK34" s="38"/>
      <c r="CL34" s="39" t="b">
        <v>0</v>
      </c>
      <c r="CM34" s="40"/>
      <c r="CN34" s="40"/>
      <c r="CO34" s="40"/>
      <c r="CP34" s="38"/>
      <c r="CQ34" s="38"/>
      <c r="CR34" s="38"/>
      <c r="CS34" s="38"/>
    </row>
    <row r="35" ht="15.75" customHeight="1">
      <c r="A35" s="29">
        <v>44061.0</v>
      </c>
      <c r="B35" s="38"/>
      <c r="C35" s="38"/>
      <c r="D35" s="31" t="s">
        <v>73</v>
      </c>
      <c r="E35" s="31" t="str">
        <f t="shared" si="1"/>
        <v>PS</v>
      </c>
      <c r="F35" s="30" t="b">
        <f t="shared" si="2"/>
        <v>0</v>
      </c>
      <c r="G35" s="30">
        <v>2.0</v>
      </c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41">
        <v>27.33</v>
      </c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42">
        <v>2480.281172390341</v>
      </c>
      <c r="BG35" s="42"/>
      <c r="BH35" s="32">
        <f t="shared" si="3"/>
        <v>1506.463756</v>
      </c>
      <c r="BI35" s="38"/>
      <c r="BJ35" s="38"/>
      <c r="BK35" s="38"/>
      <c r="BL35" s="36">
        <v>2.807834743625145E-4</v>
      </c>
      <c r="BM35" s="36">
        <v>9.696863022540932E-5</v>
      </c>
      <c r="BN35" s="36"/>
      <c r="BO35" s="36"/>
      <c r="BP35" s="36"/>
      <c r="BQ35" s="36">
        <v>2.275999007466522E-4</v>
      </c>
      <c r="BR35" s="36">
        <v>6.54014556550909E-5</v>
      </c>
      <c r="BS35" s="36">
        <v>2.541916875545833E-4</v>
      </c>
      <c r="BT35" s="36"/>
      <c r="BU35" s="37">
        <f t="shared" si="4"/>
        <v>0.0001700250306</v>
      </c>
      <c r="BV35" s="38"/>
      <c r="BW35" s="38"/>
      <c r="BX35" s="38"/>
      <c r="BY35" s="38"/>
      <c r="BZ35" s="38"/>
      <c r="CA35" s="38"/>
      <c r="CB35" s="42">
        <v>418288.7899471777</v>
      </c>
      <c r="CC35" s="42"/>
      <c r="CD35" s="32">
        <f t="shared" si="5"/>
        <v>179797.1924</v>
      </c>
      <c r="CE35" s="38"/>
      <c r="CF35" s="38"/>
      <c r="CG35" s="38"/>
      <c r="CH35" s="38"/>
      <c r="CI35" s="38"/>
      <c r="CJ35" s="38"/>
      <c r="CK35" s="38"/>
      <c r="CL35" s="39" t="b">
        <v>0</v>
      </c>
      <c r="CM35" s="40"/>
      <c r="CN35" s="40"/>
      <c r="CO35" s="40"/>
      <c r="CP35" s="38"/>
      <c r="CQ35" s="38"/>
      <c r="CR35" s="38"/>
      <c r="CS35" s="38"/>
    </row>
    <row r="36" ht="15.75" customHeight="1">
      <c r="A36" s="29">
        <v>44065.0</v>
      </c>
      <c r="B36" s="38"/>
      <c r="C36" s="38"/>
      <c r="D36" s="31" t="s">
        <v>73</v>
      </c>
      <c r="E36" s="31" t="str">
        <f t="shared" si="1"/>
        <v>PS</v>
      </c>
      <c r="F36" s="30" t="b">
        <f t="shared" si="2"/>
        <v>0</v>
      </c>
      <c r="G36" s="30">
        <v>2.0</v>
      </c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41">
        <v>27.24</v>
      </c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42">
        <v>1125.695935454941</v>
      </c>
      <c r="BG36" s="42"/>
      <c r="BH36" s="32">
        <f t="shared" si="3"/>
        <v>1472.331641</v>
      </c>
      <c r="BI36" s="38"/>
      <c r="BJ36" s="38"/>
      <c r="BK36" s="38"/>
      <c r="BL36" s="36">
        <v>1.226174987319313E-4</v>
      </c>
      <c r="BM36" s="36">
        <v>5.590969360329003E-5</v>
      </c>
      <c r="BN36" s="36"/>
      <c r="BO36" s="36"/>
      <c r="BP36" s="36"/>
      <c r="BQ36" s="36">
        <v>1.696174494784651E-4</v>
      </c>
      <c r="BR36" s="36">
        <v>2.913326073342829E-5</v>
      </c>
      <c r="BS36" s="36">
        <v>1.461174741051982E-4</v>
      </c>
      <c r="BT36" s="36"/>
      <c r="BU36" s="37">
        <f t="shared" si="4"/>
        <v>0.0002045114783</v>
      </c>
      <c r="BV36" s="38"/>
      <c r="BW36" s="38"/>
      <c r="BX36" s="38"/>
      <c r="BY36" s="38"/>
      <c r="BZ36" s="38"/>
      <c r="CA36" s="38"/>
      <c r="CB36" s="42">
        <v>202827.8936502712</v>
      </c>
      <c r="CC36" s="42"/>
      <c r="CD36" s="32">
        <f t="shared" si="5"/>
        <v>219642.5989</v>
      </c>
      <c r="CE36" s="38"/>
      <c r="CF36" s="38"/>
      <c r="CG36" s="38"/>
      <c r="CH36" s="38"/>
      <c r="CI36" s="38"/>
      <c r="CJ36" s="38"/>
      <c r="CK36" s="38"/>
      <c r="CL36" s="39" t="b">
        <v>0</v>
      </c>
      <c r="CM36" s="40"/>
      <c r="CN36" s="40"/>
      <c r="CO36" s="40"/>
      <c r="CP36" s="38"/>
      <c r="CQ36" s="38"/>
      <c r="CR36" s="38"/>
      <c r="CS36" s="38"/>
    </row>
    <row r="37" ht="15.75" customHeight="1">
      <c r="A37" s="29">
        <v>44067.0</v>
      </c>
      <c r="B37" s="38"/>
      <c r="C37" s="38"/>
      <c r="D37" s="31" t="s">
        <v>73</v>
      </c>
      <c r="E37" s="31" t="str">
        <f t="shared" si="1"/>
        <v>PS</v>
      </c>
      <c r="F37" s="30" t="b">
        <f t="shared" si="2"/>
        <v>0</v>
      </c>
      <c r="G37" s="30">
        <v>2.0</v>
      </c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41">
        <v>27.71</v>
      </c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42">
        <v>1064.298251277516</v>
      </c>
      <c r="BG37" s="42"/>
      <c r="BH37" s="32">
        <f t="shared" si="3"/>
        <v>1495.873685</v>
      </c>
      <c r="BI37" s="38"/>
      <c r="BJ37" s="38"/>
      <c r="BK37" s="38"/>
      <c r="BL37" s="36">
        <v>2.121095238133576E-4</v>
      </c>
      <c r="BM37" s="36">
        <v>7.907785287809506E-6</v>
      </c>
      <c r="BN37" s="36"/>
      <c r="BO37" s="36"/>
      <c r="BP37" s="36"/>
      <c r="BQ37" s="36">
        <v>1.814176720387299E-4</v>
      </c>
      <c r="BR37" s="36">
        <v>9.335384049389007E-5</v>
      </c>
      <c r="BS37" s="36">
        <v>1.967635979260438E-4</v>
      </c>
      <c r="BT37" s="36"/>
      <c r="BU37" s="37">
        <f t="shared" si="4"/>
        <v>0.0002304517044</v>
      </c>
      <c r="BV37" s="38"/>
      <c r="BW37" s="38"/>
      <c r="BX37" s="38"/>
      <c r="BY37" s="38"/>
      <c r="BZ37" s="38"/>
      <c r="CA37" s="38"/>
      <c r="CB37" s="42">
        <v>151087.7797513561</v>
      </c>
      <c r="CC37" s="42"/>
      <c r="CD37" s="32">
        <f t="shared" si="5"/>
        <v>259038.3348</v>
      </c>
      <c r="CE37" s="38"/>
      <c r="CF37" s="38"/>
      <c r="CG37" s="38"/>
      <c r="CH37" s="38"/>
      <c r="CI37" s="38"/>
      <c r="CJ37" s="38"/>
      <c r="CK37" s="38"/>
      <c r="CL37" s="39" t="b">
        <v>0</v>
      </c>
      <c r="CM37" s="40"/>
      <c r="CN37" s="40"/>
      <c r="CO37" s="40"/>
      <c r="CP37" s="38"/>
      <c r="CQ37" s="38"/>
      <c r="CR37" s="38"/>
      <c r="CS37" s="38"/>
    </row>
    <row r="38" ht="15.75" customHeight="1">
      <c r="A38" s="29">
        <v>44069.0</v>
      </c>
      <c r="B38" s="38"/>
      <c r="C38" s="38"/>
      <c r="D38" s="31" t="s">
        <v>73</v>
      </c>
      <c r="E38" s="31" t="str">
        <f t="shared" si="1"/>
        <v>PS</v>
      </c>
      <c r="F38" s="30" t="b">
        <f t="shared" si="2"/>
        <v>0</v>
      </c>
      <c r="G38" s="30">
        <v>2.0</v>
      </c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41">
        <v>26.76</v>
      </c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42">
        <v>1531.253212828704</v>
      </c>
      <c r="BG38" s="42"/>
      <c r="BH38" s="32">
        <f t="shared" si="3"/>
        <v>1248.593596</v>
      </c>
      <c r="BI38" s="38"/>
      <c r="BJ38" s="38"/>
      <c r="BK38" s="38"/>
      <c r="BL38" s="36">
        <v>3.245331667452109E-4</v>
      </c>
      <c r="BM38" s="36">
        <v>6.316694264473413E-5</v>
      </c>
      <c r="BN38" s="36"/>
      <c r="BO38" s="36"/>
      <c r="BP38" s="36"/>
      <c r="BQ38" s="36">
        <v>2.010637784583928E-4</v>
      </c>
      <c r="BR38" s="36">
        <v>1.652094974513017E-5</v>
      </c>
      <c r="BS38" s="36">
        <v>2.627984726018018E-4</v>
      </c>
      <c r="BT38" s="36"/>
      <c r="BU38" s="37">
        <f t="shared" si="4"/>
        <v>0.0002286193495</v>
      </c>
      <c r="BV38" s="38"/>
      <c r="BW38" s="38"/>
      <c r="BX38" s="38"/>
      <c r="BY38" s="38"/>
      <c r="BZ38" s="38"/>
      <c r="CA38" s="38"/>
      <c r="CB38" s="42">
        <v>284743.0974392667</v>
      </c>
      <c r="CC38" s="42"/>
      <c r="CD38" s="32">
        <f t="shared" si="5"/>
        <v>221785.8573</v>
      </c>
      <c r="CE38" s="38"/>
      <c r="CF38" s="38"/>
      <c r="CG38" s="38"/>
      <c r="CH38" s="38"/>
      <c r="CI38" s="38"/>
      <c r="CJ38" s="38"/>
      <c r="CK38" s="38"/>
      <c r="CL38" s="39" t="b">
        <v>0</v>
      </c>
      <c r="CM38" s="40"/>
      <c r="CN38" s="40"/>
      <c r="CO38" s="40"/>
      <c r="CP38" s="38"/>
      <c r="CQ38" s="38"/>
      <c r="CR38" s="38"/>
      <c r="CS38" s="38"/>
    </row>
    <row r="39" ht="15.75" customHeight="1">
      <c r="A39" s="29">
        <v>44071.0</v>
      </c>
      <c r="B39" s="38"/>
      <c r="C39" s="38"/>
      <c r="D39" s="31" t="s">
        <v>73</v>
      </c>
      <c r="E39" s="31" t="str">
        <f t="shared" si="1"/>
        <v>PS</v>
      </c>
      <c r="F39" s="30" t="b">
        <f t="shared" si="2"/>
        <v>0</v>
      </c>
      <c r="G39" s="30">
        <v>2.0</v>
      </c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41">
        <v>26.85</v>
      </c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42">
        <v>1277.839852797862</v>
      </c>
      <c r="BG39" s="42"/>
      <c r="BH39" s="32">
        <f t="shared" si="3"/>
        <v>1319.982409</v>
      </c>
      <c r="BI39" s="38"/>
      <c r="BJ39" s="38"/>
      <c r="BK39" s="38"/>
      <c r="BL39" s="36">
        <v>3.664781611566415E-4</v>
      </c>
      <c r="BM39" s="36">
        <v>2.044408850308878E-4</v>
      </c>
      <c r="BN39" s="36"/>
      <c r="BO39" s="36"/>
      <c r="BP39" s="36"/>
      <c r="BQ39" s="36">
        <v>2.182964185951219E-4</v>
      </c>
      <c r="BR39" s="36">
        <v>3.388881573805276E-5</v>
      </c>
      <c r="BS39" s="36">
        <v>2.923872898758817E-4</v>
      </c>
      <c r="BT39" s="36"/>
      <c r="BU39" s="37">
        <f t="shared" si="4"/>
        <v>0.0002199775305</v>
      </c>
      <c r="BV39" s="38"/>
      <c r="BW39" s="38"/>
      <c r="BX39" s="38"/>
      <c r="BY39" s="38"/>
      <c r="BZ39" s="38"/>
      <c r="CA39" s="38"/>
      <c r="CB39" s="42">
        <v>238244.1131266413</v>
      </c>
      <c r="CC39" s="42"/>
      <c r="CD39" s="32">
        <f t="shared" si="5"/>
        <v>223797.2515</v>
      </c>
      <c r="CE39" s="38"/>
      <c r="CF39" s="38"/>
      <c r="CG39" s="38"/>
      <c r="CH39" s="38"/>
      <c r="CI39" s="38"/>
      <c r="CJ39" s="38"/>
      <c r="CK39" s="38"/>
      <c r="CL39" s="39" t="b">
        <v>0</v>
      </c>
      <c r="CM39" s="40"/>
      <c r="CN39" s="40"/>
      <c r="CO39" s="40"/>
      <c r="CP39" s="38"/>
      <c r="CQ39" s="38"/>
      <c r="CR39" s="38"/>
      <c r="CS39" s="38"/>
    </row>
    <row r="40" ht="15.75" customHeight="1">
      <c r="A40" s="29">
        <v>44073.0</v>
      </c>
      <c r="B40" s="38"/>
      <c r="C40" s="38"/>
      <c r="D40" s="31" t="s">
        <v>73</v>
      </c>
      <c r="E40" s="31" t="str">
        <f t="shared" si="1"/>
        <v>PS</v>
      </c>
      <c r="F40" s="30" t="b">
        <f t="shared" si="2"/>
        <v>0</v>
      </c>
      <c r="G40" s="30">
        <v>2.0</v>
      </c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41">
        <v>27.06</v>
      </c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42">
        <v>1243.880725743822</v>
      </c>
      <c r="BG40" s="42"/>
      <c r="BH40" s="32">
        <f t="shared" si="3"/>
        <v>1431.186129</v>
      </c>
      <c r="BI40" s="38"/>
      <c r="BJ40" s="38"/>
      <c r="BK40" s="38"/>
      <c r="BL40" s="36">
        <v>2.283166206590379E-4</v>
      </c>
      <c r="BM40" s="36">
        <v>8.544499733694445E-5</v>
      </c>
      <c r="BN40" s="36"/>
      <c r="BO40" s="36"/>
      <c r="BP40" s="36"/>
      <c r="BQ40" s="36">
        <v>2.617432054355548E-4</v>
      </c>
      <c r="BR40" s="36">
        <v>1.835711358565871E-5</v>
      </c>
      <c r="BS40" s="36">
        <v>2.450299130472964E-4</v>
      </c>
      <c r="BT40" s="36"/>
      <c r="BU40" s="37">
        <f t="shared" si="4"/>
        <v>0.0002103358724</v>
      </c>
      <c r="BV40" s="38"/>
      <c r="BW40" s="38"/>
      <c r="BX40" s="38"/>
      <c r="BY40" s="38"/>
      <c r="BZ40" s="38"/>
      <c r="CA40" s="38"/>
      <c r="CB40" s="42">
        <v>232026.4026903911</v>
      </c>
      <c r="CC40" s="42"/>
      <c r="CD40" s="32">
        <f t="shared" si="5"/>
        <v>253908.953</v>
      </c>
      <c r="CE40" s="38"/>
      <c r="CF40" s="38"/>
      <c r="CG40" s="38"/>
      <c r="CH40" s="38"/>
      <c r="CI40" s="38"/>
      <c r="CJ40" s="38"/>
      <c r="CK40" s="38"/>
      <c r="CL40" s="39" t="b">
        <v>0</v>
      </c>
      <c r="CM40" s="40"/>
      <c r="CN40" s="40"/>
      <c r="CO40" s="40"/>
      <c r="CP40" s="38"/>
      <c r="CQ40" s="38"/>
      <c r="CR40" s="38"/>
      <c r="CS40" s="38"/>
    </row>
    <row r="41" ht="15.75" customHeight="1">
      <c r="A41" s="29">
        <v>44075.0</v>
      </c>
      <c r="B41" s="38"/>
      <c r="C41" s="38"/>
      <c r="D41" s="31" t="s">
        <v>73</v>
      </c>
      <c r="E41" s="31" t="str">
        <f t="shared" si="1"/>
        <v>PS</v>
      </c>
      <c r="F41" s="30" t="b">
        <f t="shared" si="2"/>
        <v>0</v>
      </c>
      <c r="G41" s="30">
        <v>2.0</v>
      </c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41">
        <v>25.62</v>
      </c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42">
        <v>1482.640001833829</v>
      </c>
      <c r="BG41" s="42"/>
      <c r="BH41" s="32">
        <f t="shared" si="3"/>
        <v>1422.685239</v>
      </c>
      <c r="BI41" s="38"/>
      <c r="BJ41" s="38"/>
      <c r="BK41" s="38"/>
      <c r="BL41" s="36">
        <v>1.286710819625553E-4</v>
      </c>
      <c r="BM41" s="36">
        <v>1.620578972725841E-5</v>
      </c>
      <c r="BN41" s="36"/>
      <c r="BO41" s="36"/>
      <c r="BP41" s="36"/>
      <c r="BQ41" s="36">
        <v>7.714567637674905E-5</v>
      </c>
      <c r="BR41" s="36">
        <v>4.249152373899394E-5</v>
      </c>
      <c r="BS41" s="36">
        <v>1.029083791696522E-4</v>
      </c>
      <c r="BT41" s="36"/>
      <c r="BU41" s="37">
        <f t="shared" si="4"/>
        <v>0.0001958103481</v>
      </c>
      <c r="BV41" s="38"/>
      <c r="BW41" s="38"/>
      <c r="BX41" s="38"/>
      <c r="BY41" s="38"/>
      <c r="BZ41" s="38"/>
      <c r="CA41" s="38"/>
      <c r="CB41" s="42">
        <v>212884.8646633103</v>
      </c>
      <c r="CC41" s="42"/>
      <c r="CD41" s="32">
        <f t="shared" si="5"/>
        <v>243126.4326</v>
      </c>
      <c r="CE41" s="38"/>
      <c r="CF41" s="38"/>
      <c r="CG41" s="38"/>
      <c r="CH41" s="38"/>
      <c r="CI41" s="38"/>
      <c r="CJ41" s="38"/>
      <c r="CK41" s="38"/>
      <c r="CL41" s="39" t="b">
        <v>0</v>
      </c>
      <c r="CM41" s="40"/>
      <c r="CN41" s="40"/>
      <c r="CO41" s="40"/>
      <c r="CP41" s="38"/>
      <c r="CQ41" s="38"/>
      <c r="CR41" s="38"/>
      <c r="CS41" s="38"/>
    </row>
    <row r="42" ht="15.75" customHeight="1">
      <c r="A42" s="29">
        <v>44077.0</v>
      </c>
      <c r="B42" s="38"/>
      <c r="C42" s="38"/>
      <c r="D42" s="31" t="s">
        <v>73</v>
      </c>
      <c r="E42" s="31" t="str">
        <f t="shared" si="1"/>
        <v>PS</v>
      </c>
      <c r="F42" s="30" t="b">
        <f t="shared" si="2"/>
        <v>0</v>
      </c>
      <c r="G42" s="30">
        <v>2.0</v>
      </c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41">
        <v>25.59</v>
      </c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42">
        <v>1620.31685275274</v>
      </c>
      <c r="BG42" s="42"/>
      <c r="BH42" s="32">
        <f t="shared" si="3"/>
        <v>1501.44609</v>
      </c>
      <c r="BI42" s="38"/>
      <c r="BJ42" s="38"/>
      <c r="BK42" s="38"/>
      <c r="BL42" s="36">
        <v>1.33746517710137E-4</v>
      </c>
      <c r="BM42" s="36">
        <v>3.160313398244387E-5</v>
      </c>
      <c r="BN42" s="36"/>
      <c r="BO42" s="36"/>
      <c r="BP42" s="36"/>
      <c r="BQ42" s="36">
        <v>1.633640971975259E-4</v>
      </c>
      <c r="BR42" s="36">
        <v>4.368593208563845E-5</v>
      </c>
      <c r="BS42" s="36">
        <v>1.485553074538315E-4</v>
      </c>
      <c r="BT42" s="36"/>
      <c r="BU42" s="37">
        <f t="shared" si="4"/>
        <v>0.0001670204334</v>
      </c>
      <c r="BV42" s="38"/>
      <c r="BW42" s="38"/>
      <c r="BX42" s="38"/>
      <c r="BY42" s="38"/>
      <c r="BZ42" s="38"/>
      <c r="CA42" s="38"/>
      <c r="CB42" s="42">
        <v>301646.2868927137</v>
      </c>
      <c r="CC42" s="42"/>
      <c r="CD42" s="32">
        <f t="shared" si="5"/>
        <v>251860.494</v>
      </c>
      <c r="CE42" s="38"/>
      <c r="CF42" s="38"/>
      <c r="CG42" s="38"/>
      <c r="CH42" s="38"/>
      <c r="CI42" s="38"/>
      <c r="CJ42" s="38"/>
      <c r="CK42" s="38"/>
      <c r="CL42" s="39" t="b">
        <v>0</v>
      </c>
      <c r="CM42" s="40"/>
      <c r="CN42" s="40"/>
      <c r="CO42" s="40"/>
      <c r="CP42" s="38"/>
      <c r="CQ42" s="38"/>
      <c r="CR42" s="38"/>
      <c r="CS42" s="38"/>
    </row>
    <row r="43" ht="15.75" customHeight="1">
      <c r="A43" s="29">
        <v>44079.0</v>
      </c>
      <c r="B43" s="38"/>
      <c r="C43" s="38"/>
      <c r="D43" s="31" t="s">
        <v>73</v>
      </c>
      <c r="E43" s="31" t="str">
        <f t="shared" si="1"/>
        <v>PS</v>
      </c>
      <c r="F43" s="30" t="b">
        <f t="shared" si="2"/>
        <v>0</v>
      </c>
      <c r="G43" s="30">
        <v>2.0</v>
      </c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41">
        <v>26.04</v>
      </c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42">
        <v>1488.748763067141</v>
      </c>
      <c r="BG43" s="42"/>
      <c r="BH43" s="32">
        <f t="shared" si="3"/>
        <v>1450.579339</v>
      </c>
      <c r="BI43" s="38"/>
      <c r="BJ43" s="38"/>
      <c r="BK43" s="38"/>
      <c r="BL43" s="36">
        <v>1.961272206710964E-4</v>
      </c>
      <c r="BM43" s="36">
        <v>1.105238279273747E-5</v>
      </c>
      <c r="BN43" s="36"/>
      <c r="BO43" s="36"/>
      <c r="BP43" s="36"/>
      <c r="BQ43" s="36">
        <v>1.842144816411231E-4</v>
      </c>
      <c r="BR43" s="36">
        <v>1.149997837057351E-4</v>
      </c>
      <c r="BS43" s="36">
        <v>1.901708511561098E-4</v>
      </c>
      <c r="BT43" s="36"/>
      <c r="BU43" s="37">
        <f t="shared" si="4"/>
        <v>0.0001678101608</v>
      </c>
      <c r="BV43" s="38"/>
      <c r="BW43" s="38"/>
      <c r="BX43" s="38"/>
      <c r="BY43" s="38"/>
      <c r="BZ43" s="38"/>
      <c r="CA43" s="38"/>
      <c r="CB43" s="42">
        <v>230830.4957135602</v>
      </c>
      <c r="CC43" s="42"/>
      <c r="CD43" s="32">
        <f t="shared" si="5"/>
        <v>232706.8423</v>
      </c>
      <c r="CE43" s="38"/>
      <c r="CF43" s="38"/>
      <c r="CG43" s="38"/>
      <c r="CH43" s="38"/>
      <c r="CI43" s="38"/>
      <c r="CJ43" s="38"/>
      <c r="CK43" s="38"/>
      <c r="CL43" s="39" t="b">
        <v>0</v>
      </c>
      <c r="CM43" s="40"/>
      <c r="CN43" s="40"/>
      <c r="CO43" s="40"/>
      <c r="CP43" s="38"/>
      <c r="CQ43" s="38"/>
      <c r="CR43" s="38"/>
      <c r="CS43" s="38"/>
    </row>
    <row r="44" ht="15.75" customHeight="1">
      <c r="A44" s="29">
        <v>44081.0</v>
      </c>
      <c r="B44" s="38"/>
      <c r="C44" s="38"/>
      <c r="D44" s="31" t="s">
        <v>73</v>
      </c>
      <c r="E44" s="31" t="str">
        <f t="shared" si="1"/>
        <v>PS</v>
      </c>
      <c r="F44" s="30" t="b">
        <f t="shared" si="2"/>
        <v>0</v>
      </c>
      <c r="G44" s="30">
        <v>2.0</v>
      </c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41">
        <v>26.08</v>
      </c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42">
        <v>1671.644105095023</v>
      </c>
      <c r="BG44" s="42"/>
      <c r="BH44" s="32">
        <f t="shared" si="3"/>
        <v>1786.759108</v>
      </c>
      <c r="BI44" s="38"/>
      <c r="BJ44" s="38"/>
      <c r="BK44" s="38"/>
      <c r="BL44" s="36">
        <v>1.699418405595476E-4</v>
      </c>
      <c r="BM44" s="36">
        <v>2.157811014988133E-5</v>
      </c>
      <c r="BN44" s="36"/>
      <c r="BO44" s="36"/>
      <c r="BP44" s="36"/>
      <c r="BQ44" s="36">
        <v>1.269335913494596E-4</v>
      </c>
      <c r="BR44" s="36">
        <v>1.331406494666252E-5</v>
      </c>
      <c r="BS44" s="36">
        <v>1.484377159545036E-4</v>
      </c>
      <c r="BT44" s="36"/>
      <c r="BU44" s="37">
        <f t="shared" si="4"/>
        <v>0.0001732280934</v>
      </c>
      <c r="BV44" s="38"/>
      <c r="BW44" s="38"/>
      <c r="BX44" s="38"/>
      <c r="BY44" s="38"/>
      <c r="BZ44" s="38"/>
      <c r="CA44" s="38"/>
      <c r="CB44" s="42">
        <v>281914.4201037501</v>
      </c>
      <c r="CC44" s="42"/>
      <c r="CD44" s="32">
        <f t="shared" si="5"/>
        <v>308411.4233</v>
      </c>
      <c r="CE44" s="38"/>
      <c r="CF44" s="38"/>
      <c r="CG44" s="38"/>
      <c r="CH44" s="38"/>
      <c r="CI44" s="38"/>
      <c r="CJ44" s="38"/>
      <c r="CK44" s="38"/>
      <c r="CL44" s="39" t="b">
        <v>0</v>
      </c>
      <c r="CM44" s="40"/>
      <c r="CN44" s="40"/>
      <c r="CO44" s="40"/>
      <c r="CP44" s="38"/>
      <c r="CQ44" s="38"/>
      <c r="CR44" s="38"/>
      <c r="CS44" s="38"/>
    </row>
    <row r="45" ht="15.75" customHeight="1">
      <c r="A45" s="29">
        <v>44084.0</v>
      </c>
      <c r="B45" s="38"/>
      <c r="C45" s="38"/>
      <c r="D45" s="31" t="s">
        <v>73</v>
      </c>
      <c r="E45" s="31" t="str">
        <f t="shared" si="1"/>
        <v>PS</v>
      </c>
      <c r="F45" s="30" t="b">
        <f t="shared" si="2"/>
        <v>0</v>
      </c>
      <c r="G45" s="30">
        <v>2.0</v>
      </c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41">
        <v>27.4</v>
      </c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42">
        <v>989.5469727835678</v>
      </c>
      <c r="BG45" s="42"/>
      <c r="BH45" s="32">
        <f t="shared" si="3"/>
        <v>1757.128741</v>
      </c>
      <c r="BI45" s="38"/>
      <c r="BJ45" s="38"/>
      <c r="BK45" s="38"/>
      <c r="BL45" s="36">
        <v>2.51880038612549E-4</v>
      </c>
      <c r="BM45" s="36">
        <v>1.463558792300224E-4</v>
      </c>
      <c r="BN45" s="36"/>
      <c r="BO45" s="36"/>
      <c r="BP45" s="36"/>
      <c r="BQ45" s="36">
        <v>2.460770617930769E-4</v>
      </c>
      <c r="BR45" s="36">
        <v>9.853583607698268E-5</v>
      </c>
      <c r="BS45" s="36">
        <v>2.48978550202813E-4</v>
      </c>
      <c r="BT45" s="36"/>
      <c r="BU45" s="37">
        <f t="shared" si="4"/>
        <v>0.0001751937905</v>
      </c>
      <c r="BV45" s="38"/>
      <c r="BW45" s="38"/>
      <c r="BX45" s="38"/>
      <c r="BY45" s="38"/>
      <c r="BZ45" s="38"/>
      <c r="CA45" s="38"/>
      <c r="CB45" s="42">
        <v>136258.1442848653</v>
      </c>
      <c r="CC45" s="42"/>
      <c r="CD45" s="32">
        <f t="shared" si="5"/>
        <v>306139.9378</v>
      </c>
      <c r="CE45" s="38"/>
      <c r="CF45" s="38"/>
      <c r="CG45" s="38"/>
      <c r="CH45" s="38"/>
      <c r="CI45" s="38"/>
      <c r="CJ45" s="38"/>
      <c r="CK45" s="38"/>
      <c r="CL45" s="39" t="b">
        <v>0</v>
      </c>
      <c r="CM45" s="40"/>
      <c r="CN45" s="40"/>
      <c r="CO45" s="40"/>
      <c r="CP45" s="38"/>
      <c r="CQ45" s="38"/>
      <c r="CR45" s="38"/>
      <c r="CS45" s="38"/>
    </row>
    <row r="46" ht="15.75" customHeight="1">
      <c r="A46" s="29">
        <v>44085.0</v>
      </c>
      <c r="B46" s="38"/>
      <c r="C46" s="38"/>
      <c r="D46" s="31" t="s">
        <v>73</v>
      </c>
      <c r="E46" s="31" t="str">
        <f t="shared" si="1"/>
        <v>PS</v>
      </c>
      <c r="F46" s="30" t="b">
        <f t="shared" si="2"/>
        <v>0</v>
      </c>
      <c r="G46" s="30">
        <v>2.0</v>
      </c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41">
        <v>26.31</v>
      </c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42">
        <v>3163.538845235534</v>
      </c>
      <c r="BG46" s="42"/>
      <c r="BH46" s="32">
        <f t="shared" si="3"/>
        <v>1675.295086</v>
      </c>
      <c r="BI46" s="38"/>
      <c r="BJ46" s="38"/>
      <c r="BK46" s="38"/>
      <c r="BL46" s="36">
        <v>1.388672573438156E-4</v>
      </c>
      <c r="BM46" s="36">
        <v>6.770428331686976E-5</v>
      </c>
      <c r="BN46" s="36"/>
      <c r="BO46" s="36"/>
      <c r="BP46" s="36"/>
      <c r="BQ46" s="36">
        <v>1.211288274923415E-4</v>
      </c>
      <c r="BR46" s="36">
        <v>4.999161915489813E-5</v>
      </c>
      <c r="BS46" s="36">
        <v>1.299980424180786E-4</v>
      </c>
      <c r="BT46" s="36"/>
      <c r="BU46" s="37">
        <f t="shared" si="4"/>
        <v>0.0001866950493</v>
      </c>
      <c r="BV46" s="38"/>
      <c r="BW46" s="38"/>
      <c r="BX46" s="38"/>
      <c r="BY46" s="38"/>
      <c r="BZ46" s="38"/>
      <c r="CA46" s="38"/>
      <c r="CB46" s="42">
        <v>591407.7694225569</v>
      </c>
      <c r="CC46" s="42"/>
      <c r="CD46" s="32">
        <f t="shared" si="5"/>
        <v>302314.4456</v>
      </c>
      <c r="CE46" s="38"/>
      <c r="CF46" s="38"/>
      <c r="CG46" s="38"/>
      <c r="CH46" s="38"/>
      <c r="CI46" s="38"/>
      <c r="CJ46" s="38"/>
      <c r="CK46" s="38"/>
      <c r="CL46" s="39" t="b">
        <v>0</v>
      </c>
      <c r="CM46" s="40"/>
      <c r="CN46" s="40"/>
      <c r="CO46" s="40"/>
      <c r="CP46" s="38"/>
      <c r="CQ46" s="38"/>
      <c r="CR46" s="38"/>
      <c r="CS46" s="38"/>
    </row>
    <row r="47" ht="15.75" customHeight="1">
      <c r="A47" s="29">
        <v>44086.0</v>
      </c>
      <c r="B47" s="38"/>
      <c r="C47" s="38"/>
      <c r="D47" s="31" t="s">
        <v>73</v>
      </c>
      <c r="E47" s="31" t="str">
        <f t="shared" si="1"/>
        <v>PS</v>
      </c>
      <c r="F47" s="30" t="b">
        <f t="shared" si="2"/>
        <v>0</v>
      </c>
      <c r="G47" s="30">
        <v>2.0</v>
      </c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41">
        <v>26.56</v>
      </c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42">
        <v>1472.165019074476</v>
      </c>
      <c r="BG47" s="42"/>
      <c r="BH47" s="32">
        <f t="shared" si="3"/>
        <v>2359.893297</v>
      </c>
      <c r="BI47" s="38"/>
      <c r="BJ47" s="38"/>
      <c r="BK47" s="38"/>
      <c r="BL47" s="36">
        <v>1.306273103010577E-4</v>
      </c>
      <c r="BM47" s="36">
        <v>2.714981423455823E-5</v>
      </c>
      <c r="BN47" s="36"/>
      <c r="BO47" s="36"/>
      <c r="BP47" s="36"/>
      <c r="BQ47" s="36">
        <v>1.861402749655087E-4</v>
      </c>
      <c r="BR47" s="36">
        <v>1.089298659921496E-4</v>
      </c>
      <c r="BS47" s="36">
        <v>1.583837926332832E-4</v>
      </c>
      <c r="BT47" s="36"/>
      <c r="BU47" s="37">
        <f t="shared" si="4"/>
        <v>0.0001989916224</v>
      </c>
      <c r="BV47" s="38"/>
      <c r="BW47" s="38"/>
      <c r="BX47" s="38"/>
      <c r="BY47" s="38"/>
      <c r="BZ47" s="38"/>
      <c r="CA47" s="38"/>
      <c r="CB47" s="42">
        <v>290288.8592862005</v>
      </c>
      <c r="CC47" s="42"/>
      <c r="CD47" s="32">
        <f t="shared" si="5"/>
        <v>441007.6892</v>
      </c>
      <c r="CE47" s="38"/>
      <c r="CF47" s="38"/>
      <c r="CG47" s="38"/>
      <c r="CH47" s="38"/>
      <c r="CI47" s="38"/>
      <c r="CJ47" s="38"/>
      <c r="CK47" s="38"/>
      <c r="CL47" s="39" t="b">
        <v>0</v>
      </c>
      <c r="CM47" s="40"/>
      <c r="CN47" s="40"/>
      <c r="CO47" s="40"/>
      <c r="CP47" s="38"/>
      <c r="CQ47" s="38"/>
      <c r="CR47" s="38"/>
      <c r="CS47" s="38"/>
    </row>
    <row r="48" ht="15.75" customHeight="1">
      <c r="A48" s="29">
        <v>44087.0</v>
      </c>
      <c r="B48" s="38"/>
      <c r="C48" s="38"/>
      <c r="D48" s="31" t="s">
        <v>73</v>
      </c>
      <c r="E48" s="31" t="str">
        <f t="shared" si="1"/>
        <v>PS</v>
      </c>
      <c r="F48" s="30" t="b">
        <f t="shared" si="2"/>
        <v>0</v>
      </c>
      <c r="G48" s="30">
        <v>2.0</v>
      </c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41">
        <v>27.45</v>
      </c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42">
        <v>1079.580487838411</v>
      </c>
      <c r="BG48" s="42"/>
      <c r="BH48" s="32">
        <f t="shared" si="3"/>
        <v>3532.075059</v>
      </c>
      <c r="BI48" s="38"/>
      <c r="BJ48" s="38"/>
      <c r="BK48" s="38"/>
      <c r="BL48" s="36">
        <v>2.056733383300673E-4</v>
      </c>
      <c r="BM48" s="36">
        <v>4.565714859254472E-5</v>
      </c>
      <c r="BN48" s="36"/>
      <c r="BO48" s="36"/>
      <c r="BP48" s="36"/>
      <c r="BQ48" s="36">
        <v>2.896809520741686E-4</v>
      </c>
      <c r="BR48" s="36">
        <v>1.004164629549129E-4</v>
      </c>
      <c r="BS48" s="36">
        <v>2.476771452021179E-4</v>
      </c>
      <c r="BT48" s="36"/>
      <c r="BU48" s="37">
        <f t="shared" si="4"/>
        <v>0.0001917052047</v>
      </c>
      <c r="BV48" s="38"/>
      <c r="BW48" s="38"/>
      <c r="BX48" s="38"/>
      <c r="BY48" s="38"/>
      <c r="BZ48" s="38"/>
      <c r="CA48" s="38"/>
      <c r="CB48" s="42">
        <v>211703.0347138927</v>
      </c>
      <c r="CC48" s="42"/>
      <c r="CD48" s="32">
        <f t="shared" si="5"/>
        <v>676460.7638</v>
      </c>
      <c r="CE48" s="38"/>
      <c r="CF48" s="38"/>
      <c r="CG48" s="38"/>
      <c r="CH48" s="38"/>
      <c r="CI48" s="38"/>
      <c r="CJ48" s="38"/>
      <c r="CK48" s="38"/>
      <c r="CL48" s="39" t="b">
        <v>0</v>
      </c>
      <c r="CM48" s="40"/>
      <c r="CN48" s="40"/>
      <c r="CO48" s="40"/>
      <c r="CP48" s="38"/>
      <c r="CQ48" s="38"/>
      <c r="CR48" s="38"/>
      <c r="CS48" s="38"/>
    </row>
    <row r="49" ht="15.75" customHeight="1">
      <c r="A49" s="29">
        <v>44088.0</v>
      </c>
      <c r="B49" s="38"/>
      <c r="C49" s="38"/>
      <c r="D49" s="31" t="s">
        <v>73</v>
      </c>
      <c r="E49" s="31" t="str">
        <f t="shared" si="1"/>
        <v>PS</v>
      </c>
      <c r="F49" s="30" t="b">
        <f t="shared" si="2"/>
        <v>0</v>
      </c>
      <c r="G49" s="30">
        <v>2.0</v>
      </c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41">
        <v>27.02</v>
      </c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42">
        <v>5094.635161884791</v>
      </c>
      <c r="BG49" s="42"/>
      <c r="BH49" s="32">
        <f t="shared" si="3"/>
        <v>3148.619738</v>
      </c>
      <c r="BI49" s="38"/>
      <c r="BJ49" s="38"/>
      <c r="BK49" s="38"/>
      <c r="BL49" s="36">
        <v>2.031255277643626E-4</v>
      </c>
      <c r="BM49" s="36">
        <v>4.150455908246036E-5</v>
      </c>
      <c r="BN49" s="36"/>
      <c r="BO49" s="36"/>
      <c r="BP49" s="36"/>
      <c r="BQ49" s="36">
        <v>2.167156355035732E-4</v>
      </c>
      <c r="BR49" s="36">
        <v>3.44385531330427E-5</v>
      </c>
      <c r="BS49" s="36">
        <v>2.099205816339679E-4</v>
      </c>
      <c r="BT49" s="36"/>
      <c r="BU49" s="37">
        <f t="shared" si="4"/>
        <v>0.0001807799456</v>
      </c>
      <c r="BV49" s="38"/>
      <c r="BW49" s="38"/>
      <c r="BX49" s="38"/>
      <c r="BY49" s="38"/>
      <c r="BZ49" s="38"/>
      <c r="CA49" s="38"/>
      <c r="CB49" s="42">
        <v>975380.6383307481</v>
      </c>
      <c r="CC49" s="42"/>
      <c r="CD49" s="32">
        <f t="shared" si="5"/>
        <v>605933.4866</v>
      </c>
      <c r="CE49" s="38"/>
      <c r="CF49" s="38"/>
      <c r="CG49" s="38"/>
      <c r="CH49" s="38"/>
      <c r="CI49" s="38"/>
      <c r="CJ49" s="38"/>
      <c r="CK49" s="38"/>
      <c r="CL49" s="39" t="b">
        <v>0</v>
      </c>
      <c r="CM49" s="40"/>
      <c r="CN49" s="40"/>
      <c r="CO49" s="40"/>
      <c r="CP49" s="38"/>
      <c r="CQ49" s="38"/>
      <c r="CR49" s="38"/>
      <c r="CS49" s="38"/>
    </row>
    <row r="50" ht="15.75" customHeight="1">
      <c r="A50" s="29">
        <v>44089.0</v>
      </c>
      <c r="B50" s="38"/>
      <c r="C50" s="38"/>
      <c r="D50" s="31" t="s">
        <v>73</v>
      </c>
      <c r="E50" s="31" t="str">
        <f t="shared" si="1"/>
        <v>PS</v>
      </c>
      <c r="F50" s="30" t="b">
        <f t="shared" si="2"/>
        <v>0</v>
      </c>
      <c r="G50" s="30">
        <v>2.0</v>
      </c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41">
        <v>26.85</v>
      </c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42">
        <v>6850.455779010134</v>
      </c>
      <c r="BG50" s="42"/>
      <c r="BH50" s="32">
        <f t="shared" si="3"/>
        <v>2961.710858</v>
      </c>
      <c r="BI50" s="38"/>
      <c r="BJ50" s="38"/>
      <c r="BK50" s="38"/>
      <c r="BL50" s="36">
        <v>1.970134718557052E-4</v>
      </c>
      <c r="BM50" s="36">
        <v>5.50936091200081E-5</v>
      </c>
      <c r="BN50" s="36"/>
      <c r="BO50" s="36"/>
      <c r="BP50" s="36"/>
      <c r="BQ50" s="36">
        <v>2.280794509271501E-4</v>
      </c>
      <c r="BR50" s="36">
        <v>2.813747994570849E-5</v>
      </c>
      <c r="BS50" s="36">
        <v>2.125464613914276E-4</v>
      </c>
      <c r="BT50" s="36"/>
      <c r="BU50" s="37">
        <f t="shared" si="4"/>
        <v>0.000188035637</v>
      </c>
      <c r="BV50" s="38"/>
      <c r="BW50" s="38"/>
      <c r="BX50" s="38"/>
      <c r="BY50" s="38"/>
      <c r="BZ50" s="38"/>
      <c r="CA50" s="38"/>
      <c r="CB50" s="42">
        <v>1313523.51720685</v>
      </c>
      <c r="CC50" s="42"/>
      <c r="CD50" s="32">
        <f t="shared" si="5"/>
        <v>563050.5942</v>
      </c>
      <c r="CE50" s="38"/>
      <c r="CF50" s="38"/>
      <c r="CG50" s="38"/>
      <c r="CH50" s="38"/>
      <c r="CI50" s="38"/>
      <c r="CJ50" s="38"/>
      <c r="CK50" s="38"/>
      <c r="CL50" s="39" t="b">
        <v>0</v>
      </c>
      <c r="CM50" s="40"/>
      <c r="CN50" s="40"/>
      <c r="CO50" s="40"/>
      <c r="CP50" s="38"/>
      <c r="CQ50" s="38"/>
      <c r="CR50" s="38"/>
      <c r="CS50" s="38"/>
    </row>
    <row r="51" ht="15.75" customHeight="1">
      <c r="A51" s="29">
        <v>44090.0</v>
      </c>
      <c r="B51" s="38"/>
      <c r="C51" s="38"/>
      <c r="D51" s="31" t="s">
        <v>73</v>
      </c>
      <c r="E51" s="31" t="str">
        <f t="shared" si="1"/>
        <v>PS</v>
      </c>
      <c r="F51" s="30" t="b">
        <f t="shared" si="2"/>
        <v>0</v>
      </c>
      <c r="G51" s="30">
        <v>2.0</v>
      </c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41">
        <v>26.23</v>
      </c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42">
        <v>1246.262244686063</v>
      </c>
      <c r="BG51" s="42"/>
      <c r="BH51" s="32">
        <f t="shared" si="3"/>
        <v>2850.07467</v>
      </c>
      <c r="BI51" s="38"/>
      <c r="BJ51" s="38"/>
      <c r="BK51" s="38"/>
      <c r="BL51" s="36">
        <v>6.434230379194101E-5</v>
      </c>
      <c r="BM51" s="36">
        <v>1.372563165071072E-5</v>
      </c>
      <c r="BN51" s="36"/>
      <c r="BO51" s="36"/>
      <c r="BP51" s="36"/>
      <c r="BQ51" s="36">
        <v>8.640119035177777E-5</v>
      </c>
      <c r="BR51" s="36">
        <v>1.582596140847821E-5</v>
      </c>
      <c r="BS51" s="36">
        <v>7.537174707185939E-5</v>
      </c>
      <c r="BT51" s="36"/>
      <c r="BU51" s="37">
        <f t="shared" si="4"/>
        <v>0.0001737441274</v>
      </c>
      <c r="BV51" s="38"/>
      <c r="BW51" s="38"/>
      <c r="BX51" s="38"/>
      <c r="BY51" s="38"/>
      <c r="BZ51" s="38"/>
      <c r="CA51" s="38"/>
      <c r="CB51" s="42">
        <v>238771.3834594028</v>
      </c>
      <c r="CC51" s="42"/>
      <c r="CD51" s="32">
        <f t="shared" si="5"/>
        <v>540286.4547</v>
      </c>
      <c r="CE51" s="38"/>
      <c r="CF51" s="38"/>
      <c r="CG51" s="38"/>
      <c r="CH51" s="38"/>
      <c r="CI51" s="38"/>
      <c r="CJ51" s="38"/>
      <c r="CK51" s="38"/>
      <c r="CL51" s="39" t="b">
        <v>0</v>
      </c>
      <c r="CM51" s="40"/>
      <c r="CN51" s="40"/>
      <c r="CO51" s="40"/>
      <c r="CP51" s="38"/>
      <c r="CQ51" s="38"/>
      <c r="CR51" s="38"/>
      <c r="CS51" s="38"/>
    </row>
    <row r="52" ht="15.75" customHeight="1">
      <c r="A52" s="29">
        <v>44091.0</v>
      </c>
      <c r="B52" s="38"/>
      <c r="C52" s="38"/>
      <c r="D52" s="31" t="s">
        <v>73</v>
      </c>
      <c r="E52" s="31" t="str">
        <f t="shared" si="1"/>
        <v>PS</v>
      </c>
      <c r="F52" s="30" t="b">
        <f t="shared" si="2"/>
        <v>0</v>
      </c>
      <c r="G52" s="30">
        <v>2.0</v>
      </c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41">
        <v>27.88</v>
      </c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42">
        <v>537.6206156157642</v>
      </c>
      <c r="BG52" s="42"/>
      <c r="BH52" s="32">
        <f t="shared" si="3"/>
        <v>2704.248751</v>
      </c>
      <c r="BI52" s="38"/>
      <c r="BJ52" s="38"/>
      <c r="BK52" s="38"/>
      <c r="BL52" s="36">
        <v>1.953786356728693E-4</v>
      </c>
      <c r="BM52" s="36" t="e">
        <v>#DIV/0!</v>
      </c>
      <c r="BN52" s="36"/>
      <c r="BO52" s="36"/>
      <c r="BP52" s="36"/>
      <c r="BQ52" s="36">
        <v>1.939458635878621E-4</v>
      </c>
      <c r="BR52" s="36">
        <v>3.923049559109843E-5</v>
      </c>
      <c r="BS52" s="36">
        <v>1.946622496303657E-4</v>
      </c>
      <c r="BT52" s="36"/>
      <c r="BU52" s="37">
        <f t="shared" si="4"/>
        <v>0.0001979756424</v>
      </c>
      <c r="BV52" s="38"/>
      <c r="BW52" s="38"/>
      <c r="BX52" s="38"/>
      <c r="BY52" s="38"/>
      <c r="BZ52" s="38"/>
      <c r="CA52" s="38"/>
      <c r="CB52" s="42">
        <v>75874.3974818528</v>
      </c>
      <c r="CC52" s="42"/>
      <c r="CD52" s="32">
        <f t="shared" si="5"/>
        <v>512743.1515</v>
      </c>
      <c r="CE52" s="38"/>
      <c r="CF52" s="38"/>
      <c r="CG52" s="38"/>
      <c r="CH52" s="38"/>
      <c r="CI52" s="38"/>
      <c r="CJ52" s="38"/>
      <c r="CK52" s="38"/>
      <c r="CL52" s="39" t="b">
        <v>0</v>
      </c>
      <c r="CM52" s="40"/>
      <c r="CN52" s="40"/>
      <c r="CO52" s="40"/>
      <c r="CP52" s="38"/>
      <c r="CQ52" s="38"/>
      <c r="CR52" s="38"/>
      <c r="CS52" s="38"/>
    </row>
    <row r="53" ht="15.75" customHeight="1">
      <c r="A53" s="29">
        <v>44092.0</v>
      </c>
      <c r="B53" s="38"/>
      <c r="C53" s="38"/>
      <c r="D53" s="31" t="s">
        <v>73</v>
      </c>
      <c r="E53" s="31" t="str">
        <f t="shared" si="1"/>
        <v>PS</v>
      </c>
      <c r="F53" s="30" t="b">
        <f t="shared" si="2"/>
        <v>0</v>
      </c>
      <c r="G53" s="30">
        <v>2.0</v>
      </c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41">
        <v>27.57</v>
      </c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42">
        <v>521.3995480077685</v>
      </c>
      <c r="BG53" s="42"/>
      <c r="BH53" s="32">
        <f t="shared" si="3"/>
        <v>1910.427169</v>
      </c>
      <c r="BI53" s="38"/>
      <c r="BJ53" s="38"/>
      <c r="BK53" s="38"/>
      <c r="BL53" s="36">
        <v>1.050172166990083E-4</v>
      </c>
      <c r="BM53" s="36">
        <v>3.519130953123999E-5</v>
      </c>
      <c r="BN53" s="36"/>
      <c r="BO53" s="36"/>
      <c r="BP53" s="36"/>
      <c r="BQ53" s="36">
        <v>2.474219777636981E-4</v>
      </c>
      <c r="BR53" s="36">
        <v>6.540427480884298E-5</v>
      </c>
      <c r="BS53" s="36">
        <v>1.762195972313532E-4</v>
      </c>
      <c r="BT53" s="36"/>
      <c r="BU53" s="37">
        <f t="shared" si="4"/>
        <v>0.0001802072656</v>
      </c>
      <c r="BV53" s="38"/>
      <c r="BW53" s="38"/>
      <c r="BX53" s="38"/>
      <c r="BY53" s="38"/>
      <c r="BZ53" s="38"/>
      <c r="CA53" s="38"/>
      <c r="CB53" s="42">
        <v>97882.33714749839</v>
      </c>
      <c r="CC53" s="42"/>
      <c r="CD53" s="32">
        <f t="shared" si="5"/>
        <v>367133.5441</v>
      </c>
      <c r="CE53" s="38"/>
      <c r="CF53" s="38"/>
      <c r="CG53" s="38"/>
      <c r="CH53" s="38"/>
      <c r="CI53" s="38"/>
      <c r="CJ53" s="38"/>
      <c r="CK53" s="38"/>
      <c r="CL53" s="39" t="b">
        <v>0</v>
      </c>
      <c r="CM53" s="40"/>
      <c r="CN53" s="40"/>
      <c r="CO53" s="40"/>
      <c r="CP53" s="38"/>
      <c r="CQ53" s="38"/>
      <c r="CR53" s="38"/>
      <c r="CS53" s="38"/>
    </row>
    <row r="54" ht="15.75" customHeight="1">
      <c r="A54" s="29">
        <v>44093.0</v>
      </c>
      <c r="B54" s="38"/>
      <c r="C54" s="38"/>
      <c r="D54" s="31" t="s">
        <v>73</v>
      </c>
      <c r="E54" s="31" t="str">
        <f t="shared" si="1"/>
        <v>PS</v>
      </c>
      <c r="F54" s="30" t="b">
        <f t="shared" si="2"/>
        <v>0</v>
      </c>
      <c r="G54" s="30">
        <v>2.0</v>
      </c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41">
        <v>26.94</v>
      </c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42">
        <v>4365.505568176746</v>
      </c>
      <c r="BG54" s="42"/>
      <c r="BH54" s="32">
        <f t="shared" si="3"/>
        <v>2828.385248</v>
      </c>
      <c r="BI54" s="38"/>
      <c r="BJ54" s="38"/>
      <c r="BK54" s="38"/>
      <c r="BL54" s="36">
        <v>3.290250462240803E-4</v>
      </c>
      <c r="BM54" s="36">
        <v>5.53893657314278E-5</v>
      </c>
      <c r="BN54" s="36"/>
      <c r="BO54" s="36"/>
      <c r="BP54" s="36"/>
      <c r="BQ54" s="36">
        <v>3.331312671108939E-4</v>
      </c>
      <c r="BR54" s="36">
        <v>6.975732937780552E-5</v>
      </c>
      <c r="BS54" s="36">
        <v>3.310781566674871E-4</v>
      </c>
      <c r="BT54" s="36"/>
      <c r="BU54" s="37">
        <f t="shared" si="4"/>
        <v>0.0002284689658</v>
      </c>
      <c r="BV54" s="38"/>
      <c r="BW54" s="38"/>
      <c r="BX54" s="38"/>
      <c r="BY54" s="38"/>
      <c r="BZ54" s="38"/>
      <c r="CA54" s="38"/>
      <c r="CB54" s="42">
        <v>837664.1221856745</v>
      </c>
      <c r="CC54" s="42"/>
      <c r="CD54" s="32">
        <f t="shared" si="5"/>
        <v>551989.7355</v>
      </c>
      <c r="CE54" s="38"/>
      <c r="CF54" s="38"/>
      <c r="CG54" s="38"/>
      <c r="CH54" s="38"/>
      <c r="CI54" s="38"/>
      <c r="CJ54" s="38"/>
      <c r="CK54" s="38"/>
      <c r="CL54" s="39" t="b">
        <v>0</v>
      </c>
      <c r="CM54" s="40"/>
      <c r="CN54" s="40"/>
      <c r="CO54" s="40"/>
      <c r="CP54" s="38"/>
      <c r="CQ54" s="38"/>
      <c r="CR54" s="38"/>
      <c r="CS54" s="38"/>
    </row>
    <row r="55" ht="15.75" customHeight="1">
      <c r="A55" s="29">
        <v>44094.0</v>
      </c>
      <c r="B55" s="38"/>
      <c r="C55" s="38"/>
      <c r="D55" s="31" t="s">
        <v>73</v>
      </c>
      <c r="E55" s="31" t="str">
        <f t="shared" si="1"/>
        <v>PS</v>
      </c>
      <c r="F55" s="30" t="b">
        <f t="shared" si="2"/>
        <v>0</v>
      </c>
      <c r="G55" s="30">
        <v>2.0</v>
      </c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41">
        <v>26.0</v>
      </c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42">
        <v>2881.347868574171</v>
      </c>
      <c r="BG55" s="42"/>
      <c r="BH55" s="32">
        <f t="shared" si="3"/>
        <v>3095.942349</v>
      </c>
      <c r="BI55" s="38"/>
      <c r="BJ55" s="38"/>
      <c r="BK55" s="38"/>
      <c r="BL55" s="36">
        <v>1.388002116973506E-4</v>
      </c>
      <c r="BM55" s="36">
        <v>4.949035855480519E-5</v>
      </c>
      <c r="BN55" s="36"/>
      <c r="BO55" s="36"/>
      <c r="BP55" s="36"/>
      <c r="BQ55" s="36">
        <v>1.086089427892207E-4</v>
      </c>
      <c r="BR55" s="36">
        <v>2.112368662792853E-5</v>
      </c>
      <c r="BS55" s="36">
        <v>1.237045772432856E-4</v>
      </c>
      <c r="BT55" s="36"/>
      <c r="BU55" s="37">
        <f t="shared" si="4"/>
        <v>0.0002694328646</v>
      </c>
      <c r="BV55" s="38"/>
      <c r="BW55" s="38"/>
      <c r="BX55" s="38"/>
      <c r="BY55" s="38"/>
      <c r="BZ55" s="38"/>
      <c r="CA55" s="38"/>
      <c r="CB55" s="42">
        <v>585475.4801549286</v>
      </c>
      <c r="CC55" s="42"/>
      <c r="CD55" s="32">
        <f t="shared" si="5"/>
        <v>612037.3955</v>
      </c>
      <c r="CE55" s="38"/>
      <c r="CF55" s="38"/>
      <c r="CG55" s="38"/>
      <c r="CH55" s="38"/>
      <c r="CI55" s="38"/>
      <c r="CJ55" s="38"/>
      <c r="CK55" s="38"/>
      <c r="CL55" s="39" t="b">
        <v>0</v>
      </c>
      <c r="CM55" s="40"/>
      <c r="CN55" s="40"/>
      <c r="CO55" s="40"/>
      <c r="CP55" s="38"/>
      <c r="CQ55" s="38"/>
      <c r="CR55" s="38"/>
      <c r="CS55" s="38"/>
    </row>
    <row r="56" ht="15.75" customHeight="1">
      <c r="A56" s="29">
        <v>44095.0</v>
      </c>
      <c r="B56" s="38"/>
      <c r="C56" s="38"/>
      <c r="D56" s="31" t="s">
        <v>73</v>
      </c>
      <c r="E56" s="31" t="str">
        <f t="shared" si="1"/>
        <v>PS</v>
      </c>
      <c r="F56" s="30" t="b">
        <f t="shared" si="2"/>
        <v>0</v>
      </c>
      <c r="G56" s="30">
        <v>2.0</v>
      </c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41">
        <v>26.63</v>
      </c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42">
        <v>5836.05264043573</v>
      </c>
      <c r="BG56" s="42"/>
      <c r="BH56" s="32">
        <f t="shared" si="3"/>
        <v>3750.271788</v>
      </c>
      <c r="BI56" s="38"/>
      <c r="BJ56" s="38"/>
      <c r="BK56" s="38"/>
      <c r="BL56" s="36">
        <v>2.90539325487305E-4</v>
      </c>
      <c r="BM56" s="36">
        <v>5.960913487754097E-6</v>
      </c>
      <c r="BN56" s="36"/>
      <c r="BO56" s="36"/>
      <c r="BP56" s="36"/>
      <c r="BQ56" s="36">
        <v>3.428211713355262E-4</v>
      </c>
      <c r="BR56" s="36">
        <v>3.96582648802492E-5</v>
      </c>
      <c r="BS56" s="36">
        <v>3.166802484114156E-4</v>
      </c>
      <c r="BT56" s="36"/>
      <c r="BU56" s="37">
        <f t="shared" si="4"/>
        <v>0.0002782039998</v>
      </c>
      <c r="BV56" s="38"/>
      <c r="BW56" s="38"/>
      <c r="BX56" s="38"/>
      <c r="BY56" s="38"/>
      <c r="BZ56" s="38"/>
      <c r="CA56" s="38"/>
      <c r="CB56" s="42">
        <v>1163052.340580835</v>
      </c>
      <c r="CC56" s="42"/>
      <c r="CD56" s="32">
        <f t="shared" si="5"/>
        <v>761727.5356</v>
      </c>
      <c r="CE56" s="38"/>
      <c r="CF56" s="38"/>
      <c r="CG56" s="38"/>
      <c r="CH56" s="38"/>
      <c r="CI56" s="38"/>
      <c r="CJ56" s="38"/>
      <c r="CK56" s="38"/>
      <c r="CL56" s="39" t="b">
        <v>0</v>
      </c>
      <c r="CM56" s="40"/>
      <c r="CN56" s="40"/>
      <c r="CO56" s="40"/>
      <c r="CP56" s="38"/>
      <c r="CQ56" s="38"/>
      <c r="CR56" s="38"/>
      <c r="CS56" s="38"/>
    </row>
    <row r="57" ht="15.75" customHeight="1">
      <c r="A57" s="29">
        <v>44096.0</v>
      </c>
      <c r="B57" s="38"/>
      <c r="C57" s="38"/>
      <c r="D57" s="31" t="s">
        <v>73</v>
      </c>
      <c r="E57" s="31" t="str">
        <f t="shared" si="1"/>
        <v>PS</v>
      </c>
      <c r="F57" s="30" t="b">
        <f t="shared" si="2"/>
        <v>0</v>
      </c>
      <c r="G57" s="30">
        <v>2.0</v>
      </c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41">
        <v>28.8</v>
      </c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42">
        <v>1875.406120665594</v>
      </c>
      <c r="BG57" s="42"/>
      <c r="BH57" s="32">
        <f t="shared" si="3"/>
        <v>3584.196226</v>
      </c>
      <c r="BI57" s="38"/>
      <c r="BJ57" s="38"/>
      <c r="BK57" s="38"/>
      <c r="BL57" s="36">
        <v>3.056360545698676E-4</v>
      </c>
      <c r="BM57" s="36">
        <v>1.367598823170976E-4</v>
      </c>
      <c r="BN57" s="36"/>
      <c r="BO57" s="36"/>
      <c r="BP57" s="36"/>
      <c r="BQ57" s="36">
        <v>4.933274320505638E-4</v>
      </c>
      <c r="BR57" s="36">
        <v>2.310704505152448E-4</v>
      </c>
      <c r="BS57" s="36">
        <v>3.994817433102157E-4</v>
      </c>
      <c r="BT57" s="36"/>
      <c r="BU57" s="37">
        <f t="shared" si="4"/>
        <v>0.0002342617529</v>
      </c>
      <c r="BV57" s="38"/>
      <c r="BW57" s="38"/>
      <c r="BX57" s="38"/>
      <c r="BY57" s="38"/>
      <c r="BZ57" s="38"/>
      <c r="CA57" s="38"/>
      <c r="CB57" s="42">
        <v>376112.6974994849</v>
      </c>
      <c r="CC57" s="42"/>
      <c r="CD57" s="32">
        <f t="shared" si="5"/>
        <v>748243.2058</v>
      </c>
      <c r="CE57" s="38"/>
      <c r="CF57" s="38"/>
      <c r="CG57" s="38"/>
      <c r="CH57" s="38"/>
      <c r="CI57" s="38"/>
      <c r="CJ57" s="38"/>
      <c r="CK57" s="38"/>
      <c r="CL57" s="39" t="b">
        <v>0</v>
      </c>
      <c r="CM57" s="40"/>
      <c r="CN57" s="40"/>
      <c r="CO57" s="40"/>
      <c r="CP57" s="38"/>
      <c r="CQ57" s="38"/>
      <c r="CR57" s="38"/>
      <c r="CS57" s="38"/>
    </row>
    <row r="58" ht="15.75" customHeight="1">
      <c r="A58" s="29">
        <v>44097.0</v>
      </c>
      <c r="B58" s="38"/>
      <c r="C58" s="38"/>
      <c r="D58" s="31" t="s">
        <v>73</v>
      </c>
      <c r="E58" s="31" t="str">
        <f t="shared" si="1"/>
        <v>PS</v>
      </c>
      <c r="F58" s="30" t="b">
        <f t="shared" si="2"/>
        <v>0</v>
      </c>
      <c r="G58" s="30">
        <v>2.0</v>
      </c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41">
        <v>26.94</v>
      </c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42">
        <v>3793.046744202302</v>
      </c>
      <c r="BG58" s="42"/>
      <c r="BH58" s="32">
        <f t="shared" si="3"/>
        <v>3710.152387</v>
      </c>
      <c r="BI58" s="38"/>
      <c r="BJ58" s="38"/>
      <c r="BK58" s="38"/>
      <c r="BL58" s="36">
        <v>2.097564820968496E-4</v>
      </c>
      <c r="BM58" s="36">
        <v>1.431485344001059E-5</v>
      </c>
      <c r="BN58" s="36"/>
      <c r="BO58" s="36"/>
      <c r="BP58" s="36"/>
      <c r="BQ58" s="36">
        <v>2.303940644835085E-4</v>
      </c>
      <c r="BR58" s="36">
        <v>7.872393325438103E-5</v>
      </c>
      <c r="BS58" s="36">
        <v>2.200752732901791E-4</v>
      </c>
      <c r="BT58" s="36"/>
      <c r="BU58" s="37">
        <f t="shared" si="4"/>
        <v>0.0002353217812</v>
      </c>
      <c r="BV58" s="38"/>
      <c r="BW58" s="38"/>
      <c r="BX58" s="38"/>
      <c r="BY58" s="38"/>
      <c r="BZ58" s="38"/>
      <c r="CA58" s="38"/>
      <c r="CB58" s="42">
        <v>846333.0374169991</v>
      </c>
      <c r="CC58" s="42"/>
      <c r="CD58" s="32">
        <f t="shared" si="5"/>
        <v>769268.8894</v>
      </c>
      <c r="CE58" s="38"/>
      <c r="CF58" s="38"/>
      <c r="CG58" s="38"/>
      <c r="CH58" s="38"/>
      <c r="CI58" s="38"/>
      <c r="CJ58" s="38"/>
      <c r="CK58" s="38"/>
      <c r="CL58" s="39" t="b">
        <v>0</v>
      </c>
      <c r="CM58" s="40"/>
      <c r="CN58" s="40"/>
      <c r="CO58" s="40"/>
      <c r="CP58" s="38"/>
      <c r="CQ58" s="38"/>
      <c r="CR58" s="38"/>
      <c r="CS58" s="38"/>
    </row>
    <row r="59" ht="15.75" customHeight="1">
      <c r="A59" s="29">
        <v>44098.0</v>
      </c>
      <c r="B59" s="38"/>
      <c r="C59" s="38"/>
      <c r="D59" s="31" t="s">
        <v>73</v>
      </c>
      <c r="E59" s="31" t="str">
        <f t="shared" si="1"/>
        <v>PS</v>
      </c>
      <c r="F59" s="30" t="b">
        <f t="shared" si="2"/>
        <v>0</v>
      </c>
      <c r="G59" s="30">
        <v>2.0</v>
      </c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41">
        <v>26.64</v>
      </c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42">
        <v>3535.127755496332</v>
      </c>
      <c r="BG59" s="42"/>
      <c r="BH59" s="32">
        <f t="shared" si="3"/>
        <v>3824.239206</v>
      </c>
      <c r="BI59" s="38"/>
      <c r="BJ59" s="38"/>
      <c r="BK59" s="38"/>
      <c r="BL59" s="36">
        <v>7.780975317746813E-5</v>
      </c>
      <c r="BM59" s="36">
        <v>1.201335880570263E-5</v>
      </c>
      <c r="BN59" s="36"/>
      <c r="BO59" s="36"/>
      <c r="BP59" s="36"/>
      <c r="BQ59" s="36">
        <v>1.449240908690089E-4</v>
      </c>
      <c r="BR59" s="36">
        <v>3.366448076779193E-5</v>
      </c>
      <c r="BS59" s="36">
        <v>1.113669220232385E-4</v>
      </c>
      <c r="BT59" s="36"/>
      <c r="BU59" s="37">
        <f t="shared" si="4"/>
        <v>0.0002172240104</v>
      </c>
      <c r="BV59" s="38"/>
      <c r="BW59" s="38"/>
      <c r="BX59" s="38"/>
      <c r="BY59" s="38"/>
      <c r="BZ59" s="38"/>
      <c r="CA59" s="38"/>
      <c r="CB59" s="42">
        <v>770242.4731869294</v>
      </c>
      <c r="CC59" s="42"/>
      <c r="CD59" s="32">
        <f t="shared" si="5"/>
        <v>782062.099</v>
      </c>
      <c r="CE59" s="38"/>
      <c r="CF59" s="38"/>
      <c r="CG59" s="38"/>
      <c r="CH59" s="38"/>
      <c r="CI59" s="38"/>
      <c r="CJ59" s="38"/>
      <c r="CK59" s="38"/>
      <c r="CL59" s="39" t="b">
        <v>0</v>
      </c>
      <c r="CM59" s="40"/>
      <c r="CN59" s="40"/>
      <c r="CO59" s="40"/>
      <c r="CP59" s="38"/>
      <c r="CQ59" s="38"/>
      <c r="CR59" s="38"/>
      <c r="CS59" s="38"/>
    </row>
    <row r="60" ht="15.75" customHeight="1">
      <c r="A60" s="29">
        <v>44099.0</v>
      </c>
      <c r="B60" s="38"/>
      <c r="C60" s="38"/>
      <c r="D60" s="31" t="s">
        <v>73</v>
      </c>
      <c r="E60" s="31" t="str">
        <f t="shared" si="1"/>
        <v>PS</v>
      </c>
      <c r="F60" s="30" t="b">
        <f t="shared" si="2"/>
        <v>0</v>
      </c>
      <c r="G60" s="30">
        <v>2.0</v>
      </c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41">
        <v>26.78</v>
      </c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42">
        <v>3511.128671817639</v>
      </c>
      <c r="BG60" s="42"/>
      <c r="BH60" s="32">
        <f t="shared" si="3"/>
        <v>4841.712587</v>
      </c>
      <c r="BI60" s="38"/>
      <c r="BJ60" s="38"/>
      <c r="BK60" s="38"/>
      <c r="BL60" s="36">
        <v>9.536090510489167E-5</v>
      </c>
      <c r="BM60" s="36">
        <v>4.784896046757451E-5</v>
      </c>
      <c r="BN60" s="36"/>
      <c r="BO60" s="36"/>
      <c r="BP60" s="36"/>
      <c r="BQ60" s="36">
        <v>1.626485331226875E-4</v>
      </c>
      <c r="BR60" s="36">
        <v>4.732069956631581E-5</v>
      </c>
      <c r="BS60" s="36">
        <v>1.290047191137896E-4</v>
      </c>
      <c r="BT60" s="36"/>
      <c r="BU60" s="37">
        <f t="shared" si="4"/>
        <v>0.000186794753</v>
      </c>
      <c r="BV60" s="38"/>
      <c r="BW60" s="38"/>
      <c r="BX60" s="38"/>
      <c r="BY60" s="38"/>
      <c r="BZ60" s="38"/>
      <c r="CA60" s="38"/>
      <c r="CB60" s="42">
        <v>690603.8984598112</v>
      </c>
      <c r="CC60" s="42"/>
      <c r="CD60" s="32">
        <f t="shared" si="5"/>
        <v>979111.836</v>
      </c>
      <c r="CE60" s="38"/>
      <c r="CF60" s="38"/>
      <c r="CG60" s="38"/>
      <c r="CH60" s="38"/>
      <c r="CI60" s="38"/>
      <c r="CJ60" s="38"/>
      <c r="CK60" s="38"/>
      <c r="CL60" s="39" t="b">
        <v>0</v>
      </c>
      <c r="CM60" s="40"/>
      <c r="CN60" s="40"/>
      <c r="CO60" s="40"/>
      <c r="CP60" s="38"/>
      <c r="CQ60" s="38"/>
      <c r="CR60" s="38"/>
      <c r="CS60" s="38"/>
    </row>
    <row r="61" ht="15.75" customHeight="1">
      <c r="A61" s="29">
        <v>44100.0</v>
      </c>
      <c r="B61" s="38"/>
      <c r="C61" s="38"/>
      <c r="D61" s="31" t="s">
        <v>73</v>
      </c>
      <c r="E61" s="31" t="str">
        <f t="shared" si="1"/>
        <v>PS</v>
      </c>
      <c r="F61" s="30" t="b">
        <f t="shared" si="2"/>
        <v>0</v>
      </c>
      <c r="G61" s="30">
        <v>2.0</v>
      </c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41">
        <v>26.75</v>
      </c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42">
        <v>6406.486737115742</v>
      </c>
      <c r="BG61" s="42"/>
      <c r="BH61" s="32">
        <f t="shared" si="3"/>
        <v>4758.006667</v>
      </c>
      <c r="BI61" s="38"/>
      <c r="BJ61" s="38"/>
      <c r="BK61" s="38"/>
      <c r="BL61" s="36">
        <v>1.680890338303592E-4</v>
      </c>
      <c r="BM61" s="36">
        <v>2.324718313694377E-5</v>
      </c>
      <c r="BN61" s="36"/>
      <c r="BO61" s="36"/>
      <c r="BP61" s="36"/>
      <c r="BQ61" s="36">
        <v>2.842937547449636E-4</v>
      </c>
      <c r="BR61" s="36">
        <v>5.977767594535722E-5</v>
      </c>
      <c r="BS61" s="36">
        <v>2.261913942876614E-4</v>
      </c>
      <c r="BT61" s="36"/>
      <c r="BU61" s="37">
        <f t="shared" si="4"/>
        <v>0.0002117874574</v>
      </c>
      <c r="BV61" s="38"/>
      <c r="BW61" s="38"/>
      <c r="BX61" s="38"/>
      <c r="BY61" s="38"/>
      <c r="BZ61" s="38"/>
      <c r="CA61" s="38"/>
      <c r="CB61" s="42">
        <v>1227018.388542935</v>
      </c>
      <c r="CC61" s="42"/>
      <c r="CD61" s="32">
        <f t="shared" si="5"/>
        <v>933231.0734</v>
      </c>
      <c r="CE61" s="38"/>
      <c r="CF61" s="38"/>
      <c r="CG61" s="38"/>
      <c r="CH61" s="38"/>
      <c r="CI61" s="38"/>
      <c r="CJ61" s="38"/>
      <c r="CK61" s="38"/>
      <c r="CL61" s="39" t="b">
        <v>0</v>
      </c>
      <c r="CM61" s="40"/>
      <c r="CN61" s="40"/>
      <c r="CO61" s="40"/>
      <c r="CP61" s="38"/>
      <c r="CQ61" s="38"/>
      <c r="CR61" s="38"/>
      <c r="CS61" s="38"/>
    </row>
    <row r="62" ht="15.75" customHeight="1">
      <c r="A62" s="29">
        <v>44101.0</v>
      </c>
      <c r="B62" s="38"/>
      <c r="C62" s="38"/>
      <c r="D62" s="31" t="s">
        <v>73</v>
      </c>
      <c r="E62" s="31" t="str">
        <f t="shared" si="1"/>
        <v>PS</v>
      </c>
      <c r="F62" s="30" t="b">
        <f t="shared" si="2"/>
        <v>0</v>
      </c>
      <c r="G62" s="30">
        <v>2.0</v>
      </c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41">
        <v>26.35</v>
      </c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42">
        <v>6962.773026704497</v>
      </c>
      <c r="BG62" s="42"/>
      <c r="BH62" s="32">
        <f t="shared" si="3"/>
        <v>4787.831066</v>
      </c>
      <c r="BI62" s="38"/>
      <c r="BJ62" s="38"/>
      <c r="BK62" s="38"/>
      <c r="BL62" s="36">
        <v>2.282866506588521E-4</v>
      </c>
      <c r="BM62" s="36">
        <v>1.554894448092016E-5</v>
      </c>
      <c r="BN62" s="36"/>
      <c r="BO62" s="36"/>
      <c r="BP62" s="36"/>
      <c r="BQ62" s="36">
        <v>2.663842614550797E-4</v>
      </c>
      <c r="BR62" s="36">
        <v>2.465680541061598E-5</v>
      </c>
      <c r="BS62" s="36">
        <v>2.47335456056966E-4</v>
      </c>
      <c r="BT62" s="36"/>
      <c r="BU62" s="37">
        <f t="shared" si="4"/>
        <v>0.0002694328614</v>
      </c>
      <c r="BV62" s="38"/>
      <c r="BW62" s="38"/>
      <c r="BX62" s="38"/>
      <c r="BY62" s="38"/>
      <c r="BZ62" s="38"/>
      <c r="CA62" s="38"/>
      <c r="CB62" s="42">
        <v>1361361.382181263</v>
      </c>
      <c r="CC62" s="42"/>
      <c r="CD62" s="32">
        <f t="shared" si="5"/>
        <v>902238.3624</v>
      </c>
      <c r="CE62" s="38"/>
      <c r="CF62" s="38"/>
      <c r="CG62" s="38"/>
      <c r="CH62" s="38"/>
      <c r="CI62" s="38"/>
      <c r="CJ62" s="38"/>
      <c r="CK62" s="38"/>
      <c r="CL62" s="39" t="b">
        <v>0</v>
      </c>
      <c r="CM62" s="40"/>
      <c r="CN62" s="40"/>
      <c r="CO62" s="40"/>
      <c r="CP62" s="38"/>
      <c r="CQ62" s="38"/>
      <c r="CR62" s="38"/>
      <c r="CS62" s="38"/>
    </row>
    <row r="63" ht="15.75" customHeight="1">
      <c r="A63" s="29">
        <v>44102.0</v>
      </c>
      <c r="B63" s="38"/>
      <c r="C63" s="38"/>
      <c r="D63" s="31" t="s">
        <v>73</v>
      </c>
      <c r="E63" s="31" t="str">
        <f t="shared" si="1"/>
        <v>PS</v>
      </c>
      <c r="F63" s="30" t="b">
        <f t="shared" si="2"/>
        <v>0</v>
      </c>
      <c r="G63" s="30">
        <v>2.0</v>
      </c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41">
        <v>27.86</v>
      </c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42">
        <v>3374.517145051678</v>
      </c>
      <c r="BG63" s="42"/>
      <c r="BH63" s="32">
        <f t="shared" si="3"/>
        <v>5274.76348</v>
      </c>
      <c r="BI63" s="38"/>
      <c r="BJ63" s="38"/>
      <c r="BK63" s="38"/>
      <c r="BL63" s="36">
        <v>3.161290201733119E-4</v>
      </c>
      <c r="BM63" s="36">
        <v>5.711995496175226E-5</v>
      </c>
      <c r="BN63" s="36"/>
      <c r="BO63" s="36"/>
      <c r="BP63" s="36"/>
      <c r="BQ63" s="36">
        <v>3.739485708669882E-4</v>
      </c>
      <c r="BR63" s="36">
        <v>6.252714312403711E-5</v>
      </c>
      <c r="BS63" s="36">
        <v>3.450387955201501E-4</v>
      </c>
      <c r="BT63" s="36"/>
      <c r="BU63" s="37">
        <f t="shared" si="4"/>
        <v>0.0002956416334</v>
      </c>
      <c r="BV63" s="38"/>
      <c r="BW63" s="38"/>
      <c r="BX63" s="38"/>
      <c r="BY63" s="38"/>
      <c r="BZ63" s="38"/>
      <c r="CA63" s="38"/>
      <c r="CB63" s="42">
        <v>616929.2244583477</v>
      </c>
      <c r="CC63" s="42"/>
      <c r="CD63" s="32">
        <f t="shared" si="5"/>
        <v>1006182.615</v>
      </c>
      <c r="CE63" s="38"/>
      <c r="CF63" s="38"/>
      <c r="CG63" s="38"/>
      <c r="CH63" s="38"/>
      <c r="CI63" s="38"/>
      <c r="CJ63" s="38"/>
      <c r="CK63" s="38"/>
      <c r="CL63" s="39" t="b">
        <v>0</v>
      </c>
      <c r="CM63" s="40"/>
      <c r="CN63" s="40"/>
      <c r="CO63" s="40"/>
      <c r="CP63" s="38"/>
      <c r="CQ63" s="38"/>
      <c r="CR63" s="38"/>
      <c r="CS63" s="38"/>
    </row>
    <row r="64" ht="15.75" customHeight="1">
      <c r="A64" s="29">
        <v>44103.0</v>
      </c>
      <c r="B64" s="38"/>
      <c r="C64" s="38"/>
      <c r="D64" s="31" t="s">
        <v>73</v>
      </c>
      <c r="E64" s="31" t="str">
        <f t="shared" si="1"/>
        <v>PS</v>
      </c>
      <c r="F64" s="30" t="b">
        <f t="shared" si="2"/>
        <v>0</v>
      </c>
      <c r="G64" s="30">
        <v>2.0</v>
      </c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41">
        <v>27.92</v>
      </c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42">
        <v>3684.249747994893</v>
      </c>
      <c r="BG64" s="42"/>
      <c r="BH64" s="32">
        <f t="shared" si="3"/>
        <v>5341.473175</v>
      </c>
      <c r="BI64" s="38"/>
      <c r="BJ64" s="38"/>
      <c r="BK64" s="38"/>
      <c r="BL64" s="36">
        <v>3.657466153394331E-4</v>
      </c>
      <c r="BM64" s="36">
        <v>1.447732532312428E-4</v>
      </c>
      <c r="BN64" s="36"/>
      <c r="BO64" s="36"/>
      <c r="BP64" s="36"/>
      <c r="BQ64" s="36">
        <v>4.334412691846612E-4</v>
      </c>
      <c r="BR64" s="36">
        <v>1.858237501283707E-4</v>
      </c>
      <c r="BS64" s="36">
        <v>3.995939422620472E-4</v>
      </c>
      <c r="BT64" s="36"/>
      <c r="BU64" s="37">
        <f t="shared" si="4"/>
        <v>0.0004185529751</v>
      </c>
      <c r="BV64" s="38"/>
      <c r="BW64" s="38"/>
      <c r="BX64" s="38"/>
      <c r="BY64" s="38"/>
      <c r="BZ64" s="38"/>
      <c r="CA64" s="38"/>
      <c r="CB64" s="42">
        <v>615278.9185395172</v>
      </c>
      <c r="CC64" s="42"/>
      <c r="CD64" s="32">
        <f t="shared" si="5"/>
        <v>1005481.323</v>
      </c>
      <c r="CE64" s="38"/>
      <c r="CF64" s="38"/>
      <c r="CG64" s="38"/>
      <c r="CH64" s="38"/>
      <c r="CI64" s="38"/>
      <c r="CJ64" s="38"/>
      <c r="CK64" s="38"/>
      <c r="CL64" s="39" t="b">
        <v>0</v>
      </c>
      <c r="CM64" s="40"/>
      <c r="CN64" s="40"/>
      <c r="CO64" s="40"/>
      <c r="CP64" s="38"/>
      <c r="CQ64" s="38"/>
      <c r="CR64" s="38"/>
      <c r="CS64" s="38"/>
    </row>
    <row r="65" ht="15.75" customHeight="1">
      <c r="A65" s="29">
        <v>44104.0</v>
      </c>
      <c r="B65" s="38"/>
      <c r="C65" s="38"/>
      <c r="D65" s="31" t="s">
        <v>73</v>
      </c>
      <c r="E65" s="31" t="str">
        <f t="shared" si="1"/>
        <v>PS</v>
      </c>
      <c r="F65" s="30" t="b">
        <f t="shared" si="2"/>
        <v>0</v>
      </c>
      <c r="G65" s="30">
        <v>2.0</v>
      </c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41">
        <v>25.95</v>
      </c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42">
        <v>5945.790743188019</v>
      </c>
      <c r="BG65" s="42"/>
      <c r="BH65" s="32">
        <f t="shared" si="3"/>
        <v>5520.294107</v>
      </c>
      <c r="BI65" s="38"/>
      <c r="BJ65" s="38"/>
      <c r="BK65" s="38"/>
      <c r="BL65" s="36">
        <v>2.816988535614544E-4</v>
      </c>
      <c r="BM65" s="36">
        <v>1.611107678332721E-4</v>
      </c>
      <c r="BN65" s="36"/>
      <c r="BO65" s="36"/>
      <c r="BP65" s="36"/>
      <c r="BQ65" s="36">
        <v>2.383983037665394E-4</v>
      </c>
      <c r="BR65" s="36">
        <v>1.526827284725012E-4</v>
      </c>
      <c r="BS65" s="36">
        <v>2.600485786639969E-4</v>
      </c>
      <c r="BT65" s="36"/>
      <c r="BU65" s="37">
        <f t="shared" si="4"/>
        <v>0.0004395701153</v>
      </c>
      <c r="BV65" s="38"/>
      <c r="BW65" s="38"/>
      <c r="BX65" s="38"/>
      <c r="BY65" s="38"/>
      <c r="BZ65" s="38"/>
      <c r="CA65" s="38"/>
      <c r="CB65" s="42">
        <v>1210325.163683353</v>
      </c>
      <c r="CC65" s="42"/>
      <c r="CD65" s="32">
        <f t="shared" si="5"/>
        <v>1017694.806</v>
      </c>
      <c r="CE65" s="38"/>
      <c r="CF65" s="38"/>
      <c r="CG65" s="38"/>
      <c r="CH65" s="38"/>
      <c r="CI65" s="38"/>
      <c r="CJ65" s="38"/>
      <c r="CK65" s="38"/>
      <c r="CL65" s="39" t="b">
        <v>0</v>
      </c>
      <c r="CM65" s="40"/>
      <c r="CN65" s="40"/>
      <c r="CO65" s="40"/>
      <c r="CP65" s="38"/>
      <c r="CQ65" s="38"/>
      <c r="CR65" s="38"/>
      <c r="CS65" s="38"/>
    </row>
    <row r="66" ht="15.75" customHeight="1">
      <c r="A66" s="29">
        <v>44105.0</v>
      </c>
      <c r="B66" s="38"/>
      <c r="C66" s="38"/>
      <c r="D66" s="31" t="s">
        <v>73</v>
      </c>
      <c r="E66" s="31" t="str">
        <f t="shared" si="1"/>
        <v>PS</v>
      </c>
      <c r="F66" s="30" t="b">
        <f t="shared" si="2"/>
        <v>0</v>
      </c>
      <c r="G66" s="30">
        <v>2.0</v>
      </c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41">
        <v>28.06</v>
      </c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42">
        <v>6740.03521343039</v>
      </c>
      <c r="BG66" s="42"/>
      <c r="BH66" s="32">
        <f t="shared" si="3"/>
        <v>6698.103046</v>
      </c>
      <c r="BI66" s="38"/>
      <c r="BJ66" s="38"/>
      <c r="BK66" s="38"/>
      <c r="BL66" s="36">
        <v>7.058329311325057E-4</v>
      </c>
      <c r="BM66" s="36">
        <v>1.047632158684566E-4</v>
      </c>
      <c r="BN66" s="36"/>
      <c r="BO66" s="36"/>
      <c r="BP66" s="36"/>
      <c r="BQ66" s="36">
        <v>9.756632747403738E-4</v>
      </c>
      <c r="BR66" s="36">
        <v>4.065256448388528E-4</v>
      </c>
      <c r="BS66" s="36">
        <v>8.407481029364397E-4</v>
      </c>
      <c r="BT66" s="36"/>
      <c r="BU66" s="37">
        <f t="shared" si="4"/>
        <v>0.0004267213073</v>
      </c>
      <c r="BV66" s="38"/>
      <c r="BW66" s="38"/>
      <c r="BX66" s="38"/>
      <c r="BY66" s="38"/>
      <c r="BZ66" s="38"/>
      <c r="CA66" s="38"/>
      <c r="CB66" s="42">
        <v>1223511.926325126</v>
      </c>
      <c r="CC66" s="42"/>
      <c r="CD66" s="32">
        <f t="shared" si="5"/>
        <v>1228416.255</v>
      </c>
      <c r="CE66" s="38"/>
      <c r="CF66" s="38"/>
      <c r="CG66" s="38"/>
      <c r="CH66" s="38"/>
      <c r="CI66" s="38"/>
      <c r="CJ66" s="38"/>
      <c r="CK66" s="38"/>
      <c r="CL66" s="39" t="b">
        <v>0</v>
      </c>
      <c r="CM66" s="40"/>
      <c r="CN66" s="40"/>
      <c r="CO66" s="40"/>
      <c r="CP66" s="38"/>
      <c r="CQ66" s="38"/>
      <c r="CR66" s="38"/>
      <c r="CS66" s="38"/>
    </row>
    <row r="67" ht="15.75" customHeight="1">
      <c r="A67" s="29">
        <v>44106.0</v>
      </c>
      <c r="B67" s="38"/>
      <c r="C67" s="38"/>
      <c r="D67" s="31" t="s">
        <v>73</v>
      </c>
      <c r="E67" s="31" t="str">
        <f t="shared" si="1"/>
        <v>PS</v>
      </c>
      <c r="F67" s="30" t="b">
        <f t="shared" si="2"/>
        <v>0</v>
      </c>
      <c r="G67" s="30">
        <v>2.0</v>
      </c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41">
        <v>26.27</v>
      </c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42">
        <v>7856.877683561861</v>
      </c>
      <c r="BG67" s="42"/>
      <c r="BH67" s="32">
        <f t="shared" si="3"/>
        <v>7891.160831</v>
      </c>
      <c r="BI67" s="38"/>
      <c r="BJ67" s="38"/>
      <c r="BK67" s="38"/>
      <c r="BL67" s="36">
        <v>3.697832442242876E-4</v>
      </c>
      <c r="BM67" s="36">
        <v>6.793367703834431E-5</v>
      </c>
      <c r="BN67" s="36"/>
      <c r="BO67" s="36"/>
      <c r="BP67" s="36"/>
      <c r="BQ67" s="36">
        <v>3.350590696276069E-4</v>
      </c>
      <c r="BR67" s="36">
        <v>4.945270364941401E-5</v>
      </c>
      <c r="BS67" s="36">
        <v>3.524211569259473E-4</v>
      </c>
      <c r="BT67" s="36"/>
      <c r="BU67" s="37">
        <f t="shared" si="4"/>
        <v>0.0003703952628</v>
      </c>
      <c r="BV67" s="38"/>
      <c r="BW67" s="38"/>
      <c r="BX67" s="38"/>
      <c r="BY67" s="38"/>
      <c r="BZ67" s="38"/>
      <c r="CA67" s="38"/>
      <c r="CB67" s="42">
        <v>1422428.794629962</v>
      </c>
      <c r="CC67" s="42"/>
      <c r="CD67" s="32">
        <f t="shared" si="5"/>
        <v>1452434.368</v>
      </c>
      <c r="CE67" s="38"/>
      <c r="CF67" s="38"/>
      <c r="CG67" s="38"/>
      <c r="CH67" s="38"/>
      <c r="CI67" s="38"/>
      <c r="CJ67" s="38"/>
      <c r="CK67" s="38"/>
      <c r="CL67" s="39" t="b">
        <v>0</v>
      </c>
      <c r="CM67" s="40"/>
      <c r="CN67" s="40"/>
      <c r="CO67" s="40"/>
      <c r="CP67" s="38"/>
      <c r="CQ67" s="38"/>
      <c r="CR67" s="38"/>
      <c r="CS67" s="38"/>
    </row>
    <row r="68" ht="15.75" customHeight="1">
      <c r="A68" s="29">
        <v>44107.0</v>
      </c>
      <c r="B68" s="38"/>
      <c r="C68" s="38"/>
      <c r="D68" s="31" t="s">
        <v>73</v>
      </c>
      <c r="E68" s="31" t="str">
        <f t="shared" si="1"/>
        <v>PS</v>
      </c>
      <c r="F68" s="30" t="b">
        <f t="shared" si="2"/>
        <v>0</v>
      </c>
      <c r="G68" s="30">
        <v>2.0</v>
      </c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41">
        <v>25.58</v>
      </c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42">
        <v>9263.561842181518</v>
      </c>
      <c r="BG68" s="42"/>
      <c r="BH68" s="32">
        <f t="shared" si="3"/>
        <v>8003.88237</v>
      </c>
      <c r="BI68" s="38"/>
      <c r="BJ68" s="38"/>
      <c r="BK68" s="38"/>
      <c r="BL68" s="36">
        <v>3.041574365768893E-4</v>
      </c>
      <c r="BM68" s="36">
        <v>4.151298299024663E-5</v>
      </c>
      <c r="BN68" s="36"/>
      <c r="BO68" s="36"/>
      <c r="BP68" s="36"/>
      <c r="BQ68" s="36">
        <v>2.574320747081663E-4</v>
      </c>
      <c r="BR68" s="36">
        <v>2.012624200231196E-5</v>
      </c>
      <c r="BS68" s="36">
        <v>2.807947556425278E-4</v>
      </c>
      <c r="BT68" s="36"/>
      <c r="BU68" s="37">
        <f t="shared" si="4"/>
        <v>0.0004049374507</v>
      </c>
      <c r="BV68" s="38"/>
      <c r="BW68" s="38"/>
      <c r="BX68" s="38"/>
      <c r="BY68" s="38"/>
      <c r="BZ68" s="38"/>
      <c r="CA68" s="38"/>
      <c r="CB68" s="42">
        <v>1670536.470759857</v>
      </c>
      <c r="CC68" s="42"/>
      <c r="CD68" s="32">
        <f t="shared" si="5"/>
        <v>1444821.258</v>
      </c>
      <c r="CE68" s="38"/>
      <c r="CF68" s="38"/>
      <c r="CG68" s="38"/>
      <c r="CH68" s="38"/>
      <c r="CI68" s="38"/>
      <c r="CJ68" s="38"/>
      <c r="CK68" s="38"/>
      <c r="CL68" s="39" t="b">
        <v>0</v>
      </c>
      <c r="CM68" s="40"/>
      <c r="CN68" s="40"/>
      <c r="CO68" s="40"/>
      <c r="CP68" s="38"/>
      <c r="CQ68" s="38"/>
      <c r="CR68" s="38"/>
      <c r="CS68" s="38"/>
    </row>
    <row r="69" ht="15.75" customHeight="1">
      <c r="A69" s="29">
        <v>44108.0</v>
      </c>
      <c r="B69" s="38"/>
      <c r="C69" s="38"/>
      <c r="D69" s="31" t="s">
        <v>73</v>
      </c>
      <c r="E69" s="31" t="str">
        <f t="shared" si="1"/>
        <v>PS</v>
      </c>
      <c r="F69" s="30" t="b">
        <f t="shared" si="2"/>
        <v>0</v>
      </c>
      <c r="G69" s="30">
        <v>2.0</v>
      </c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41">
        <v>25.09</v>
      </c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42">
        <v>9649.538672013483</v>
      </c>
      <c r="BG69" s="42"/>
      <c r="BH69" s="32">
        <f t="shared" si="3"/>
        <v>8189.607803</v>
      </c>
      <c r="BI69" s="38"/>
      <c r="BJ69" s="38"/>
      <c r="BK69" s="38"/>
      <c r="BL69" s="36">
        <v>1.060817873329024E-4</v>
      </c>
      <c r="BM69" s="36">
        <v>1.881953610966906E-5</v>
      </c>
      <c r="BN69" s="36"/>
      <c r="BO69" s="36"/>
      <c r="BP69" s="36"/>
      <c r="BQ69" s="36">
        <v>1.298456523352332E-4</v>
      </c>
      <c r="BR69" s="36">
        <v>4.58947075169795E-6</v>
      </c>
      <c r="BS69" s="36">
        <v>1.179637198340678E-4</v>
      </c>
      <c r="BT69" s="36"/>
      <c r="BU69" s="37">
        <f t="shared" si="4"/>
        <v>0.0003510343617</v>
      </c>
      <c r="BV69" s="38"/>
      <c r="BW69" s="38"/>
      <c r="BX69" s="38"/>
      <c r="BY69" s="38"/>
      <c r="BZ69" s="38"/>
      <c r="CA69" s="38"/>
      <c r="CB69" s="42">
        <v>1735369.485343992</v>
      </c>
      <c r="CC69" s="42"/>
      <c r="CD69" s="32">
        <f t="shared" si="5"/>
        <v>1478139.332</v>
      </c>
      <c r="CE69" s="38"/>
      <c r="CF69" s="38"/>
      <c r="CG69" s="38"/>
      <c r="CH69" s="38"/>
      <c r="CI69" s="38"/>
      <c r="CJ69" s="38"/>
      <c r="CK69" s="38"/>
      <c r="CL69" s="39" t="b">
        <v>0</v>
      </c>
      <c r="CM69" s="40"/>
      <c r="CN69" s="40"/>
      <c r="CO69" s="40"/>
      <c r="CP69" s="38"/>
      <c r="CQ69" s="38"/>
      <c r="CR69" s="38"/>
      <c r="CS69" s="38"/>
    </row>
    <row r="70" ht="15.75" customHeight="1">
      <c r="A70" s="29">
        <v>44109.0</v>
      </c>
      <c r="B70" s="38"/>
      <c r="C70" s="38"/>
      <c r="D70" s="31" t="s">
        <v>73</v>
      </c>
      <c r="E70" s="31" t="str">
        <f t="shared" si="1"/>
        <v>PS</v>
      </c>
      <c r="F70" s="30" t="b">
        <f t="shared" si="2"/>
        <v>0</v>
      </c>
      <c r="G70" s="30">
        <v>2.0</v>
      </c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41">
        <v>26.53</v>
      </c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42">
        <v>6509.39843849285</v>
      </c>
      <c r="BG70" s="42"/>
      <c r="BH70" s="32">
        <f t="shared" si="3"/>
        <v>8244.867221</v>
      </c>
      <c r="BI70" s="38"/>
      <c r="BJ70" s="38"/>
      <c r="BK70" s="38"/>
      <c r="BL70" s="36">
        <v>3.641229503839792E-4</v>
      </c>
      <c r="BM70" s="36">
        <v>2.307336125068347E-5</v>
      </c>
      <c r="BN70" s="36"/>
      <c r="BO70" s="36"/>
      <c r="BP70" s="36"/>
      <c r="BQ70" s="36">
        <v>5.013960861271845E-4</v>
      </c>
      <c r="BR70" s="36">
        <v>2.511845177544395E-5</v>
      </c>
      <c r="BS70" s="36">
        <v>4.327595182555818E-4</v>
      </c>
      <c r="BT70" s="36"/>
      <c r="BU70" s="37">
        <f t="shared" si="4"/>
        <v>0.0003735497507</v>
      </c>
      <c r="BV70" s="38"/>
      <c r="BW70" s="38"/>
      <c r="BX70" s="38"/>
      <c r="BY70" s="38"/>
      <c r="BZ70" s="38"/>
      <c r="CA70" s="38"/>
      <c r="CB70" s="42">
        <v>1172259.610446359</v>
      </c>
      <c r="CC70" s="42"/>
      <c r="CD70" s="32">
        <f t="shared" si="5"/>
        <v>1489402.032</v>
      </c>
      <c r="CE70" s="38"/>
      <c r="CF70" s="38"/>
      <c r="CG70" s="38"/>
      <c r="CH70" s="38"/>
      <c r="CI70" s="38"/>
      <c r="CJ70" s="38"/>
      <c r="CK70" s="38"/>
      <c r="CL70" s="39" t="b">
        <v>0</v>
      </c>
      <c r="CM70" s="40"/>
      <c r="CN70" s="40"/>
      <c r="CO70" s="40"/>
      <c r="CP70" s="38"/>
      <c r="CQ70" s="38"/>
      <c r="CR70" s="38"/>
      <c r="CS70" s="38"/>
    </row>
    <row r="71" ht="15.75" customHeight="1">
      <c r="A71" s="29">
        <v>44110.0</v>
      </c>
      <c r="B71" s="38"/>
      <c r="C71" s="38"/>
      <c r="D71" s="31" t="s">
        <v>73</v>
      </c>
      <c r="E71" s="31" t="str">
        <f t="shared" si="1"/>
        <v>PS</v>
      </c>
      <c r="F71" s="30" t="b">
        <f t="shared" si="2"/>
        <v>0</v>
      </c>
      <c r="G71" s="30">
        <v>2.0</v>
      </c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41">
        <v>27.153</v>
      </c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42">
        <v>7668.662380781886</v>
      </c>
      <c r="BG71" s="42"/>
      <c r="BH71" s="32">
        <f t="shared" si="3"/>
        <v>8582.45344</v>
      </c>
      <c r="BI71" s="38"/>
      <c r="BJ71" s="38"/>
      <c r="BK71" s="38"/>
      <c r="BL71" s="36">
        <v>4.798837027268304E-4</v>
      </c>
      <c r="BM71" s="36">
        <v>1.809830305894998E-4</v>
      </c>
      <c r="BN71" s="36"/>
      <c r="BO71" s="36"/>
      <c r="BP71" s="36"/>
      <c r="BQ71" s="36">
        <v>6.62581613031252E-4</v>
      </c>
      <c r="BR71" s="36">
        <v>7.875452116964397E-5</v>
      </c>
      <c r="BS71" s="36">
        <v>5.712326578790413E-4</v>
      </c>
      <c r="BT71" s="36"/>
      <c r="BU71" s="37">
        <f t="shared" si="4"/>
        <v>0.0003990082837</v>
      </c>
      <c r="BV71" s="38"/>
      <c r="BW71" s="38"/>
      <c r="BX71" s="38"/>
      <c r="BY71" s="38"/>
      <c r="BZ71" s="38"/>
      <c r="CA71" s="38"/>
      <c r="CB71" s="42">
        <v>1390102.297772448</v>
      </c>
      <c r="CC71" s="42"/>
      <c r="CD71" s="32">
        <f t="shared" si="5"/>
        <v>1554542.638</v>
      </c>
      <c r="CE71" s="38"/>
      <c r="CF71" s="38"/>
      <c r="CG71" s="38"/>
      <c r="CH71" s="38"/>
      <c r="CI71" s="38"/>
      <c r="CJ71" s="38"/>
      <c r="CK71" s="38"/>
      <c r="CL71" s="39" t="b">
        <v>0</v>
      </c>
      <c r="CM71" s="40"/>
      <c r="CN71" s="40"/>
      <c r="CO71" s="40"/>
      <c r="CP71" s="38"/>
      <c r="CQ71" s="38"/>
      <c r="CR71" s="38"/>
      <c r="CS71" s="38"/>
    </row>
    <row r="72" ht="15.75" customHeight="1">
      <c r="A72" s="29">
        <v>44111.0</v>
      </c>
      <c r="B72" s="38"/>
      <c r="C72" s="38"/>
      <c r="D72" s="31" t="s">
        <v>73</v>
      </c>
      <c r="E72" s="31" t="str">
        <f t="shared" si="1"/>
        <v>PS</v>
      </c>
      <c r="F72" s="30" t="b">
        <f t="shared" si="2"/>
        <v>0</v>
      </c>
      <c r="G72" s="30">
        <v>2.0</v>
      </c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41">
        <v>26.926</v>
      </c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42">
        <v>8133.174773129898</v>
      </c>
      <c r="BG72" s="42"/>
      <c r="BH72" s="32">
        <f t="shared" si="3"/>
        <v>8572.132177</v>
      </c>
      <c r="BI72" s="38"/>
      <c r="BJ72" s="38"/>
      <c r="BK72" s="38"/>
      <c r="BL72" s="36">
        <v>4.167676274920963E-4</v>
      </c>
      <c r="BM72" s="36">
        <v>1.387094623357572E-4</v>
      </c>
      <c r="BN72" s="36"/>
      <c r="BO72" s="36"/>
      <c r="BP72" s="36"/>
      <c r="BQ72" s="36">
        <v>5.132285767421649E-4</v>
      </c>
      <c r="BR72" s="36">
        <v>1.609053257998281E-4</v>
      </c>
      <c r="BS72" s="36">
        <v>4.649981021171306E-4</v>
      </c>
      <c r="BT72" s="36"/>
      <c r="BU72" s="37">
        <f t="shared" si="4"/>
        <v>0.000475132352</v>
      </c>
      <c r="BV72" s="38"/>
      <c r="BW72" s="38"/>
      <c r="BX72" s="38"/>
      <c r="BY72" s="38"/>
      <c r="BZ72" s="38"/>
      <c r="CA72" s="38"/>
      <c r="CB72" s="42">
        <v>1478742.294523201</v>
      </c>
      <c r="CC72" s="42"/>
      <c r="CD72" s="32">
        <f t="shared" si="5"/>
        <v>1559194.886</v>
      </c>
      <c r="CE72" s="38"/>
      <c r="CF72" s="38"/>
      <c r="CG72" s="38"/>
      <c r="CH72" s="38"/>
      <c r="CI72" s="38"/>
      <c r="CJ72" s="38"/>
      <c r="CK72" s="38"/>
      <c r="CL72" s="39" t="b">
        <v>0</v>
      </c>
      <c r="CM72" s="40"/>
      <c r="CN72" s="40"/>
      <c r="CO72" s="40"/>
      <c r="CP72" s="38"/>
      <c r="CQ72" s="38"/>
      <c r="CR72" s="38"/>
      <c r="CS72" s="38"/>
    </row>
    <row r="73" ht="15.75" customHeight="1">
      <c r="A73" s="29">
        <v>44112.0</v>
      </c>
      <c r="B73" s="38"/>
      <c r="C73" s="38"/>
      <c r="D73" s="31" t="s">
        <v>73</v>
      </c>
      <c r="E73" s="31" t="str">
        <f t="shared" si="1"/>
        <v>PS</v>
      </c>
      <c r="F73" s="30" t="b">
        <f t="shared" si="2"/>
        <v>0</v>
      </c>
      <c r="G73" s="30">
        <v>2.0</v>
      </c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41">
        <v>25.88</v>
      </c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42">
        <v>10951.49293600055</v>
      </c>
      <c r="BG73" s="42"/>
      <c r="BH73" s="32">
        <f t="shared" si="3"/>
        <v>11865.04609</v>
      </c>
      <c r="BI73" s="38"/>
      <c r="BJ73" s="38"/>
      <c r="BK73" s="38"/>
      <c r="BL73" s="36">
        <v>2.603049205384175E-4</v>
      </c>
      <c r="BM73" s="36">
        <v>4.90848313770076E-5</v>
      </c>
      <c r="BN73" s="36"/>
      <c r="BO73" s="36"/>
      <c r="BP73" s="36"/>
      <c r="BQ73" s="36">
        <v>5.558699206613194E-4</v>
      </c>
      <c r="BR73" s="36">
        <v>2.614536217820329E-5</v>
      </c>
      <c r="BS73" s="36">
        <v>4.080874205998684E-4</v>
      </c>
      <c r="BT73" s="36"/>
      <c r="BU73" s="37">
        <f t="shared" si="4"/>
        <v>0.0005396149757</v>
      </c>
      <c r="BV73" s="38"/>
      <c r="BW73" s="38"/>
      <c r="BX73" s="38"/>
      <c r="BY73" s="38"/>
      <c r="BZ73" s="38"/>
      <c r="CA73" s="38"/>
      <c r="CB73" s="42">
        <v>1996239.499572251</v>
      </c>
      <c r="CC73" s="42"/>
      <c r="CD73" s="32">
        <f t="shared" si="5"/>
        <v>2168366.022</v>
      </c>
      <c r="CE73" s="38"/>
      <c r="CF73" s="38"/>
      <c r="CG73" s="38"/>
      <c r="CH73" s="38"/>
      <c r="CI73" s="38"/>
      <c r="CJ73" s="38"/>
      <c r="CK73" s="38"/>
      <c r="CL73" s="39" t="b">
        <v>0</v>
      </c>
      <c r="CM73" s="40"/>
      <c r="CN73" s="40"/>
      <c r="CO73" s="40"/>
      <c r="CP73" s="38"/>
      <c r="CQ73" s="38"/>
      <c r="CR73" s="38"/>
      <c r="CS73" s="38"/>
    </row>
    <row r="74" ht="15.75" customHeight="1">
      <c r="A74" s="29">
        <v>44113.0</v>
      </c>
      <c r="B74" s="38"/>
      <c r="C74" s="38"/>
      <c r="D74" s="31" t="s">
        <v>73</v>
      </c>
      <c r="E74" s="31" t="str">
        <f t="shared" si="1"/>
        <v>PS</v>
      </c>
      <c r="F74" s="30" t="b">
        <f t="shared" si="2"/>
        <v>0</v>
      </c>
      <c r="G74" s="30">
        <v>2.0</v>
      </c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41">
        <v>26.39</v>
      </c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42">
        <v>9597.932358613512</v>
      </c>
      <c r="BG74" s="42"/>
      <c r="BH74" s="32">
        <f t="shared" si="3"/>
        <v>11575.12801</v>
      </c>
      <c r="BI74" s="38"/>
      <c r="BJ74" s="38"/>
      <c r="BK74" s="38"/>
      <c r="BL74" s="36">
        <v>4.100244270375545E-4</v>
      </c>
      <c r="BM74" s="36">
        <v>3.420704640419994E-5</v>
      </c>
      <c r="BN74" s="36"/>
      <c r="BO74" s="36"/>
      <c r="BP74" s="36"/>
      <c r="BQ74" s="36">
        <v>5.871436948256997E-4</v>
      </c>
      <c r="BR74" s="36">
        <v>5.399951134800811E-5</v>
      </c>
      <c r="BS74" s="36">
        <v>4.985840609316271E-4</v>
      </c>
      <c r="BT74" s="36"/>
      <c r="BU74" s="37">
        <f t="shared" si="4"/>
        <v>0.0006199094985</v>
      </c>
      <c r="BV74" s="38"/>
      <c r="BW74" s="38"/>
      <c r="BX74" s="38"/>
      <c r="BY74" s="38"/>
      <c r="BZ74" s="38"/>
      <c r="CA74" s="38"/>
      <c r="CB74" s="42">
        <v>1758630.726582779</v>
      </c>
      <c r="CC74" s="42"/>
      <c r="CD74" s="32">
        <f t="shared" si="5"/>
        <v>2118824.22</v>
      </c>
      <c r="CE74" s="38"/>
      <c r="CF74" s="38"/>
      <c r="CG74" s="38"/>
      <c r="CH74" s="38"/>
      <c r="CI74" s="38"/>
      <c r="CJ74" s="38"/>
      <c r="CK74" s="38"/>
      <c r="CL74" s="39" t="b">
        <v>0</v>
      </c>
      <c r="CM74" s="40"/>
      <c r="CN74" s="40"/>
      <c r="CO74" s="40"/>
      <c r="CP74" s="38"/>
      <c r="CQ74" s="38"/>
      <c r="CR74" s="38"/>
      <c r="CS74" s="38"/>
    </row>
    <row r="75" ht="15.75" customHeight="1">
      <c r="A75" s="29">
        <v>44114.0</v>
      </c>
      <c r="B75" s="38"/>
      <c r="C75" s="38"/>
      <c r="D75" s="31" t="s">
        <v>73</v>
      </c>
      <c r="E75" s="31" t="str">
        <f t="shared" si="1"/>
        <v>PS</v>
      </c>
      <c r="F75" s="30" t="b">
        <f t="shared" si="2"/>
        <v>0</v>
      </c>
      <c r="G75" s="30">
        <v>2.0</v>
      </c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41">
        <v>26.053</v>
      </c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42">
        <v>22973.96801258935</v>
      </c>
      <c r="BG75" s="42"/>
      <c r="BH75" s="32">
        <f t="shared" si="3"/>
        <v>12064.2617</v>
      </c>
      <c r="BI75" s="38"/>
      <c r="BJ75" s="38"/>
      <c r="BK75" s="38"/>
      <c r="BL75" s="36">
        <v>4.982602218574821E-4</v>
      </c>
      <c r="BM75" s="36">
        <v>4.632595547114477E-5</v>
      </c>
      <c r="BN75" s="36"/>
      <c r="BO75" s="36"/>
      <c r="BP75" s="36"/>
      <c r="BQ75" s="36">
        <v>0.001012085052438312</v>
      </c>
      <c r="BR75" s="36">
        <v>2.17887304764834E-4</v>
      </c>
      <c r="BS75" s="36">
        <v>7.551726371478973E-4</v>
      </c>
      <c r="BT75" s="36"/>
      <c r="BU75" s="37">
        <f t="shared" si="4"/>
        <v>0.000830354964</v>
      </c>
      <c r="BV75" s="38"/>
      <c r="BW75" s="38"/>
      <c r="BX75" s="38"/>
      <c r="BY75" s="38"/>
      <c r="BZ75" s="38"/>
      <c r="CA75" s="38"/>
      <c r="CB75" s="42">
        <v>4218115.29332043</v>
      </c>
      <c r="CC75" s="42"/>
      <c r="CD75" s="32">
        <f t="shared" si="5"/>
        <v>2213989.349</v>
      </c>
      <c r="CE75" s="38"/>
      <c r="CF75" s="38"/>
      <c r="CG75" s="38"/>
      <c r="CH75" s="38"/>
      <c r="CI75" s="38"/>
      <c r="CJ75" s="38"/>
      <c r="CK75" s="38"/>
      <c r="CL75" s="39" t="b">
        <v>0</v>
      </c>
      <c r="CM75" s="40"/>
      <c r="CN75" s="40"/>
      <c r="CO75" s="40"/>
      <c r="CP75" s="38"/>
      <c r="CQ75" s="38"/>
      <c r="CR75" s="38"/>
      <c r="CS75" s="38"/>
    </row>
    <row r="76" ht="15.75" customHeight="1">
      <c r="A76" s="29">
        <v>44115.0</v>
      </c>
      <c r="B76" s="38"/>
      <c r="C76" s="38"/>
      <c r="D76" s="31" t="s">
        <v>73</v>
      </c>
      <c r="E76" s="31" t="str">
        <f t="shared" si="1"/>
        <v>PS</v>
      </c>
      <c r="F76" s="30" t="b">
        <f t="shared" si="2"/>
        <v>0</v>
      </c>
      <c r="G76" s="30">
        <v>2.0</v>
      </c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41">
        <v>28.336</v>
      </c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42">
        <v>6219.071960894908</v>
      </c>
      <c r="BG76" s="42"/>
      <c r="BH76" s="32">
        <f t="shared" si="3"/>
        <v>13822.10196</v>
      </c>
      <c r="BI76" s="38"/>
      <c r="BJ76" s="38"/>
      <c r="BK76" s="38"/>
      <c r="BL76" s="36">
        <v>8.198320845435854E-4</v>
      </c>
      <c r="BM76" s="36">
        <v>1.980353402778266E-4</v>
      </c>
      <c r="BN76" s="36"/>
      <c r="BO76" s="36"/>
      <c r="BP76" s="36"/>
      <c r="BQ76" s="36">
        <v>0.001125578458793839</v>
      </c>
      <c r="BR76" s="36">
        <v>6.766889432690154E-4</v>
      </c>
      <c r="BS76" s="36">
        <v>9.727052716687121E-4</v>
      </c>
      <c r="BT76" s="36"/>
      <c r="BU76" s="37">
        <f t="shared" si="4"/>
        <v>0.0008730507173</v>
      </c>
      <c r="BV76" s="38"/>
      <c r="BW76" s="38"/>
      <c r="BX76" s="38"/>
      <c r="BY76" s="38"/>
      <c r="BZ76" s="38"/>
      <c r="CA76" s="38"/>
      <c r="CB76" s="42">
        <v>1142393.287859351</v>
      </c>
      <c r="CC76" s="42"/>
      <c r="CD76" s="32">
        <f t="shared" si="5"/>
        <v>2543913.409</v>
      </c>
      <c r="CE76" s="38"/>
      <c r="CF76" s="38"/>
      <c r="CG76" s="38"/>
      <c r="CH76" s="38"/>
      <c r="CI76" s="38"/>
      <c r="CJ76" s="38"/>
      <c r="CK76" s="38"/>
      <c r="CL76" s="39" t="b">
        <v>0</v>
      </c>
      <c r="CM76" s="40"/>
      <c r="CN76" s="40"/>
      <c r="CO76" s="40"/>
      <c r="CP76" s="38"/>
      <c r="CQ76" s="38"/>
      <c r="CR76" s="38"/>
      <c r="CS76" s="38"/>
    </row>
    <row r="77" ht="15.75" customHeight="1">
      <c r="A77" s="29">
        <v>44116.0</v>
      </c>
      <c r="B77" s="38"/>
      <c r="C77" s="38"/>
      <c r="D77" s="31" t="s">
        <v>73</v>
      </c>
      <c r="E77" s="31" t="str">
        <f t="shared" si="1"/>
        <v>PS</v>
      </c>
      <c r="F77" s="30" t="b">
        <f t="shared" si="2"/>
        <v>0</v>
      </c>
      <c r="G77" s="30">
        <v>2.0</v>
      </c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41">
        <v>28.016</v>
      </c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42">
        <v>10578.84321653059</v>
      </c>
      <c r="BG77" s="42"/>
      <c r="BH77" s="32">
        <f t="shared" si="3"/>
        <v>13756.98463</v>
      </c>
      <c r="BI77" s="38"/>
      <c r="BJ77" s="38"/>
      <c r="BK77" s="38"/>
      <c r="BL77" s="36">
        <v>0.001495171920105933</v>
      </c>
      <c r="BM77" s="36">
        <v>1.539027334070444E-4</v>
      </c>
      <c r="BN77" s="36"/>
      <c r="BO77" s="36"/>
      <c r="BP77" s="36"/>
      <c r="BQ77" s="36">
        <v>0.00153927893869998</v>
      </c>
      <c r="BR77" s="36">
        <v>1.708193628530426E-4</v>
      </c>
      <c r="BS77" s="36">
        <v>0.001517225429402957</v>
      </c>
      <c r="BT77" s="36"/>
      <c r="BU77" s="37">
        <f t="shared" si="4"/>
        <v>0.0008433933583</v>
      </c>
      <c r="BV77" s="38"/>
      <c r="BW77" s="38"/>
      <c r="BX77" s="38"/>
      <c r="BY77" s="38"/>
      <c r="BZ77" s="38"/>
      <c r="CA77" s="38"/>
      <c r="CB77" s="42">
        <v>1954567.937572152</v>
      </c>
      <c r="CC77" s="42"/>
      <c r="CD77" s="32">
        <f t="shared" si="5"/>
        <v>2534596.75</v>
      </c>
      <c r="CE77" s="38"/>
      <c r="CF77" s="38"/>
      <c r="CG77" s="38"/>
      <c r="CH77" s="38"/>
      <c r="CI77" s="38"/>
      <c r="CJ77" s="38"/>
      <c r="CK77" s="38"/>
      <c r="CL77" s="39" t="b">
        <v>0</v>
      </c>
      <c r="CM77" s="40"/>
      <c r="CN77" s="40"/>
      <c r="CO77" s="40"/>
      <c r="CP77" s="38"/>
      <c r="CQ77" s="38"/>
      <c r="CR77" s="38"/>
      <c r="CS77" s="38"/>
    </row>
    <row r="78" ht="15.75" customHeight="1">
      <c r="A78" s="29">
        <v>44118.0</v>
      </c>
      <c r="B78" s="38"/>
      <c r="C78" s="38"/>
      <c r="D78" s="31" t="s">
        <v>73</v>
      </c>
      <c r="E78" s="31" t="str">
        <f t="shared" si="1"/>
        <v>PS</v>
      </c>
      <c r="F78" s="30" t="b">
        <f t="shared" si="2"/>
        <v>0</v>
      </c>
      <c r="G78" s="30">
        <v>2.0</v>
      </c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41">
        <v>26.022</v>
      </c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42">
        <v>19740.69425118265</v>
      </c>
      <c r="BG78" s="42"/>
      <c r="BH78" s="32">
        <f t="shared" si="3"/>
        <v>11752.29168</v>
      </c>
      <c r="BI78" s="38"/>
      <c r="BJ78" s="38"/>
      <c r="BK78" s="38"/>
      <c r="BL78" s="36">
        <v>6.828325023872958E-4</v>
      </c>
      <c r="BM78" s="36">
        <v>1.119043613288909E-4</v>
      </c>
      <c r="BN78" s="36"/>
      <c r="BO78" s="36"/>
      <c r="BP78" s="36"/>
      <c r="BQ78" s="36">
        <v>5.602998722939856E-4</v>
      </c>
      <c r="BR78" s="36">
        <v>6.596544195040465E-5</v>
      </c>
      <c r="BS78" s="36">
        <v>6.215661873406407E-4</v>
      </c>
      <c r="BT78" s="36"/>
      <c r="BU78" s="37">
        <f t="shared" si="4"/>
        <v>0.0008139604213</v>
      </c>
      <c r="BV78" s="38"/>
      <c r="BW78" s="38"/>
      <c r="BX78" s="38"/>
      <c r="BY78" s="38"/>
      <c r="BZ78" s="38"/>
      <c r="CA78" s="38"/>
      <c r="CB78" s="42">
        <v>3645859.798632908</v>
      </c>
      <c r="CC78" s="42"/>
      <c r="CD78" s="32">
        <f t="shared" si="5"/>
        <v>2171936.888</v>
      </c>
      <c r="CE78" s="38"/>
      <c r="CF78" s="38"/>
      <c r="CG78" s="38"/>
      <c r="CH78" s="38"/>
      <c r="CI78" s="38"/>
      <c r="CJ78" s="38"/>
      <c r="CK78" s="38"/>
      <c r="CL78" s="39" t="b">
        <v>0</v>
      </c>
      <c r="CM78" s="40"/>
      <c r="CN78" s="40"/>
      <c r="CO78" s="40"/>
      <c r="CP78" s="38"/>
      <c r="CQ78" s="38"/>
      <c r="CR78" s="38"/>
      <c r="CS78" s="38"/>
    </row>
    <row r="79" ht="15.75" customHeight="1">
      <c r="A79" s="29">
        <v>44119.0</v>
      </c>
      <c r="B79" s="38"/>
      <c r="C79" s="38"/>
      <c r="D79" s="31" t="s">
        <v>73</v>
      </c>
      <c r="E79" s="31" t="str">
        <f t="shared" si="1"/>
        <v>PS</v>
      </c>
      <c r="F79" s="30" t="b">
        <f t="shared" si="2"/>
        <v>0</v>
      </c>
      <c r="G79" s="30">
        <v>2.0</v>
      </c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41">
        <v>26.261</v>
      </c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42">
        <v>9272.345727958576</v>
      </c>
      <c r="BG79" s="42"/>
      <c r="BH79" s="32">
        <f t="shared" si="3"/>
        <v>13304.69252</v>
      </c>
      <c r="BI79" s="38"/>
      <c r="BJ79" s="38"/>
      <c r="BK79" s="38"/>
      <c r="BL79" s="36">
        <v>3.021534538650174E-4</v>
      </c>
      <c r="BM79" s="36">
        <v>2.231065623695054E-5</v>
      </c>
      <c r="BN79" s="36"/>
      <c r="BO79" s="36"/>
      <c r="BP79" s="36"/>
      <c r="BQ79" s="36">
        <v>3.984410776318942E-4</v>
      </c>
      <c r="BR79" s="36">
        <v>1.767261678494922E-5</v>
      </c>
      <c r="BS79" s="36">
        <v>3.502972657484558E-4</v>
      </c>
      <c r="BT79" s="36"/>
      <c r="BU79" s="37">
        <f t="shared" si="4"/>
        <v>0.0007727993923</v>
      </c>
      <c r="BV79" s="38"/>
      <c r="BW79" s="38"/>
      <c r="BX79" s="38"/>
      <c r="BY79" s="38"/>
      <c r="BZ79" s="38"/>
      <c r="CA79" s="38"/>
      <c r="CB79" s="42">
        <v>1712047.432348448</v>
      </c>
      <c r="CC79" s="42"/>
      <c r="CD79" s="32">
        <f t="shared" si="5"/>
        <v>2462661.584</v>
      </c>
      <c r="CE79" s="38"/>
      <c r="CF79" s="38"/>
      <c r="CG79" s="38"/>
      <c r="CH79" s="38"/>
      <c r="CI79" s="38"/>
      <c r="CJ79" s="38"/>
      <c r="CK79" s="38"/>
      <c r="CL79" s="39" t="b">
        <v>0</v>
      </c>
      <c r="CM79" s="40"/>
      <c r="CN79" s="40"/>
      <c r="CO79" s="40"/>
      <c r="CP79" s="38"/>
      <c r="CQ79" s="38"/>
      <c r="CR79" s="38"/>
      <c r="CS79" s="38"/>
    </row>
    <row r="80" ht="15.75" customHeight="1">
      <c r="A80" s="29">
        <v>44120.0</v>
      </c>
      <c r="B80" s="38"/>
      <c r="C80" s="38"/>
      <c r="D80" s="31" t="s">
        <v>73</v>
      </c>
      <c r="E80" s="31" t="str">
        <f t="shared" si="1"/>
        <v>PS</v>
      </c>
      <c r="F80" s="30" t="b">
        <f t="shared" si="2"/>
        <v>0</v>
      </c>
      <c r="G80" s="30">
        <v>2.0</v>
      </c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41">
        <v>26.916</v>
      </c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42">
        <v>12950.50321953083</v>
      </c>
      <c r="BG80" s="42"/>
      <c r="BH80" s="32">
        <f t="shared" si="3"/>
        <v>15517.73534</v>
      </c>
      <c r="BI80" s="38"/>
      <c r="BJ80" s="38"/>
      <c r="BK80" s="38"/>
      <c r="BL80" s="36">
        <v>5.544464742414295E-4</v>
      </c>
      <c r="BM80" s="36">
        <v>8.683722666236669E-5</v>
      </c>
      <c r="BN80" s="36"/>
      <c r="BO80" s="36"/>
      <c r="BP80" s="36"/>
      <c r="BQ80" s="36">
        <v>6.615694304072585E-4</v>
      </c>
      <c r="BR80" s="36">
        <v>6.017122209532567E-5</v>
      </c>
      <c r="BS80" s="36">
        <v>6.08007952324344E-4</v>
      </c>
      <c r="BT80" s="36"/>
      <c r="BU80" s="37">
        <f t="shared" si="4"/>
        <v>0.0005569907524</v>
      </c>
      <c r="BV80" s="38"/>
      <c r="BW80" s="38"/>
      <c r="BX80" s="38"/>
      <c r="BY80" s="38"/>
      <c r="BZ80" s="38"/>
      <c r="CA80" s="38"/>
      <c r="CB80" s="42">
        <v>2404815.982863453</v>
      </c>
      <c r="CC80" s="42"/>
      <c r="CD80" s="32">
        <f t="shared" si="5"/>
        <v>2878924.838</v>
      </c>
      <c r="CE80" s="38"/>
      <c r="CF80" s="38"/>
      <c r="CG80" s="38"/>
      <c r="CH80" s="38"/>
      <c r="CI80" s="38"/>
      <c r="CJ80" s="38"/>
      <c r="CK80" s="38"/>
      <c r="CL80" s="39" t="b">
        <v>0</v>
      </c>
      <c r="CM80" s="40"/>
      <c r="CN80" s="40"/>
      <c r="CO80" s="40"/>
      <c r="CP80" s="38"/>
      <c r="CQ80" s="38"/>
      <c r="CR80" s="38"/>
      <c r="CS80" s="38"/>
    </row>
    <row r="81" ht="15.75" customHeight="1">
      <c r="A81" s="29">
        <v>44121.0</v>
      </c>
      <c r="B81" s="38"/>
      <c r="C81" s="38"/>
      <c r="D81" s="31" t="s">
        <v>73</v>
      </c>
      <c r="E81" s="31" t="str">
        <f t="shared" si="1"/>
        <v>PS</v>
      </c>
      <c r="F81" s="30" t="b">
        <f t="shared" si="2"/>
        <v>0</v>
      </c>
      <c r="G81" s="30">
        <v>2.0</v>
      </c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41">
        <v>27.052</v>
      </c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42">
        <v>13981.07620299179</v>
      </c>
      <c r="BG81" s="42"/>
      <c r="BH81" s="32">
        <f t="shared" si="3"/>
        <v>13883.17032</v>
      </c>
      <c r="BI81" s="38"/>
      <c r="BJ81" s="38"/>
      <c r="BK81" s="38"/>
      <c r="BL81" s="36">
        <v>7.156170837365513E-4</v>
      </c>
      <c r="BM81" s="36">
        <v>7.806008289892325E-5</v>
      </c>
      <c r="BN81" s="36"/>
      <c r="BO81" s="36"/>
      <c r="BP81" s="36"/>
      <c r="BQ81" s="36">
        <v>8.181831692568935E-4</v>
      </c>
      <c r="BR81" s="36">
        <v>9.840906487618592E-5</v>
      </c>
      <c r="BS81" s="36">
        <v>7.669001264967224E-4</v>
      </c>
      <c r="BT81" s="36"/>
      <c r="BU81" s="37">
        <f t="shared" si="4"/>
        <v>0.0005271330026</v>
      </c>
      <c r="BV81" s="38"/>
      <c r="BW81" s="38"/>
      <c r="BX81" s="38"/>
      <c r="BY81" s="38"/>
      <c r="BZ81" s="38"/>
      <c r="CA81" s="38"/>
      <c r="CB81" s="42">
        <v>2596016.770712099</v>
      </c>
      <c r="CC81" s="42"/>
      <c r="CD81" s="32">
        <f t="shared" si="5"/>
        <v>2582213.296</v>
      </c>
      <c r="CE81" s="38"/>
      <c r="CF81" s="38"/>
      <c r="CG81" s="38"/>
      <c r="CH81" s="38"/>
      <c r="CI81" s="38"/>
      <c r="CJ81" s="38"/>
      <c r="CK81" s="38"/>
      <c r="CL81" s="39" t="b">
        <v>0</v>
      </c>
      <c r="CM81" s="40"/>
      <c r="CN81" s="40"/>
      <c r="CO81" s="40"/>
      <c r="CP81" s="38"/>
      <c r="CQ81" s="38"/>
      <c r="CR81" s="38"/>
      <c r="CS81" s="38"/>
    </row>
    <row r="82" ht="15.75" customHeight="1">
      <c r="A82" s="29">
        <v>44122.0</v>
      </c>
      <c r="B82" s="38"/>
      <c r="C82" s="38"/>
      <c r="D82" s="31" t="s">
        <v>73</v>
      </c>
      <c r="E82" s="31" t="str">
        <f t="shared" si="1"/>
        <v>PS</v>
      </c>
      <c r="F82" s="30" t="b">
        <f t="shared" si="2"/>
        <v>0</v>
      </c>
      <c r="G82" s="30">
        <v>2.0</v>
      </c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41">
        <v>25.39</v>
      </c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42">
        <v>21644.05729237519</v>
      </c>
      <c r="BG82" s="42"/>
      <c r="BH82" s="32">
        <f t="shared" si="3"/>
        <v>14924.61924</v>
      </c>
      <c r="BI82" s="38"/>
      <c r="BJ82" s="38"/>
      <c r="BK82" s="38"/>
      <c r="BL82" s="36">
        <v>4.149237154264262E-4</v>
      </c>
      <c r="BM82" s="36">
        <v>5.042638102030344E-5</v>
      </c>
      <c r="BN82" s="36"/>
      <c r="BO82" s="36"/>
      <c r="BP82" s="36"/>
      <c r="BQ82" s="36">
        <v>4.614407443002128E-4</v>
      </c>
      <c r="BR82" s="36">
        <v>6.545635374120024E-5</v>
      </c>
      <c r="BS82" s="36">
        <v>4.381822298633195E-4</v>
      </c>
      <c r="BT82" s="36"/>
      <c r="BU82" s="37">
        <f t="shared" si="4"/>
        <v>0.0007084921333</v>
      </c>
      <c r="BV82" s="38"/>
      <c r="BW82" s="38"/>
      <c r="BX82" s="38"/>
      <c r="BY82" s="38"/>
      <c r="BZ82" s="38"/>
      <c r="CA82" s="38"/>
      <c r="CB82" s="42">
        <v>4035884.205110508</v>
      </c>
      <c r="CC82" s="42"/>
      <c r="CD82" s="32">
        <f t="shared" si="5"/>
        <v>2784773.035</v>
      </c>
      <c r="CE82" s="38"/>
      <c r="CF82" s="38"/>
      <c r="CG82" s="38"/>
      <c r="CH82" s="38"/>
      <c r="CI82" s="38"/>
      <c r="CJ82" s="38"/>
      <c r="CK82" s="38"/>
      <c r="CL82" s="39" t="b">
        <v>0</v>
      </c>
      <c r="CM82" s="40"/>
      <c r="CN82" s="40"/>
      <c r="CO82" s="40"/>
      <c r="CP82" s="38"/>
      <c r="CQ82" s="38"/>
      <c r="CR82" s="38"/>
      <c r="CS82" s="38"/>
    </row>
    <row r="83" ht="15.75" customHeight="1">
      <c r="A83" s="29">
        <v>44123.0</v>
      </c>
      <c r="B83" s="38"/>
      <c r="C83" s="38"/>
      <c r="D83" s="31" t="s">
        <v>73</v>
      </c>
      <c r="E83" s="31" t="str">
        <f t="shared" si="1"/>
        <v>PS</v>
      </c>
      <c r="F83" s="30" t="b">
        <f t="shared" si="2"/>
        <v>0</v>
      </c>
      <c r="G83" s="30">
        <v>2.0</v>
      </c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41">
        <v>25.9</v>
      </c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42">
        <v>11567.86916782183</v>
      </c>
      <c r="BG83" s="42"/>
      <c r="BH83" s="32">
        <f t="shared" si="3"/>
        <v>13113.47258</v>
      </c>
      <c r="BI83" s="38"/>
      <c r="BJ83" s="38"/>
      <c r="BK83" s="38"/>
      <c r="BL83" s="36">
        <v>3.763436382464482E-4</v>
      </c>
      <c r="BM83" s="36">
        <v>3.41088053438875E-5</v>
      </c>
      <c r="BN83" s="36"/>
      <c r="BO83" s="36"/>
      <c r="BP83" s="36"/>
      <c r="BQ83" s="36">
        <v>5.682112390760556E-4</v>
      </c>
      <c r="BR83" s="36">
        <v>1.12046616678875E-4</v>
      </c>
      <c r="BS83" s="36">
        <v>4.722774386612519E-4</v>
      </c>
      <c r="BT83" s="36"/>
      <c r="BU83" s="37">
        <f t="shared" si="4"/>
        <v>0.0006333239568</v>
      </c>
      <c r="BV83" s="38"/>
      <c r="BW83" s="38"/>
      <c r="BX83" s="38"/>
      <c r="BY83" s="38"/>
      <c r="BZ83" s="38"/>
      <c r="CA83" s="38"/>
      <c r="CB83" s="42">
        <v>2162302.08887209</v>
      </c>
      <c r="CC83" s="42"/>
      <c r="CD83" s="32">
        <f t="shared" si="5"/>
        <v>2450422.305</v>
      </c>
      <c r="CE83" s="38"/>
      <c r="CF83" s="38"/>
      <c r="CG83" s="38"/>
      <c r="CH83" s="38"/>
      <c r="CI83" s="38"/>
      <c r="CJ83" s="38"/>
      <c r="CK83" s="38"/>
      <c r="CL83" s="39" t="b">
        <v>0</v>
      </c>
      <c r="CM83" s="40"/>
      <c r="CN83" s="40"/>
      <c r="CO83" s="40"/>
      <c r="CP83" s="38"/>
      <c r="CQ83" s="38"/>
      <c r="CR83" s="38"/>
      <c r="CS83" s="38"/>
    </row>
    <row r="84" ht="15.75" customHeight="1">
      <c r="A84" s="29">
        <v>44124.0</v>
      </c>
      <c r="B84" s="38"/>
      <c r="C84" s="38"/>
      <c r="D84" s="31" t="s">
        <v>73</v>
      </c>
      <c r="E84" s="31" t="str">
        <f t="shared" si="1"/>
        <v>PS</v>
      </c>
      <c r="F84" s="30" t="b">
        <f t="shared" si="2"/>
        <v>0</v>
      </c>
      <c r="G84" s="30">
        <v>2.0</v>
      </c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41">
        <v>27.637</v>
      </c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42">
        <v>14479.59029269781</v>
      </c>
      <c r="BG84" s="42"/>
      <c r="BH84" s="32">
        <f t="shared" si="3"/>
        <v>13245.7182</v>
      </c>
      <c r="BI84" s="38"/>
      <c r="BJ84" s="38"/>
      <c r="BK84" s="38"/>
      <c r="BL84" s="36">
        <v>0.001082383932950924</v>
      </c>
      <c r="BM84" s="36">
        <v>4.477597339023869E-5</v>
      </c>
      <c r="BN84" s="36"/>
      <c r="BO84" s="36"/>
      <c r="BP84" s="36"/>
      <c r="BQ84" s="36">
        <v>0.001431801905542123</v>
      </c>
      <c r="BR84" s="36">
        <v>2.057977821072646E-4</v>
      </c>
      <c r="BS84" s="36">
        <v>0.001257092919246523</v>
      </c>
      <c r="BT84" s="36"/>
      <c r="BU84" s="37">
        <f t="shared" si="4"/>
        <v>0.0006266772783</v>
      </c>
      <c r="BV84" s="38"/>
      <c r="BW84" s="38"/>
      <c r="BX84" s="38"/>
      <c r="BY84" s="38"/>
      <c r="BZ84" s="38"/>
      <c r="CA84" s="38"/>
      <c r="CB84" s="42">
        <v>2724846.127568609</v>
      </c>
      <c r="CC84" s="42"/>
      <c r="CD84" s="32">
        <f t="shared" si="5"/>
        <v>2481732</v>
      </c>
      <c r="CE84" s="38"/>
      <c r="CF84" s="38"/>
      <c r="CG84" s="38"/>
      <c r="CH84" s="38"/>
      <c r="CI84" s="38"/>
      <c r="CJ84" s="38"/>
      <c r="CK84" s="38"/>
      <c r="CL84" s="39" t="b">
        <v>0</v>
      </c>
      <c r="CM84" s="40"/>
      <c r="CN84" s="40"/>
      <c r="CO84" s="40"/>
      <c r="CP84" s="38"/>
      <c r="CQ84" s="38"/>
      <c r="CR84" s="38"/>
      <c r="CS84" s="38"/>
    </row>
    <row r="85" ht="15.75" customHeight="1">
      <c r="A85" s="29">
        <v>44125.0</v>
      </c>
      <c r="B85" s="38"/>
      <c r="C85" s="38"/>
      <c r="D85" s="31" t="s">
        <v>73</v>
      </c>
      <c r="E85" s="31" t="str">
        <f t="shared" si="1"/>
        <v>PS</v>
      </c>
      <c r="F85" s="30" t="b">
        <f t="shared" si="2"/>
        <v>0</v>
      </c>
      <c r="G85" s="30">
        <v>2.0</v>
      </c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41">
        <v>26.363</v>
      </c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42">
        <v>3894.769932290958</v>
      </c>
      <c r="BG85" s="42"/>
      <c r="BH85" s="32">
        <f t="shared" si="3"/>
        <v>12681.01154</v>
      </c>
      <c r="BI85" s="38"/>
      <c r="BJ85" s="38"/>
      <c r="BK85" s="38"/>
      <c r="BL85" s="36">
        <v>2.484129514816392E-4</v>
      </c>
      <c r="BM85" s="36">
        <v>2.49165386586086E-5</v>
      </c>
      <c r="BN85" s="36"/>
      <c r="BO85" s="36"/>
      <c r="BP85" s="36"/>
      <c r="BQ85" s="36">
        <v>2.159211881989019E-4</v>
      </c>
      <c r="BR85" s="36">
        <v>4.390173565460848E-5</v>
      </c>
      <c r="BS85" s="36">
        <v>2.321670698402706E-4</v>
      </c>
      <c r="BT85" s="36"/>
      <c r="BU85" s="37">
        <f t="shared" si="4"/>
        <v>0.0006880288172</v>
      </c>
      <c r="BV85" s="38"/>
      <c r="BW85" s="38"/>
      <c r="BX85" s="38"/>
      <c r="BY85" s="38"/>
      <c r="BZ85" s="38"/>
      <c r="CA85" s="38"/>
      <c r="CB85" s="42">
        <v>733062.3351105034</v>
      </c>
      <c r="CC85" s="42"/>
      <c r="CD85" s="32">
        <f t="shared" si="5"/>
        <v>2381375.767</v>
      </c>
      <c r="CE85" s="38"/>
      <c r="CF85" s="38"/>
      <c r="CG85" s="38"/>
      <c r="CH85" s="38"/>
      <c r="CI85" s="38"/>
      <c r="CJ85" s="38"/>
      <c r="CK85" s="38"/>
      <c r="CL85" s="39" t="b">
        <v>0</v>
      </c>
      <c r="CM85" s="40"/>
      <c r="CN85" s="40"/>
      <c r="CO85" s="40"/>
      <c r="CP85" s="38"/>
      <c r="CQ85" s="38"/>
      <c r="CR85" s="38"/>
      <c r="CS85" s="38"/>
    </row>
    <row r="86" ht="15.75" customHeight="1">
      <c r="A86" s="29">
        <v>44126.0</v>
      </c>
      <c r="B86" s="38"/>
      <c r="C86" s="38"/>
      <c r="D86" s="31" t="s">
        <v>73</v>
      </c>
      <c r="E86" s="31" t="str">
        <f t="shared" si="1"/>
        <v>PS</v>
      </c>
      <c r="F86" s="30" t="b">
        <f t="shared" si="2"/>
        <v>0</v>
      </c>
      <c r="G86" s="30">
        <v>2.0</v>
      </c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41">
        <v>26.14</v>
      </c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42">
        <v>14642.30431813327</v>
      </c>
      <c r="BG86" s="42"/>
      <c r="BH86" s="32">
        <f t="shared" si="3"/>
        <v>15729.41581</v>
      </c>
      <c r="BI86" s="38"/>
      <c r="BJ86" s="38"/>
      <c r="BK86" s="38"/>
      <c r="BL86" s="36">
        <v>9.34438657514919E-4</v>
      </c>
      <c r="BM86" s="36">
        <v>2.507848632115486E-4</v>
      </c>
      <c r="BN86" s="36"/>
      <c r="BO86" s="36"/>
      <c r="BP86" s="36"/>
      <c r="BQ86" s="36">
        <v>5.3289481028632E-4</v>
      </c>
      <c r="BR86" s="36">
        <v>1.01304504464628E-4</v>
      </c>
      <c r="BS86" s="36">
        <v>7.336667339006195E-4</v>
      </c>
      <c r="BT86" s="36"/>
      <c r="BU86" s="37">
        <f t="shared" si="4"/>
        <v>0.0008608469434</v>
      </c>
      <c r="BV86" s="38"/>
      <c r="BW86" s="38"/>
      <c r="BX86" s="38"/>
      <c r="BY86" s="38"/>
      <c r="BZ86" s="38"/>
      <c r="CA86" s="38"/>
      <c r="CB86" s="42">
        <v>2752565.242867589</v>
      </c>
      <c r="CC86" s="42"/>
      <c r="CD86" s="32">
        <f t="shared" si="5"/>
        <v>2955278.306</v>
      </c>
      <c r="CE86" s="38"/>
      <c r="CF86" s="38"/>
      <c r="CG86" s="38"/>
      <c r="CH86" s="38"/>
      <c r="CI86" s="38"/>
      <c r="CJ86" s="38"/>
      <c r="CK86" s="38"/>
      <c r="CL86" s="39" t="b">
        <v>0</v>
      </c>
      <c r="CM86" s="40"/>
      <c r="CN86" s="40"/>
      <c r="CO86" s="40"/>
      <c r="CP86" s="38"/>
      <c r="CQ86" s="38"/>
      <c r="CR86" s="38"/>
      <c r="CS86" s="38"/>
    </row>
    <row r="87" ht="15.75" customHeight="1">
      <c r="A87" s="29">
        <v>44127.0</v>
      </c>
      <c r="B87" s="38"/>
      <c r="C87" s="38"/>
      <c r="D87" s="31" t="s">
        <v>73</v>
      </c>
      <c r="E87" s="31" t="str">
        <f t="shared" si="1"/>
        <v>PS</v>
      </c>
      <c r="F87" s="30" t="b">
        <f t="shared" si="2"/>
        <v>0</v>
      </c>
      <c r="G87" s="30">
        <v>2.0</v>
      </c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41">
        <v>25.94</v>
      </c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42">
        <v>18820.52400462346</v>
      </c>
      <c r="BG87" s="42"/>
      <c r="BH87" s="32">
        <f t="shared" si="3"/>
        <v>15654.20423</v>
      </c>
      <c r="BI87" s="38"/>
      <c r="BJ87" s="38"/>
      <c r="BK87" s="38"/>
      <c r="BL87" s="36">
        <v>8.107104768151437E-4</v>
      </c>
      <c r="BM87" s="36">
        <v>4.19799196781434E-5</v>
      </c>
      <c r="BN87" s="36"/>
      <c r="BO87" s="36"/>
      <c r="BP87" s="36"/>
      <c r="BQ87" s="36">
        <v>6.791693717253249E-4</v>
      </c>
      <c r="BR87" s="36">
        <v>6.74696030864833E-5</v>
      </c>
      <c r="BS87" s="36">
        <v>7.449399242702343E-4</v>
      </c>
      <c r="BT87" s="36"/>
      <c r="BU87" s="37">
        <f t="shared" si="4"/>
        <v>0.0006773404136</v>
      </c>
      <c r="BV87" s="38"/>
      <c r="BW87" s="38"/>
      <c r="BX87" s="38"/>
      <c r="BY87" s="38"/>
      <c r="BZ87" s="38"/>
      <c r="CA87" s="38"/>
      <c r="CB87" s="42">
        <v>3534103.039846815</v>
      </c>
      <c r="CC87" s="42"/>
      <c r="CD87" s="32">
        <f t="shared" si="5"/>
        <v>2939419.967</v>
      </c>
      <c r="CE87" s="38"/>
      <c r="CF87" s="38"/>
      <c r="CG87" s="38"/>
      <c r="CH87" s="38"/>
      <c r="CI87" s="38"/>
      <c r="CJ87" s="38"/>
      <c r="CK87" s="38"/>
      <c r="CL87" s="39" t="b">
        <v>0</v>
      </c>
      <c r="CM87" s="40"/>
      <c r="CN87" s="40"/>
      <c r="CO87" s="40"/>
      <c r="CP87" s="38"/>
      <c r="CQ87" s="38"/>
      <c r="CR87" s="38"/>
      <c r="CS87" s="38"/>
    </row>
    <row r="88" ht="15.75" customHeight="1">
      <c r="A88" s="29">
        <v>44128.0</v>
      </c>
      <c r="B88" s="38"/>
      <c r="C88" s="38"/>
      <c r="D88" s="31" t="s">
        <v>73</v>
      </c>
      <c r="E88" s="31" t="str">
        <f t="shared" si="1"/>
        <v>PS</v>
      </c>
      <c r="F88" s="30" t="b">
        <f t="shared" si="2"/>
        <v>0</v>
      </c>
      <c r="G88" s="30">
        <v>2.0</v>
      </c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41">
        <v>26.327</v>
      </c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42">
        <v>26809.89049165105</v>
      </c>
      <c r="BG88" s="42"/>
      <c r="BH88" s="32">
        <f t="shared" si="3"/>
        <v>17704.10632</v>
      </c>
      <c r="BI88" s="38"/>
      <c r="BJ88" s="38"/>
      <c r="BK88" s="38"/>
      <c r="BL88" s="36">
        <v>0.001647813208148622</v>
      </c>
      <c r="BM88" s="36">
        <v>2.229757912481592E-4</v>
      </c>
      <c r="BN88" s="36"/>
      <c r="BO88" s="36"/>
      <c r="BP88" s="36"/>
      <c r="BQ88" s="36">
        <v>0.001024922931364057</v>
      </c>
      <c r="BR88" s="36">
        <v>1.74506081330428E-4</v>
      </c>
      <c r="BS88" s="36">
        <v>0.00133636806975634</v>
      </c>
      <c r="BT88" s="36"/>
      <c r="BU88" s="37">
        <f t="shared" si="4"/>
        <v>0.000782972939</v>
      </c>
      <c r="BV88" s="38"/>
      <c r="BW88" s="38"/>
      <c r="BX88" s="38"/>
      <c r="BY88" s="38"/>
      <c r="BZ88" s="38"/>
      <c r="CA88" s="38"/>
      <c r="CB88" s="42">
        <v>5031814.784813195</v>
      </c>
      <c r="CC88" s="42"/>
      <c r="CD88" s="32">
        <f t="shared" si="5"/>
        <v>3323156.302</v>
      </c>
      <c r="CE88" s="38"/>
      <c r="CF88" s="38"/>
      <c r="CG88" s="38"/>
      <c r="CH88" s="38"/>
      <c r="CI88" s="38"/>
      <c r="CJ88" s="38"/>
      <c r="CK88" s="38"/>
      <c r="CL88" s="39" t="b">
        <v>0</v>
      </c>
      <c r="CM88" s="40"/>
      <c r="CN88" s="40"/>
      <c r="CO88" s="40"/>
      <c r="CP88" s="38"/>
      <c r="CQ88" s="38"/>
      <c r="CR88" s="38"/>
      <c r="CS88" s="38"/>
    </row>
    <row r="89" ht="15.75" customHeight="1">
      <c r="A89" s="29">
        <v>44129.0</v>
      </c>
      <c r="B89" s="38"/>
      <c r="C89" s="38"/>
      <c r="D89" s="31" t="s">
        <v>73</v>
      </c>
      <c r="E89" s="31" t="str">
        <f t="shared" si="1"/>
        <v>PS</v>
      </c>
      <c r="F89" s="30" t="b">
        <f t="shared" si="2"/>
        <v>0</v>
      </c>
      <c r="G89" s="30">
        <v>2.0</v>
      </c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41">
        <v>25.62</v>
      </c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42">
        <v>14103.53239497733</v>
      </c>
      <c r="BG89" s="42"/>
      <c r="BH89" s="32">
        <f t="shared" si="3"/>
        <v>17765.17142</v>
      </c>
      <c r="BI89" s="38"/>
      <c r="BJ89" s="38"/>
      <c r="BK89" s="38"/>
      <c r="BL89" s="36">
        <v>3.169261520654154E-4</v>
      </c>
      <c r="BM89" s="36">
        <v>2.817928999261608E-5</v>
      </c>
      <c r="BN89" s="36"/>
      <c r="BO89" s="36"/>
      <c r="BP89" s="36"/>
      <c r="BQ89" s="36">
        <v>3.621943882980613E-4</v>
      </c>
      <c r="BR89" s="36">
        <v>4.487056096751217E-5</v>
      </c>
      <c r="BS89" s="36">
        <v>3.395602701817383E-4</v>
      </c>
      <c r="BT89" s="36"/>
      <c r="BU89" s="37">
        <f t="shared" si="4"/>
        <v>0.0007156866606</v>
      </c>
      <c r="BV89" s="38"/>
      <c r="BW89" s="38"/>
      <c r="BX89" s="38"/>
      <c r="BY89" s="38"/>
      <c r="BZ89" s="38"/>
      <c r="CA89" s="38"/>
      <c r="CB89" s="42">
        <v>2645554.430976388</v>
      </c>
      <c r="CC89" s="42"/>
      <c r="CD89" s="32">
        <f t="shared" si="5"/>
        <v>3336666.953</v>
      </c>
      <c r="CE89" s="38"/>
      <c r="CF89" s="38"/>
      <c r="CG89" s="38"/>
      <c r="CH89" s="38"/>
      <c r="CI89" s="38"/>
      <c r="CJ89" s="38"/>
      <c r="CK89" s="38"/>
      <c r="CL89" s="39" t="b">
        <v>0</v>
      </c>
      <c r="CM89" s="40"/>
      <c r="CN89" s="40"/>
      <c r="CO89" s="40"/>
      <c r="CP89" s="38"/>
      <c r="CQ89" s="38"/>
      <c r="CR89" s="38"/>
      <c r="CS89" s="38"/>
    </row>
    <row r="90" ht="15.75" customHeight="1">
      <c r="A90" s="29">
        <v>44130.0</v>
      </c>
      <c r="B90" s="38"/>
      <c r="C90" s="38"/>
      <c r="D90" s="31" t="s">
        <v>73</v>
      </c>
      <c r="E90" s="31" t="str">
        <f t="shared" si="1"/>
        <v>PS</v>
      </c>
      <c r="F90" s="30" t="b">
        <f t="shared" si="2"/>
        <v>0</v>
      </c>
      <c r="G90" s="30">
        <v>2.0</v>
      </c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41">
        <v>26.48</v>
      </c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42">
        <v>14144.28039442889</v>
      </c>
      <c r="BG90" s="42"/>
      <c r="BH90" s="32">
        <f t="shared" si="3"/>
        <v>15539.35538</v>
      </c>
      <c r="BI90" s="38"/>
      <c r="BJ90" s="38"/>
      <c r="BK90" s="38"/>
      <c r="BL90" s="36">
        <v>8.874586605334964E-4</v>
      </c>
      <c r="BM90" s="36">
        <v>3.706060993135304E-6</v>
      </c>
      <c r="BN90" s="36"/>
      <c r="BO90" s="36"/>
      <c r="BP90" s="36"/>
      <c r="BQ90" s="36">
        <v>6.332007327556502E-4</v>
      </c>
      <c r="BR90" s="36">
        <v>1.194610909504189E-4</v>
      </c>
      <c r="BS90" s="36">
        <v>7.603296966445733E-4</v>
      </c>
      <c r="BT90" s="36"/>
      <c r="BU90" s="37">
        <f t="shared" si="4"/>
        <v>0.0006284626822</v>
      </c>
      <c r="BV90" s="38"/>
      <c r="BW90" s="38"/>
      <c r="BX90" s="38"/>
      <c r="BY90" s="38"/>
      <c r="BZ90" s="38"/>
      <c r="CA90" s="38"/>
      <c r="CB90" s="42">
        <v>2651744.013985243</v>
      </c>
      <c r="CC90" s="42"/>
      <c r="CD90" s="32">
        <f t="shared" si="5"/>
        <v>2920106.996</v>
      </c>
      <c r="CE90" s="38"/>
      <c r="CF90" s="38"/>
      <c r="CG90" s="38"/>
      <c r="CH90" s="38"/>
      <c r="CI90" s="38"/>
      <c r="CJ90" s="38"/>
      <c r="CK90" s="38"/>
      <c r="CL90" s="39" t="b">
        <v>0</v>
      </c>
      <c r="CM90" s="40"/>
      <c r="CN90" s="40"/>
      <c r="CO90" s="40"/>
      <c r="CP90" s="38"/>
      <c r="CQ90" s="38"/>
      <c r="CR90" s="38"/>
      <c r="CS90" s="38"/>
    </row>
    <row r="91" ht="15.75" customHeight="1">
      <c r="A91" s="29">
        <v>44131.0</v>
      </c>
      <c r="B91" s="38"/>
      <c r="C91" s="38"/>
      <c r="D91" s="31" t="s">
        <v>73</v>
      </c>
      <c r="E91" s="31" t="str">
        <f t="shared" si="1"/>
        <v>PS</v>
      </c>
      <c r="F91" s="30" t="b">
        <f t="shared" si="2"/>
        <v>0</v>
      </c>
      <c r="G91" s="30">
        <v>2.0</v>
      </c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41">
        <v>25.997</v>
      </c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42">
        <v>14947.62982919289</v>
      </c>
      <c r="BG91" s="42"/>
      <c r="BH91" s="32">
        <f t="shared" si="3"/>
        <v>12360.73599</v>
      </c>
      <c r="BI91" s="38"/>
      <c r="BJ91" s="38"/>
      <c r="BK91" s="38"/>
      <c r="BL91" s="36">
        <v>3.235080386525172E-4</v>
      </c>
      <c r="BM91" s="36">
        <v>5.16732484633737E-5</v>
      </c>
      <c r="BN91" s="36"/>
      <c r="BO91" s="36"/>
      <c r="BP91" s="36"/>
      <c r="BQ91" s="36">
        <v>4.709626458332939E-4</v>
      </c>
      <c r="BR91" s="36">
        <v>6.753650867493435E-5</v>
      </c>
      <c r="BS91" s="36">
        <v>3.972353422429056E-4</v>
      </c>
      <c r="BT91" s="36"/>
      <c r="BU91" s="37">
        <f t="shared" si="4"/>
        <v>0.0004597139355</v>
      </c>
      <c r="BV91" s="38"/>
      <c r="BW91" s="38"/>
      <c r="BX91" s="38"/>
      <c r="BY91" s="38"/>
      <c r="BZ91" s="38"/>
      <c r="CA91" s="38"/>
      <c r="CB91" s="42">
        <v>2820118.495229855</v>
      </c>
      <c r="CC91" s="42"/>
      <c r="CD91" s="32">
        <f t="shared" si="5"/>
        <v>2325544.644</v>
      </c>
      <c r="CE91" s="38"/>
      <c r="CF91" s="38"/>
      <c r="CG91" s="38"/>
      <c r="CH91" s="38"/>
      <c r="CI91" s="38"/>
      <c r="CJ91" s="38"/>
      <c r="CK91" s="38"/>
      <c r="CL91" s="39" t="b">
        <v>0</v>
      </c>
      <c r="CM91" s="40"/>
      <c r="CN91" s="40"/>
      <c r="CO91" s="40"/>
      <c r="CP91" s="38"/>
      <c r="CQ91" s="38"/>
      <c r="CR91" s="38"/>
      <c r="CS91" s="38"/>
    </row>
    <row r="92" ht="15.75" customHeight="1">
      <c r="A92" s="29">
        <v>44132.0</v>
      </c>
      <c r="B92" s="38"/>
      <c r="C92" s="38"/>
      <c r="D92" s="31" t="s">
        <v>73</v>
      </c>
      <c r="E92" s="31" t="str">
        <f t="shared" si="1"/>
        <v>PS</v>
      </c>
      <c r="F92" s="30" t="b">
        <f t="shared" si="2"/>
        <v>0</v>
      </c>
      <c r="G92" s="30">
        <v>2.0</v>
      </c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41">
        <v>26.527</v>
      </c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42">
        <v>7691.443767296674</v>
      </c>
      <c r="BG92" s="42"/>
      <c r="BH92" s="32">
        <f t="shared" si="3"/>
        <v>10020.22031</v>
      </c>
      <c r="BI92" s="38"/>
      <c r="BJ92" s="38"/>
      <c r="BK92" s="38"/>
      <c r="BL92" s="36">
        <v>2.504520260017854E-4</v>
      </c>
      <c r="BM92" s="36">
        <v>5.122126024190009E-5</v>
      </c>
      <c r="BN92" s="36"/>
      <c r="BO92" s="36"/>
      <c r="BP92" s="36"/>
      <c r="BQ92" s="36">
        <v>3.671880386317891E-4</v>
      </c>
      <c r="BR92" s="36">
        <v>4.524114491185308E-5</v>
      </c>
      <c r="BS92" s="36">
        <v>3.088200323167873E-4</v>
      </c>
      <c r="BT92" s="36"/>
      <c r="BU92" s="37">
        <f t="shared" si="4"/>
        <v>0.0005174063729</v>
      </c>
      <c r="BV92" s="38"/>
      <c r="BW92" s="38"/>
      <c r="BX92" s="38"/>
      <c r="BY92" s="38"/>
      <c r="BZ92" s="38"/>
      <c r="CA92" s="38"/>
      <c r="CB92" s="42">
        <v>1451303.256221095</v>
      </c>
      <c r="CC92" s="42"/>
      <c r="CD92" s="32">
        <f t="shared" si="5"/>
        <v>1886531.152</v>
      </c>
      <c r="CE92" s="38"/>
      <c r="CF92" s="38"/>
      <c r="CG92" s="38"/>
      <c r="CH92" s="38"/>
      <c r="CI92" s="38"/>
      <c r="CJ92" s="38"/>
      <c r="CK92" s="38"/>
      <c r="CL92" s="39" t="b">
        <v>0</v>
      </c>
      <c r="CM92" s="40"/>
      <c r="CN92" s="40"/>
      <c r="CO92" s="40"/>
      <c r="CP92" s="38"/>
      <c r="CQ92" s="38"/>
      <c r="CR92" s="38"/>
      <c r="CS92" s="38"/>
    </row>
    <row r="93" ht="15.75" customHeight="1">
      <c r="A93" s="29">
        <v>44133.0</v>
      </c>
      <c r="B93" s="38"/>
      <c r="C93" s="38"/>
      <c r="D93" s="31" t="s">
        <v>73</v>
      </c>
      <c r="E93" s="31" t="str">
        <f t="shared" si="1"/>
        <v>PS</v>
      </c>
      <c r="F93" s="30" t="b">
        <f t="shared" si="2"/>
        <v>0</v>
      </c>
      <c r="G93" s="30">
        <v>2.0</v>
      </c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41">
        <v>26.84</v>
      </c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42">
        <v>10916.79355032355</v>
      </c>
      <c r="BG93" s="42"/>
      <c r="BH93" s="32">
        <f t="shared" si="3"/>
        <v>9611.875835</v>
      </c>
      <c r="BI93" s="38"/>
      <c r="BJ93" s="38"/>
      <c r="BK93" s="38"/>
      <c r="BL93" s="36">
        <v>3.845934731793883E-4</v>
      </c>
      <c r="BM93" s="36">
        <v>1.05594658748246E-4</v>
      </c>
      <c r="BN93" s="36"/>
      <c r="BO93" s="36"/>
      <c r="BP93" s="36"/>
      <c r="BQ93" s="36">
        <v>6.006551989265994E-4</v>
      </c>
      <c r="BR93" s="36">
        <v>3.032701481517442E-5</v>
      </c>
      <c r="BS93" s="36">
        <v>4.926243360529939E-4</v>
      </c>
      <c r="BT93" s="36"/>
      <c r="BU93" s="37">
        <f t="shared" si="4"/>
        <v>0.0004246528352</v>
      </c>
      <c r="BV93" s="38"/>
      <c r="BW93" s="38"/>
      <c r="BX93" s="38"/>
      <c r="BY93" s="38"/>
      <c r="BZ93" s="38"/>
      <c r="CA93" s="38"/>
      <c r="CB93" s="42">
        <v>2059003.025694845</v>
      </c>
      <c r="CC93" s="42"/>
      <c r="CD93" s="32">
        <f t="shared" si="5"/>
        <v>1808135.641</v>
      </c>
      <c r="CE93" s="38"/>
      <c r="CF93" s="38"/>
      <c r="CG93" s="38"/>
      <c r="CH93" s="38"/>
      <c r="CI93" s="38"/>
      <c r="CJ93" s="38"/>
      <c r="CK93" s="38"/>
      <c r="CL93" s="39" t="b">
        <v>0</v>
      </c>
      <c r="CM93" s="40"/>
      <c r="CN93" s="40"/>
      <c r="CO93" s="40"/>
      <c r="CP93" s="38"/>
      <c r="CQ93" s="38"/>
      <c r="CR93" s="38"/>
      <c r="CS93" s="38"/>
    </row>
    <row r="94" ht="15.75" customHeight="1">
      <c r="A94" s="29">
        <v>44136.0</v>
      </c>
      <c r="B94" s="38"/>
      <c r="C94" s="38"/>
      <c r="D94" s="31" t="s">
        <v>73</v>
      </c>
      <c r="E94" s="31" t="str">
        <f t="shared" si="1"/>
        <v>PS</v>
      </c>
      <c r="F94" s="30" t="b">
        <f t="shared" si="2"/>
        <v>0</v>
      </c>
      <c r="G94" s="30">
        <v>2.0</v>
      </c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41">
        <v>30.612</v>
      </c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42">
        <v>2400.954002007883</v>
      </c>
      <c r="BG94" s="42"/>
      <c r="BH94" s="32">
        <f t="shared" si="3"/>
        <v>8584.746834</v>
      </c>
      <c r="BI94" s="38"/>
      <c r="BJ94" s="38"/>
      <c r="BK94" s="38"/>
      <c r="BL94" s="36">
        <v>5.377348833794337E-4</v>
      </c>
      <c r="BM94" s="36">
        <v>7.244314906253555E-5</v>
      </c>
      <c r="BN94" s="36"/>
      <c r="BO94" s="36"/>
      <c r="BP94" s="36"/>
      <c r="BQ94" s="36">
        <v>7.183100314085463E-4</v>
      </c>
      <c r="BR94" s="36">
        <v>1.384801011426389E-5</v>
      </c>
      <c r="BS94" s="36">
        <v>6.280224573939901E-4</v>
      </c>
      <c r="BT94" s="36"/>
      <c r="BU94" s="37">
        <f t="shared" si="4"/>
        <v>0.0003821888296</v>
      </c>
      <c r="BV94" s="38"/>
      <c r="BW94" s="38"/>
      <c r="BX94" s="38"/>
      <c r="BY94" s="38"/>
      <c r="BZ94" s="38"/>
      <c r="CA94" s="38"/>
      <c r="CB94" s="42">
        <v>450486.9675695075</v>
      </c>
      <c r="CC94" s="42"/>
      <c r="CD94" s="32">
        <f t="shared" si="5"/>
        <v>1608958.82</v>
      </c>
      <c r="CE94" s="38"/>
      <c r="CF94" s="38"/>
      <c r="CG94" s="38"/>
      <c r="CH94" s="38"/>
      <c r="CI94" s="38"/>
      <c r="CJ94" s="38"/>
      <c r="CK94" s="38"/>
      <c r="CL94" s="39" t="b">
        <v>0</v>
      </c>
      <c r="CM94" s="40"/>
      <c r="CN94" s="40"/>
      <c r="CO94" s="40"/>
      <c r="CP94" s="38"/>
      <c r="CQ94" s="38"/>
      <c r="CR94" s="38"/>
      <c r="CS94" s="38"/>
    </row>
    <row r="95" ht="15.75" customHeight="1">
      <c r="A95" s="29">
        <v>44137.0</v>
      </c>
      <c r="B95" s="38"/>
      <c r="C95" s="38"/>
      <c r="D95" s="31" t="s">
        <v>73</v>
      </c>
      <c r="E95" s="31" t="str">
        <f t="shared" si="1"/>
        <v>PS</v>
      </c>
      <c r="F95" s="30" t="b">
        <f t="shared" si="2"/>
        <v>0</v>
      </c>
      <c r="G95" s="30">
        <v>2.0</v>
      </c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41">
        <v>27.563</v>
      </c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42">
        <v>12102.55802509604</v>
      </c>
      <c r="BG95" s="42"/>
      <c r="BH95" s="32">
        <f t="shared" si="3"/>
        <v>9773.107228</v>
      </c>
      <c r="BI95" s="38"/>
      <c r="BJ95" s="38"/>
      <c r="BK95" s="38"/>
      <c r="BL95" s="36">
        <v>3.40318875620851E-4</v>
      </c>
      <c r="BM95" s="36">
        <v>2.53484043951635E-5</v>
      </c>
      <c r="BN95" s="36"/>
      <c r="BO95" s="36"/>
      <c r="BP95" s="36"/>
      <c r="BQ95" s="36">
        <v>2.528051398659131E-4</v>
      </c>
      <c r="BR95" s="36">
        <v>7.956758740410462E-6</v>
      </c>
      <c r="BS95" s="36">
        <v>2.965620077433821E-4</v>
      </c>
      <c r="BT95" s="36"/>
      <c r="BU95" s="37">
        <f t="shared" si="4"/>
        <v>0.0003768186485</v>
      </c>
      <c r="BV95" s="38"/>
      <c r="BW95" s="38"/>
      <c r="BX95" s="38"/>
      <c r="BY95" s="38"/>
      <c r="BZ95" s="38"/>
      <c r="CA95" s="38"/>
      <c r="CB95" s="42">
        <v>2259766.462571739</v>
      </c>
      <c r="CC95" s="42"/>
      <c r="CD95" s="32">
        <f t="shared" si="5"/>
        <v>1824881</v>
      </c>
      <c r="CE95" s="38"/>
      <c r="CF95" s="38"/>
      <c r="CG95" s="38"/>
      <c r="CH95" s="38"/>
      <c r="CI95" s="38"/>
      <c r="CJ95" s="38"/>
      <c r="CK95" s="38"/>
      <c r="CL95" s="39" t="b">
        <v>0</v>
      </c>
      <c r="CM95" s="40"/>
      <c r="CN95" s="40"/>
      <c r="CO95" s="40"/>
      <c r="CP95" s="38"/>
      <c r="CQ95" s="38"/>
      <c r="CR95" s="38"/>
      <c r="CS95" s="38"/>
    </row>
    <row r="96" ht="15.75" customHeight="1">
      <c r="A96" s="29">
        <v>44138.0</v>
      </c>
      <c r="B96" s="38"/>
      <c r="C96" s="38"/>
      <c r="D96" s="31" t="s">
        <v>73</v>
      </c>
      <c r="E96" s="31" t="str">
        <f t="shared" si="1"/>
        <v>PS</v>
      </c>
      <c r="F96" s="30" t="b">
        <f t="shared" si="2"/>
        <v>0</v>
      </c>
      <c r="G96" s="30">
        <v>2.0</v>
      </c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41">
        <v>28.11</v>
      </c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42">
        <v>9811.984826191929</v>
      </c>
      <c r="BG96" s="42"/>
      <c r="BH96" s="32">
        <f t="shared" si="3"/>
        <v>8896.152787</v>
      </c>
      <c r="BI96" s="38"/>
      <c r="BJ96" s="38"/>
      <c r="BK96" s="38"/>
      <c r="BL96" s="36">
        <v>2.113388834882536E-4</v>
      </c>
      <c r="BM96" s="36">
        <v>1.530490804543251E-5</v>
      </c>
      <c r="BN96" s="36"/>
      <c r="BO96" s="36"/>
      <c r="BP96" s="36"/>
      <c r="BQ96" s="36">
        <v>1.58491745385616E-4</v>
      </c>
      <c r="BR96" s="36">
        <v>1.913052849667428E-5</v>
      </c>
      <c r="BS96" s="36">
        <v>1.849153144369348E-4</v>
      </c>
      <c r="BT96" s="36"/>
      <c r="BU96" s="37">
        <f t="shared" si="4"/>
        <v>0.0004356830036</v>
      </c>
      <c r="BV96" s="38"/>
      <c r="BW96" s="38"/>
      <c r="BX96" s="38"/>
      <c r="BY96" s="38"/>
      <c r="BZ96" s="38"/>
      <c r="CA96" s="38"/>
      <c r="CB96" s="42">
        <v>1824234.385504012</v>
      </c>
      <c r="CC96" s="42"/>
      <c r="CD96" s="32">
        <f t="shared" si="5"/>
        <v>1655407.843</v>
      </c>
      <c r="CE96" s="38"/>
      <c r="CF96" s="38"/>
      <c r="CG96" s="38"/>
      <c r="CH96" s="38"/>
      <c r="CI96" s="38"/>
      <c r="CJ96" s="38"/>
      <c r="CK96" s="38"/>
      <c r="CL96" s="39" t="b">
        <v>0</v>
      </c>
      <c r="CM96" s="40"/>
      <c r="CN96" s="40"/>
      <c r="CO96" s="40"/>
      <c r="CP96" s="38"/>
      <c r="CQ96" s="38"/>
      <c r="CR96" s="38"/>
      <c r="CS96" s="38"/>
    </row>
    <row r="97" ht="15.75" customHeight="1">
      <c r="A97" s="29">
        <v>44139.0</v>
      </c>
      <c r="B97" s="38"/>
      <c r="C97" s="38"/>
      <c r="D97" s="31" t="s">
        <v>73</v>
      </c>
      <c r="E97" s="31" t="str">
        <f t="shared" si="1"/>
        <v>PS</v>
      </c>
      <c r="F97" s="30" t="b">
        <f t="shared" si="2"/>
        <v>0</v>
      </c>
      <c r="G97" s="30">
        <v>2.0</v>
      </c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41">
        <v>28.157</v>
      </c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42">
        <v>13633.24573773057</v>
      </c>
      <c r="BG97" s="42"/>
      <c r="BH97" s="32">
        <f t="shared" si="3"/>
        <v>10406.81039</v>
      </c>
      <c r="BI97" s="38"/>
      <c r="BJ97" s="38"/>
      <c r="BK97" s="38"/>
      <c r="BL97" s="36">
        <v>3.333565719871929E-4</v>
      </c>
      <c r="BM97" s="36">
        <v>2.678165877541836E-5</v>
      </c>
      <c r="BN97" s="36"/>
      <c r="BO97" s="36"/>
      <c r="BP97" s="36"/>
      <c r="BQ97" s="36">
        <v>2.30581682170773E-4</v>
      </c>
      <c r="BR97" s="36">
        <v>1.338201740887891E-6</v>
      </c>
      <c r="BS97" s="36">
        <v>2.819691270789829E-4</v>
      </c>
      <c r="BT97" s="36"/>
      <c r="BU97" s="37">
        <f t="shared" si="4"/>
        <v>0.0004333862121</v>
      </c>
      <c r="BV97" s="38"/>
      <c r="BW97" s="38"/>
      <c r="BX97" s="38"/>
      <c r="BY97" s="38"/>
      <c r="BZ97" s="38"/>
      <c r="CA97" s="38"/>
      <c r="CB97" s="42">
        <v>2530914.161004692</v>
      </c>
      <c r="CC97" s="42"/>
      <c r="CD97" s="32">
        <f t="shared" si="5"/>
        <v>1934084.853</v>
      </c>
      <c r="CE97" s="38"/>
      <c r="CF97" s="38"/>
      <c r="CG97" s="38"/>
      <c r="CH97" s="38"/>
      <c r="CI97" s="38"/>
      <c r="CJ97" s="38"/>
      <c r="CK97" s="38"/>
      <c r="CL97" s="39" t="b">
        <v>0</v>
      </c>
      <c r="CM97" s="40"/>
      <c r="CN97" s="40"/>
      <c r="CO97" s="40"/>
      <c r="CP97" s="38"/>
      <c r="CQ97" s="38"/>
      <c r="CR97" s="38"/>
      <c r="CS97" s="38"/>
    </row>
    <row r="98" ht="15.75" customHeight="1">
      <c r="A98" s="29">
        <v>44140.0</v>
      </c>
      <c r="B98" s="38"/>
      <c r="C98" s="38"/>
      <c r="D98" s="31" t="s">
        <v>73</v>
      </c>
      <c r="E98" s="31" t="str">
        <f t="shared" si="1"/>
        <v>PS</v>
      </c>
      <c r="F98" s="30" t="b">
        <f t="shared" si="2"/>
        <v>0</v>
      </c>
      <c r="G98" s="30">
        <v>2.0</v>
      </c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41">
        <v>28.723</v>
      </c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42">
        <v>6532.021342146885</v>
      </c>
      <c r="BG98" s="42"/>
      <c r="BH98" s="32">
        <f t="shared" si="3"/>
        <v>10638.10957</v>
      </c>
      <c r="BI98" s="38"/>
      <c r="BJ98" s="38"/>
      <c r="BK98" s="38"/>
      <c r="BL98" s="36">
        <v>9.38303067942178E-4</v>
      </c>
      <c r="BM98" s="36">
        <v>0.0</v>
      </c>
      <c r="BN98" s="36"/>
      <c r="BO98" s="36"/>
      <c r="BP98" s="36"/>
      <c r="BQ98" s="36">
        <v>6.355891546524186E-4</v>
      </c>
      <c r="BR98" s="36">
        <v>4.762108900264128E-5</v>
      </c>
      <c r="BS98" s="36">
        <v>7.869461112972983E-4</v>
      </c>
      <c r="BT98" s="36"/>
      <c r="BU98" s="37">
        <f t="shared" si="4"/>
        <v>0.0005334459886</v>
      </c>
      <c r="BV98" s="38"/>
      <c r="BW98" s="38"/>
      <c r="BX98" s="38"/>
      <c r="BY98" s="38"/>
      <c r="BZ98" s="38"/>
      <c r="CA98" s="38"/>
      <c r="CB98" s="42">
        <v>1211637.239032229</v>
      </c>
      <c r="CC98" s="42"/>
      <c r="CD98" s="32">
        <f t="shared" si="5"/>
        <v>1973503.394</v>
      </c>
      <c r="CE98" s="38"/>
      <c r="CF98" s="38"/>
      <c r="CG98" s="38"/>
      <c r="CH98" s="38"/>
      <c r="CI98" s="38"/>
      <c r="CJ98" s="38"/>
      <c r="CK98" s="38"/>
      <c r="CL98" s="39" t="b">
        <v>0</v>
      </c>
      <c r="CM98" s="40"/>
      <c r="CN98" s="40"/>
      <c r="CO98" s="40"/>
      <c r="CP98" s="38"/>
      <c r="CQ98" s="38"/>
      <c r="CR98" s="38"/>
      <c r="CS98" s="38"/>
    </row>
    <row r="99" ht="15.75" customHeight="1">
      <c r="A99" s="29">
        <v>44141.0</v>
      </c>
      <c r="B99" s="38"/>
      <c r="C99" s="38"/>
      <c r="D99" s="31" t="s">
        <v>73</v>
      </c>
      <c r="E99" s="31" t="str">
        <f t="shared" si="1"/>
        <v>PS</v>
      </c>
      <c r="F99" s="30" t="b">
        <f t="shared" si="2"/>
        <v>0</v>
      </c>
      <c r="G99" s="30">
        <v>2.0</v>
      </c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41">
        <v>27.98</v>
      </c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42">
        <v>9954.242017951292</v>
      </c>
      <c r="BG99" s="42"/>
      <c r="BH99" s="32">
        <f t="shared" si="3"/>
        <v>10248.39856</v>
      </c>
      <c r="BI99" s="38"/>
      <c r="BJ99" s="38"/>
      <c r="BK99" s="38"/>
      <c r="BL99" s="36">
        <v>6.984593750234429E-4</v>
      </c>
      <c r="BM99" s="36">
        <v>1.121903614162102E-4</v>
      </c>
      <c r="BN99" s="36"/>
      <c r="BO99" s="36"/>
      <c r="BP99" s="36"/>
      <c r="BQ99" s="36">
        <v>5.346176249333538E-4</v>
      </c>
      <c r="BR99" s="36">
        <v>4.88600072875911E-5</v>
      </c>
      <c r="BS99" s="36">
        <v>6.165384999783983E-4</v>
      </c>
      <c r="BT99" s="36"/>
      <c r="BU99" s="37">
        <f t="shared" si="4"/>
        <v>0.0005753303428</v>
      </c>
      <c r="BV99" s="38"/>
      <c r="BW99" s="38"/>
      <c r="BX99" s="38"/>
      <c r="BY99" s="38"/>
      <c r="BZ99" s="38"/>
      <c r="CA99" s="38"/>
      <c r="CB99" s="42">
        <v>1843872.019150196</v>
      </c>
      <c r="CC99" s="42"/>
      <c r="CD99" s="32">
        <f t="shared" si="5"/>
        <v>1900807.779</v>
      </c>
      <c r="CE99" s="38"/>
      <c r="CF99" s="38"/>
      <c r="CG99" s="38"/>
      <c r="CH99" s="38"/>
      <c r="CI99" s="38"/>
      <c r="CJ99" s="38"/>
      <c r="CK99" s="38"/>
      <c r="CL99" s="39" t="b">
        <v>0</v>
      </c>
      <c r="CM99" s="40"/>
      <c r="CN99" s="40"/>
      <c r="CO99" s="40"/>
      <c r="CP99" s="38"/>
      <c r="CQ99" s="38"/>
      <c r="CR99" s="38"/>
      <c r="CS99" s="38"/>
    </row>
    <row r="100" ht="15.75" customHeight="1">
      <c r="A100" s="29">
        <v>44142.0</v>
      </c>
      <c r="B100" s="38"/>
      <c r="C100" s="38"/>
      <c r="D100" s="31" t="s">
        <v>73</v>
      </c>
      <c r="E100" s="31" t="str">
        <f t="shared" si="1"/>
        <v>PS</v>
      </c>
      <c r="F100" s="30" t="b">
        <f t="shared" si="2"/>
        <v>0</v>
      </c>
      <c r="G100" s="30">
        <v>2.0</v>
      </c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41">
        <v>28.073</v>
      </c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42">
        <v>13259.05394889034</v>
      </c>
      <c r="BG100" s="42"/>
      <c r="BH100" s="32">
        <f t="shared" si="3"/>
        <v>10814.88467</v>
      </c>
      <c r="BI100" s="38"/>
      <c r="BJ100" s="38"/>
      <c r="BK100" s="38"/>
      <c r="BL100" s="36">
        <v>0.00103688237684337</v>
      </c>
      <c r="BM100" s="36">
        <v>1.094609087609709E-4</v>
      </c>
      <c r="BN100" s="36"/>
      <c r="BO100" s="36"/>
      <c r="BP100" s="36"/>
      <c r="BQ100" s="36">
        <v>5.568394032433143E-4</v>
      </c>
      <c r="BR100" s="36">
        <v>5.32783793316731E-5</v>
      </c>
      <c r="BS100" s="36">
        <v>7.96860890043342E-4</v>
      </c>
      <c r="BT100" s="36"/>
      <c r="BU100" s="37">
        <f t="shared" si="4"/>
        <v>0.0006054436368</v>
      </c>
      <c r="BV100" s="38"/>
      <c r="BW100" s="38"/>
      <c r="BX100" s="38"/>
      <c r="BY100" s="38"/>
      <c r="BZ100" s="38"/>
      <c r="CA100" s="38"/>
      <c r="CB100" s="42">
        <v>2456859.165904228</v>
      </c>
      <c r="CC100" s="42"/>
      <c r="CD100" s="32">
        <f t="shared" si="5"/>
        <v>2004874.319</v>
      </c>
      <c r="CE100" s="38"/>
      <c r="CF100" s="38"/>
      <c r="CG100" s="38"/>
      <c r="CH100" s="38"/>
      <c r="CI100" s="38"/>
      <c r="CJ100" s="38"/>
      <c r="CK100" s="38"/>
      <c r="CL100" s="39" t="b">
        <v>0</v>
      </c>
      <c r="CM100" s="40"/>
      <c r="CN100" s="40"/>
      <c r="CO100" s="40"/>
      <c r="CP100" s="38"/>
      <c r="CQ100" s="38"/>
      <c r="CR100" s="38"/>
      <c r="CS100" s="38"/>
    </row>
    <row r="101" ht="15.75" customHeight="1">
      <c r="A101" s="29">
        <v>44143.0</v>
      </c>
      <c r="B101" s="38"/>
      <c r="C101" s="38"/>
      <c r="D101" s="31" t="s">
        <v>73</v>
      </c>
      <c r="E101" s="31" t="str">
        <f t="shared" si="1"/>
        <v>PS</v>
      </c>
      <c r="F101" s="30" t="b">
        <f t="shared" si="2"/>
        <v>0</v>
      </c>
      <c r="G101" s="30">
        <v>2.0</v>
      </c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41">
        <v>26.454</v>
      </c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42">
        <v>7863.429743284973</v>
      </c>
      <c r="BG101" s="42"/>
      <c r="BH101" s="32">
        <f t="shared" si="3"/>
        <v>10184.2268</v>
      </c>
      <c r="BI101" s="38"/>
      <c r="BJ101" s="38"/>
      <c r="BK101" s="38"/>
      <c r="BL101" s="36">
        <v>3.523362382583377E-4</v>
      </c>
      <c r="BM101" s="36">
        <v>3.053581186919202E-5</v>
      </c>
      <c r="BN101" s="36"/>
      <c r="BO101" s="36"/>
      <c r="BP101" s="36"/>
      <c r="BQ101" s="36">
        <v>4.363379325117132E-4</v>
      </c>
      <c r="BR101" s="36">
        <v>3.74465999452922E-5</v>
      </c>
      <c r="BS101" s="36">
        <v>3.943370853850254E-4</v>
      </c>
      <c r="BT101" s="36"/>
      <c r="BU101" s="37">
        <f t="shared" si="4"/>
        <v>0.00070384838</v>
      </c>
      <c r="BV101" s="38"/>
      <c r="BW101" s="38"/>
      <c r="BX101" s="38"/>
      <c r="BY101" s="38"/>
      <c r="BZ101" s="38"/>
      <c r="CA101" s="38"/>
      <c r="CB101" s="42">
        <v>1460756.312150807</v>
      </c>
      <c r="CC101" s="42"/>
      <c r="CD101" s="32">
        <f t="shared" si="5"/>
        <v>1887834.631</v>
      </c>
      <c r="CE101" s="38"/>
      <c r="CF101" s="38"/>
      <c r="CG101" s="38"/>
      <c r="CH101" s="38"/>
      <c r="CI101" s="38"/>
      <c r="CJ101" s="38"/>
      <c r="CK101" s="38"/>
      <c r="CL101" s="39" t="b">
        <v>0</v>
      </c>
      <c r="CM101" s="40"/>
      <c r="CN101" s="40"/>
      <c r="CO101" s="40"/>
      <c r="CP101" s="38"/>
      <c r="CQ101" s="38"/>
      <c r="CR101" s="38"/>
      <c r="CS101" s="38"/>
    </row>
    <row r="102" ht="15.75" customHeight="1">
      <c r="A102" s="29">
        <v>44144.0</v>
      </c>
      <c r="B102" s="38"/>
      <c r="C102" s="38"/>
      <c r="D102" s="31" t="s">
        <v>73</v>
      </c>
      <c r="E102" s="31" t="str">
        <f t="shared" si="1"/>
        <v>PS</v>
      </c>
      <c r="F102" s="30" t="b">
        <f t="shared" si="2"/>
        <v>0</v>
      </c>
      <c r="G102" s="30">
        <v>2.0</v>
      </c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41">
        <v>26.086</v>
      </c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42">
        <v>16465.67627546337</v>
      </c>
      <c r="BG102" s="42"/>
      <c r="BH102" s="32">
        <f t="shared" si="3"/>
        <v>10942.02429</v>
      </c>
      <c r="BI102" s="38"/>
      <c r="BJ102" s="38"/>
      <c r="BK102" s="38"/>
      <c r="BL102" s="36">
        <v>4.052332761598098E-4</v>
      </c>
      <c r="BM102" s="36">
        <v>2.613534497133541E-5</v>
      </c>
      <c r="BN102" s="36"/>
      <c r="BO102" s="36"/>
      <c r="BP102" s="36"/>
      <c r="BQ102" s="36">
        <v>4.598379185060906E-4</v>
      </c>
      <c r="BR102" s="36">
        <v>6.789790115190515E-5</v>
      </c>
      <c r="BS102" s="36">
        <v>4.325355973329502E-4</v>
      </c>
      <c r="BT102" s="36"/>
      <c r="BU102" s="37">
        <f t="shared" si="4"/>
        <v>0.0006551182631</v>
      </c>
      <c r="BV102" s="38"/>
      <c r="BW102" s="38"/>
      <c r="BX102" s="38"/>
      <c r="BY102" s="38"/>
      <c r="BZ102" s="38"/>
      <c r="CA102" s="38"/>
      <c r="CB102" s="42">
        <v>3051246.860637853</v>
      </c>
      <c r="CC102" s="42"/>
      <c r="CD102" s="32">
        <f t="shared" si="5"/>
        <v>2239779.85</v>
      </c>
      <c r="CE102" s="38"/>
      <c r="CF102" s="38"/>
      <c r="CG102" s="38"/>
      <c r="CH102" s="38"/>
      <c r="CI102" s="38"/>
      <c r="CJ102" s="38"/>
      <c r="CK102" s="38"/>
      <c r="CL102" s="39" t="b">
        <v>0</v>
      </c>
      <c r="CM102" s="40"/>
      <c r="CN102" s="40"/>
      <c r="CO102" s="40"/>
      <c r="CP102" s="38"/>
      <c r="CQ102" s="38"/>
      <c r="CR102" s="38"/>
      <c r="CS102" s="38"/>
    </row>
    <row r="103" ht="15.75" customHeight="1">
      <c r="A103" s="29">
        <v>44145.0</v>
      </c>
      <c r="B103" s="38"/>
      <c r="C103" s="38"/>
      <c r="D103" s="31" t="s">
        <v>73</v>
      </c>
      <c r="E103" s="31" t="str">
        <f t="shared" si="1"/>
        <v>PS</v>
      </c>
      <c r="F103" s="30" t="b">
        <f t="shared" si="2"/>
        <v>0</v>
      </c>
      <c r="G103" s="30">
        <v>2.0</v>
      </c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41">
        <v>28.09</v>
      </c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42">
        <v>3378.732036696196</v>
      </c>
      <c r="BG103" s="42"/>
      <c r="BH103" s="32">
        <f t="shared" si="3"/>
        <v>11151.31676</v>
      </c>
      <c r="BI103" s="38"/>
      <c r="BJ103" s="38"/>
      <c r="BK103" s="38"/>
      <c r="BL103" s="36">
        <v>0.00219828033830688</v>
      </c>
      <c r="BM103" s="36">
        <v>0.0</v>
      </c>
      <c r="BN103" s="36"/>
      <c r="BO103" s="36"/>
      <c r="BP103" s="36"/>
      <c r="BQ103" s="36">
        <v>3.596593158177854E-4</v>
      </c>
      <c r="BR103" s="36">
        <v>3.921727615808655E-5</v>
      </c>
      <c r="BS103" s="36">
        <v>0.001278969827062333</v>
      </c>
      <c r="BT103" s="36"/>
      <c r="BU103" s="37">
        <f t="shared" si="4"/>
        <v>0.0005669757434</v>
      </c>
      <c r="BV103" s="38"/>
      <c r="BW103" s="38"/>
      <c r="BX103" s="38"/>
      <c r="BY103" s="38"/>
      <c r="BZ103" s="38"/>
      <c r="CA103" s="38"/>
      <c r="CB103" s="42">
        <v>626438.7949134945</v>
      </c>
      <c r="CC103" s="42"/>
      <c r="CD103" s="32">
        <f t="shared" si="5"/>
        <v>2507307.015</v>
      </c>
      <c r="CE103" s="38"/>
      <c r="CF103" s="38"/>
      <c r="CG103" s="38"/>
      <c r="CH103" s="38"/>
      <c r="CI103" s="38"/>
      <c r="CJ103" s="38"/>
      <c r="CK103" s="38"/>
      <c r="CL103" s="39" t="b">
        <v>0</v>
      </c>
      <c r="CM103" s="40"/>
      <c r="CN103" s="40"/>
      <c r="CO103" s="40"/>
      <c r="CP103" s="38"/>
      <c r="CQ103" s="38"/>
      <c r="CR103" s="38"/>
      <c r="CS103" s="38"/>
    </row>
    <row r="104" ht="15.75" customHeight="1">
      <c r="A104" s="29">
        <v>44146.0</v>
      </c>
      <c r="B104" s="38"/>
      <c r="C104" s="38"/>
      <c r="D104" s="31" t="s">
        <v>73</v>
      </c>
      <c r="E104" s="31" t="str">
        <f t="shared" si="1"/>
        <v>PS</v>
      </c>
      <c r="F104" s="30" t="b">
        <f t="shared" si="2"/>
        <v>0</v>
      </c>
      <c r="G104" s="30">
        <v>2.0</v>
      </c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41">
        <v>26.058</v>
      </c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42">
        <v>13743.22943409148</v>
      </c>
      <c r="BG104" s="42"/>
      <c r="BH104" s="32">
        <f t="shared" si="3"/>
        <v>11028.84965</v>
      </c>
      <c r="BI104" s="38"/>
      <c r="BJ104" s="38"/>
      <c r="BK104" s="38"/>
      <c r="BL104" s="36">
        <v>2.940475121088867E-4</v>
      </c>
      <c r="BM104" s="36">
        <v>1.798613281726639E-5</v>
      </c>
      <c r="BN104" s="36"/>
      <c r="BO104" s="36"/>
      <c r="BP104" s="36"/>
      <c r="BQ104" s="36">
        <v>4.517283191713971E-4</v>
      </c>
      <c r="BR104" s="36">
        <v>2.507267495700539E-5</v>
      </c>
      <c r="BS104" s="36">
        <v>3.728879156401419E-4</v>
      </c>
      <c r="BT104" s="36"/>
      <c r="BU104" s="37">
        <f t="shared" si="4"/>
        <v>0.0005553585691</v>
      </c>
      <c r="BV104" s="38"/>
      <c r="BW104" s="38"/>
      <c r="BX104" s="38"/>
      <c r="BY104" s="38"/>
      <c r="BZ104" s="38"/>
      <c r="CA104" s="38"/>
      <c r="CB104" s="42">
        <v>3603598.118519343</v>
      </c>
      <c r="CC104" s="42"/>
      <c r="CD104" s="32">
        <f t="shared" si="5"/>
        <v>2431289.115</v>
      </c>
      <c r="CE104" s="38"/>
      <c r="CF104" s="38"/>
      <c r="CG104" s="38"/>
      <c r="CH104" s="38"/>
      <c r="CI104" s="38"/>
      <c r="CJ104" s="38"/>
      <c r="CK104" s="38"/>
      <c r="CL104" s="39" t="b">
        <v>0</v>
      </c>
      <c r="CM104" s="40"/>
      <c r="CN104" s="40"/>
      <c r="CO104" s="40"/>
      <c r="CP104" s="38"/>
      <c r="CQ104" s="38"/>
      <c r="CR104" s="38"/>
      <c r="CS104" s="38"/>
    </row>
    <row r="105" ht="15.75" customHeight="1">
      <c r="A105" s="29">
        <v>44147.0</v>
      </c>
      <c r="B105" s="38"/>
      <c r="C105" s="38"/>
      <c r="D105" s="31" t="s">
        <v>73</v>
      </c>
      <c r="E105" s="31" t="str">
        <f t="shared" si="1"/>
        <v>PS</v>
      </c>
      <c r="F105" s="30" t="b">
        <f t="shared" si="2"/>
        <v>0</v>
      </c>
      <c r="G105" s="30">
        <v>2.0</v>
      </c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41">
        <v>25.911</v>
      </c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42">
        <v>14305.51629394218</v>
      </c>
      <c r="BG105" s="42"/>
      <c r="BH105" s="32">
        <f t="shared" si="3"/>
        <v>11227.04838</v>
      </c>
      <c r="BI105" s="38"/>
      <c r="BJ105" s="38"/>
      <c r="BK105" s="38"/>
      <c r="BL105" s="36">
        <v>4.563302266728949E-4</v>
      </c>
      <c r="BM105" s="36">
        <v>1.92121754459461E-5</v>
      </c>
      <c r="BN105" s="36"/>
      <c r="BO105" s="36"/>
      <c r="BP105" s="36"/>
      <c r="BQ105" s="36">
        <v>2.559663564867418E-4</v>
      </c>
      <c r="BR105" s="36">
        <v>3.858980560796067E-5</v>
      </c>
      <c r="BS105" s="36">
        <v>3.561482915798184E-4</v>
      </c>
      <c r="BT105" s="36"/>
      <c r="BU105" s="37">
        <f t="shared" si="4"/>
        <v>0.0005575176494</v>
      </c>
      <c r="BV105" s="38"/>
      <c r="BW105" s="38"/>
      <c r="BX105" s="38"/>
      <c r="BY105" s="38"/>
      <c r="BZ105" s="38"/>
      <c r="CA105" s="38"/>
      <c r="CB105" s="42">
        <v>3794494.987740969</v>
      </c>
      <c r="CC105" s="42"/>
      <c r="CD105" s="32">
        <f t="shared" si="5"/>
        <v>2972544.286</v>
      </c>
      <c r="CE105" s="38"/>
      <c r="CF105" s="38"/>
      <c r="CG105" s="38"/>
      <c r="CH105" s="38"/>
      <c r="CI105" s="38"/>
      <c r="CJ105" s="38"/>
      <c r="CK105" s="38"/>
      <c r="CL105" s="39" t="b">
        <v>0</v>
      </c>
      <c r="CM105" s="40"/>
      <c r="CN105" s="40"/>
      <c r="CO105" s="40"/>
      <c r="CP105" s="38"/>
      <c r="CQ105" s="38"/>
      <c r="CR105" s="38"/>
      <c r="CS105" s="38"/>
    </row>
    <row r="106" ht="15.75" customHeight="1">
      <c r="A106" s="29">
        <v>44148.0</v>
      </c>
      <c r="B106" s="38"/>
      <c r="C106" s="38"/>
      <c r="D106" s="31" t="s">
        <v>73</v>
      </c>
      <c r="E106" s="31" t="str">
        <f t="shared" si="1"/>
        <v>PS</v>
      </c>
      <c r="F106" s="30" t="b">
        <f t="shared" si="2"/>
        <v>0</v>
      </c>
      <c r="G106" s="30">
        <v>2.0</v>
      </c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41">
        <v>26.718</v>
      </c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42">
        <v>7251.094226037849</v>
      </c>
      <c r="BG106" s="42"/>
      <c r="BH106" s="32">
        <f t="shared" si="3"/>
        <v>12962.79014</v>
      </c>
      <c r="BI106" s="38"/>
      <c r="BJ106" s="38"/>
      <c r="BK106" s="38"/>
      <c r="BL106" s="36">
        <v>3.982953861108607E-4</v>
      </c>
      <c r="BM106" s="36">
        <v>6.894710969442199E-5</v>
      </c>
      <c r="BN106" s="36"/>
      <c r="BO106" s="36"/>
      <c r="BP106" s="36"/>
      <c r="BQ106" s="36">
        <v>2.742070414611298E-4</v>
      </c>
      <c r="BR106" s="36">
        <v>4.812868516713112E-5</v>
      </c>
      <c r="BS106" s="36">
        <v>3.362512137859952E-4</v>
      </c>
      <c r="BT106" s="36"/>
      <c r="BU106" s="37">
        <f t="shared" si="4"/>
        <v>0.0003621640195</v>
      </c>
      <c r="BV106" s="38"/>
      <c r="BW106" s="38"/>
      <c r="BX106" s="38"/>
      <c r="BY106" s="38"/>
      <c r="BZ106" s="38"/>
      <c r="CA106" s="38"/>
      <c r="CB106" s="42">
        <v>1080666.812143244</v>
      </c>
      <c r="CC106" s="42"/>
      <c r="CD106" s="32">
        <f t="shared" si="5"/>
        <v>3392854.967</v>
      </c>
      <c r="CE106" s="38"/>
      <c r="CF106" s="38"/>
      <c r="CG106" s="38"/>
      <c r="CH106" s="38"/>
      <c r="CI106" s="38"/>
      <c r="CJ106" s="38"/>
      <c r="CK106" s="38"/>
      <c r="CL106" s="39" t="b">
        <v>0</v>
      </c>
      <c r="CM106" s="40"/>
      <c r="CN106" s="40"/>
      <c r="CO106" s="40"/>
      <c r="CP106" s="38"/>
      <c r="CQ106" s="38"/>
      <c r="CR106" s="38"/>
      <c r="CS106" s="38"/>
    </row>
    <row r="107" ht="15.75" customHeight="1">
      <c r="A107" s="29">
        <v>44149.0</v>
      </c>
      <c r="B107" s="38"/>
      <c r="C107" s="38"/>
      <c r="D107" s="31" t="s">
        <v>73</v>
      </c>
      <c r="E107" s="31" t="str">
        <f t="shared" si="1"/>
        <v>PS</v>
      </c>
      <c r="F107" s="30" t="b">
        <f t="shared" si="2"/>
        <v>0</v>
      </c>
      <c r="G107" s="30">
        <v>2.0</v>
      </c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41">
        <v>26.069</v>
      </c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42">
        <v>17456.6699081498</v>
      </c>
      <c r="BG107" s="42"/>
      <c r="BH107" s="32">
        <f t="shared" si="3"/>
        <v>11468.74372</v>
      </c>
      <c r="BI107" s="38"/>
      <c r="BJ107" s="38"/>
      <c r="BK107" s="38"/>
      <c r="BL107" s="36">
        <v>5.033071462038181E-4</v>
      </c>
      <c r="BM107" s="36">
        <v>5.808780738883782E-5</v>
      </c>
      <c r="BN107" s="36"/>
      <c r="BO107" s="36"/>
      <c r="BP107" s="36"/>
      <c r="BQ107" s="36">
        <v>3.833548518842027E-4</v>
      </c>
      <c r="BR107" s="36">
        <v>5.921481233119666E-5</v>
      </c>
      <c r="BS107" s="36">
        <v>4.433309990440104E-4</v>
      </c>
      <c r="BT107" s="36"/>
      <c r="BU107" s="37">
        <f t="shared" si="4"/>
        <v>0.0004337939021</v>
      </c>
      <c r="BV107" s="38"/>
      <c r="BW107" s="38"/>
      <c r="BX107" s="38"/>
      <c r="BY107" s="38"/>
      <c r="BZ107" s="38"/>
      <c r="CA107" s="38"/>
      <c r="CB107" s="42">
        <v>5757522.716762607</v>
      </c>
      <c r="CC107" s="42"/>
      <c r="CD107" s="32">
        <f t="shared" si="5"/>
        <v>2812522.689</v>
      </c>
      <c r="CE107" s="38"/>
      <c r="CF107" s="38"/>
      <c r="CG107" s="38"/>
      <c r="CH107" s="38"/>
      <c r="CI107" s="38"/>
      <c r="CJ107" s="38"/>
      <c r="CK107" s="38"/>
      <c r="CL107" s="39" t="b">
        <v>0</v>
      </c>
      <c r="CM107" s="40"/>
      <c r="CN107" s="40"/>
      <c r="CO107" s="40"/>
      <c r="CP107" s="38"/>
      <c r="CQ107" s="38"/>
      <c r="CR107" s="38"/>
      <c r="CS107" s="38"/>
    </row>
    <row r="108" ht="15.75" customHeight="1">
      <c r="A108" s="29">
        <v>44150.0</v>
      </c>
      <c r="B108" s="38"/>
      <c r="C108" s="38"/>
      <c r="D108" s="31" t="s">
        <v>73</v>
      </c>
      <c r="E108" s="31" t="str">
        <f t="shared" si="1"/>
        <v>PS</v>
      </c>
      <c r="F108" s="30" t="b">
        <f t="shared" si="2"/>
        <v>0</v>
      </c>
      <c r="G108" s="30">
        <v>2.0</v>
      </c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41">
        <v>25.993</v>
      </c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42">
        <v>12057.44082945652</v>
      </c>
      <c r="BG108" s="42"/>
      <c r="BH108" s="32">
        <f t="shared" si="3"/>
        <v>9214.119325</v>
      </c>
      <c r="BI108" s="38"/>
      <c r="BJ108" s="38"/>
      <c r="BK108" s="38"/>
      <c r="BL108" s="36">
        <v>2.691626494683899E-4</v>
      </c>
      <c r="BM108" s="36">
        <v>3.799582684483014E-5</v>
      </c>
      <c r="BN108" s="36"/>
      <c r="BO108" s="36"/>
      <c r="BP108" s="36"/>
      <c r="BQ108" s="36">
        <v>3.352407055120693E-4</v>
      </c>
      <c r="BR108" s="36">
        <v>5.360004998119025E-5</v>
      </c>
      <c r="BS108" s="36">
        <v>3.022016774902296E-4</v>
      </c>
      <c r="BT108" s="36"/>
      <c r="BU108" s="37">
        <f t="shared" si="4"/>
        <v>0.0004105361709</v>
      </c>
      <c r="BV108" s="38"/>
      <c r="BW108" s="38"/>
      <c r="BX108" s="38"/>
      <c r="BY108" s="38"/>
      <c r="BZ108" s="38"/>
      <c r="CA108" s="38"/>
      <c r="CB108" s="42">
        <v>2727992.198989106</v>
      </c>
      <c r="CC108" s="42"/>
      <c r="CD108" s="32">
        <f t="shared" si="5"/>
        <v>2085478.702</v>
      </c>
      <c r="CE108" s="38"/>
      <c r="CF108" s="38"/>
      <c r="CG108" s="38"/>
      <c r="CH108" s="38"/>
      <c r="CI108" s="38"/>
      <c r="CJ108" s="38"/>
      <c r="CK108" s="38"/>
      <c r="CL108" s="39" t="b">
        <v>0</v>
      </c>
      <c r="CM108" s="40"/>
      <c r="CN108" s="40"/>
      <c r="CO108" s="40"/>
      <c r="CP108" s="38"/>
      <c r="CQ108" s="38"/>
      <c r="CR108" s="38"/>
      <c r="CS108" s="38"/>
    </row>
    <row r="109" ht="15.75" customHeight="1">
      <c r="A109" s="29">
        <v>44151.0</v>
      </c>
      <c r="B109" s="38"/>
      <c r="C109" s="38"/>
      <c r="D109" s="31" t="s">
        <v>73</v>
      </c>
      <c r="E109" s="31" t="str">
        <f t="shared" si="1"/>
        <v>PS</v>
      </c>
      <c r="F109" s="30" t="b">
        <f t="shared" si="2"/>
        <v>0</v>
      </c>
      <c r="G109" s="30">
        <v>2.0</v>
      </c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41">
        <v>27.247</v>
      </c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42">
        <v>6272.997365290201</v>
      </c>
      <c r="BG109" s="42"/>
      <c r="BH109" s="32">
        <f t="shared" si="3"/>
        <v>8379.726751</v>
      </c>
      <c r="BI109" s="38"/>
      <c r="BJ109" s="38"/>
      <c r="BK109" s="38"/>
      <c r="BL109" s="36">
        <v>6.592014279161877E-4</v>
      </c>
      <c r="BM109" s="36">
        <v>8.361549079795803E-5</v>
      </c>
      <c r="BN109" s="36"/>
      <c r="BO109" s="36"/>
      <c r="BP109" s="36"/>
      <c r="BQ109" s="36">
        <v>8.028732294773506E-4</v>
      </c>
      <c r="BR109" s="36">
        <v>1.583825444100477E-4</v>
      </c>
      <c r="BS109" s="36">
        <v>7.310373286967692E-4</v>
      </c>
      <c r="BT109" s="36"/>
      <c r="BU109" s="37">
        <f t="shared" si="4"/>
        <v>0.0003976698982</v>
      </c>
      <c r="BV109" s="38"/>
      <c r="BW109" s="38"/>
      <c r="BX109" s="38"/>
      <c r="BY109" s="38"/>
      <c r="BZ109" s="38"/>
      <c r="CA109" s="38"/>
      <c r="CB109" s="42">
        <v>701936.7297308698</v>
      </c>
      <c r="CC109" s="42"/>
      <c r="CD109" s="32">
        <f t="shared" si="5"/>
        <v>1921633.086</v>
      </c>
      <c r="CE109" s="38"/>
      <c r="CF109" s="38"/>
      <c r="CG109" s="38"/>
      <c r="CH109" s="38"/>
      <c r="CI109" s="38"/>
      <c r="CJ109" s="38"/>
      <c r="CK109" s="38"/>
      <c r="CL109" s="39" t="b">
        <v>0</v>
      </c>
      <c r="CM109" s="40"/>
      <c r="CN109" s="40"/>
      <c r="CO109" s="40"/>
      <c r="CP109" s="38"/>
      <c r="CQ109" s="38"/>
      <c r="CR109" s="38"/>
      <c r="CS109" s="38"/>
    </row>
    <row r="110" ht="15.75" customHeight="1">
      <c r="A110" s="29">
        <v>44152.0</v>
      </c>
      <c r="B110" s="38"/>
      <c r="C110" s="38"/>
      <c r="D110" s="31" t="s">
        <v>73</v>
      </c>
      <c r="E110" s="31" t="str">
        <f t="shared" si="1"/>
        <v>PS</v>
      </c>
      <c r="F110" s="30" t="b">
        <f t="shared" si="2"/>
        <v>0</v>
      </c>
      <c r="G110" s="30">
        <v>2.0</v>
      </c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41">
        <v>26.875</v>
      </c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42">
        <v>3032.394293649775</v>
      </c>
      <c r="BG110" s="42"/>
      <c r="BH110" s="32">
        <f t="shared" si="3"/>
        <v>7537.708222</v>
      </c>
      <c r="BI110" s="38"/>
      <c r="BJ110" s="38"/>
      <c r="BK110" s="38"/>
      <c r="BL110" s="36">
        <v>1.57451093042451E-4</v>
      </c>
      <c r="BM110" s="36">
        <v>4.596153578359584E-5</v>
      </c>
      <c r="BN110" s="36"/>
      <c r="BO110" s="36"/>
      <c r="BP110" s="36"/>
      <c r="BQ110" s="36">
        <v>3.222681783145196E-4</v>
      </c>
      <c r="BR110" s="36">
        <v>5.332849336615274E-5</v>
      </c>
      <c r="BS110" s="36">
        <v>2.398596356784853E-4</v>
      </c>
      <c r="BT110" s="36"/>
      <c r="BU110" s="37">
        <f t="shared" si="4"/>
        <v>0.00033904294</v>
      </c>
      <c r="BV110" s="38"/>
      <c r="BW110" s="38"/>
      <c r="BX110" s="38"/>
      <c r="BY110" s="38"/>
      <c r="BZ110" s="38"/>
      <c r="CA110" s="38"/>
      <c r="CB110" s="42">
        <v>159275.0545129011</v>
      </c>
      <c r="CC110" s="42"/>
      <c r="CD110" s="32">
        <f t="shared" si="5"/>
        <v>1543286.834</v>
      </c>
      <c r="CE110" s="38"/>
      <c r="CF110" s="38"/>
      <c r="CG110" s="38"/>
      <c r="CH110" s="38"/>
      <c r="CI110" s="38"/>
      <c r="CJ110" s="38"/>
      <c r="CK110" s="38"/>
      <c r="CL110" s="39" t="b">
        <v>0</v>
      </c>
      <c r="CM110" s="40"/>
      <c r="CN110" s="40"/>
      <c r="CO110" s="40"/>
      <c r="CP110" s="38"/>
      <c r="CQ110" s="38"/>
      <c r="CR110" s="38"/>
      <c r="CS110" s="38"/>
    </row>
    <row r="111" ht="15.75" customHeight="1">
      <c r="A111" s="29">
        <v>44153.0</v>
      </c>
      <c r="B111" s="38"/>
      <c r="C111" s="38"/>
      <c r="D111" s="31" t="s">
        <v>73</v>
      </c>
      <c r="E111" s="31" t="str">
        <f t="shared" si="1"/>
        <v>PS</v>
      </c>
      <c r="F111" s="30" t="b">
        <f t="shared" si="2"/>
        <v>0</v>
      </c>
      <c r="G111" s="30">
        <v>2.0</v>
      </c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41">
        <v>27.355</v>
      </c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42">
        <v>3079.131357457566</v>
      </c>
      <c r="BG111" s="42"/>
      <c r="BH111" s="32">
        <f t="shared" si="3"/>
        <v>6345.450496</v>
      </c>
      <c r="BI111" s="38"/>
      <c r="BJ111" s="38"/>
      <c r="BK111" s="38"/>
      <c r="BL111" s="36">
        <v>2.951183236517645E-4</v>
      </c>
      <c r="BM111" s="36">
        <v>9.219051053659447E-5</v>
      </c>
      <c r="BN111" s="36"/>
      <c r="BO111" s="36"/>
      <c r="BP111" s="36"/>
      <c r="BQ111" s="36">
        <v>2.487213768735603E-4</v>
      </c>
      <c r="BR111" s="36">
        <v>3.600132560311767E-5</v>
      </c>
      <c r="BS111" s="36">
        <v>2.719198502626624E-4</v>
      </c>
      <c r="BT111" s="36"/>
      <c r="BU111" s="37">
        <f t="shared" si="4"/>
        <v>0.0003281129509</v>
      </c>
      <c r="BV111" s="38"/>
      <c r="BW111" s="38"/>
      <c r="BX111" s="38"/>
      <c r="BY111" s="38"/>
      <c r="BZ111" s="38"/>
      <c r="CA111" s="38"/>
      <c r="CB111" s="42">
        <v>261438.730832895</v>
      </c>
      <c r="CC111" s="42"/>
      <c r="CD111" s="32">
        <f t="shared" si="5"/>
        <v>1154478.293</v>
      </c>
      <c r="CE111" s="38"/>
      <c r="CF111" s="38"/>
      <c r="CG111" s="38"/>
      <c r="CH111" s="38"/>
      <c r="CI111" s="38"/>
      <c r="CJ111" s="38"/>
      <c r="CK111" s="38"/>
      <c r="CL111" s="39" t="b">
        <v>0</v>
      </c>
      <c r="CM111" s="40"/>
      <c r="CN111" s="40"/>
      <c r="CO111" s="40"/>
      <c r="CP111" s="38"/>
      <c r="CQ111" s="38"/>
      <c r="CR111" s="38"/>
      <c r="CS111" s="38"/>
    </row>
    <row r="112" ht="15.75" customHeight="1">
      <c r="A112" s="29">
        <v>44154.0</v>
      </c>
      <c r="B112" s="38"/>
      <c r="C112" s="38"/>
      <c r="D112" s="31" t="s">
        <v>73</v>
      </c>
      <c r="E112" s="31" t="str">
        <f t="shared" si="1"/>
        <v>PS</v>
      </c>
      <c r="F112" s="30" t="b">
        <f t="shared" si="2"/>
        <v>0</v>
      </c>
      <c r="G112" s="30">
        <v>2.0</v>
      </c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41">
        <v>24.515</v>
      </c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42">
        <v>13246.57726313792</v>
      </c>
      <c r="BG112" s="42"/>
      <c r="BH112" s="32">
        <f t="shared" si="3"/>
        <v>8584.926149</v>
      </c>
      <c r="BI112" s="38"/>
      <c r="BJ112" s="38"/>
      <c r="BK112" s="38"/>
      <c r="BL112" s="36">
        <v>1.820186535177004E-4</v>
      </c>
      <c r="BM112" s="36">
        <v>3.980706137850247E-5</v>
      </c>
      <c r="BN112" s="36"/>
      <c r="BO112" s="36"/>
      <c r="BP112" s="36"/>
      <c r="BQ112" s="36">
        <v>1.183737621996697E-4</v>
      </c>
      <c r="BR112" s="36">
        <v>2.813194780773165E-5</v>
      </c>
      <c r="BS112" s="36">
        <v>1.501962078586851E-4</v>
      </c>
      <c r="BT112" s="36"/>
      <c r="BU112" s="37">
        <f t="shared" si="4"/>
        <v>0.0002541804463</v>
      </c>
      <c r="BV112" s="38"/>
      <c r="BW112" s="38"/>
      <c r="BX112" s="38"/>
      <c r="BY112" s="38"/>
      <c r="BZ112" s="38"/>
      <c r="CA112" s="38"/>
      <c r="CB112" s="42">
        <v>3865791.456979985</v>
      </c>
      <c r="CC112" s="42"/>
      <c r="CD112" s="32">
        <f t="shared" si="5"/>
        <v>2369048.71</v>
      </c>
      <c r="CE112" s="38"/>
      <c r="CF112" s="38"/>
      <c r="CG112" s="38"/>
      <c r="CH112" s="38"/>
      <c r="CI112" s="38"/>
      <c r="CJ112" s="38"/>
      <c r="CK112" s="38"/>
      <c r="CL112" s="39" t="b">
        <v>0</v>
      </c>
      <c r="CM112" s="40"/>
      <c r="CN112" s="40"/>
      <c r="CO112" s="40"/>
      <c r="CP112" s="38"/>
      <c r="CQ112" s="38"/>
      <c r="CR112" s="38"/>
      <c r="CS112" s="38"/>
    </row>
    <row r="113" ht="15.75" customHeight="1">
      <c r="A113" s="29">
        <v>44155.0</v>
      </c>
      <c r="B113" s="38"/>
      <c r="C113" s="38"/>
      <c r="D113" s="31" t="s">
        <v>73</v>
      </c>
      <c r="E113" s="31" t="str">
        <f t="shared" si="1"/>
        <v>PS</v>
      </c>
      <c r="F113" s="30" t="b">
        <f t="shared" si="2"/>
        <v>0</v>
      </c>
      <c r="G113" s="30">
        <v>2.0</v>
      </c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41">
        <v>26.299</v>
      </c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42">
        <v>6096.15220024247</v>
      </c>
      <c r="BG113" s="42"/>
      <c r="BH113" s="32">
        <f t="shared" si="3"/>
        <v>8722.819346</v>
      </c>
      <c r="BI113" s="38"/>
      <c r="BJ113" s="38"/>
      <c r="BK113" s="38"/>
      <c r="BL113" s="36">
        <v>3.769334570263528E-4</v>
      </c>
      <c r="BM113" s="36">
        <v>9.801553472126838E-5</v>
      </c>
      <c r="BN113" s="36"/>
      <c r="BO113" s="36"/>
      <c r="BP113" s="36"/>
      <c r="BQ113" s="36">
        <v>1.181700065499615E-4</v>
      </c>
      <c r="BR113" s="36">
        <v>4.117788291760372E-5</v>
      </c>
      <c r="BS113" s="36">
        <v>2.475517317881571E-4</v>
      </c>
      <c r="BT113" s="36"/>
      <c r="BU113" s="37">
        <f t="shared" si="4"/>
        <v>0.0002847071014</v>
      </c>
      <c r="BV113" s="38"/>
      <c r="BW113" s="38"/>
      <c r="BX113" s="38"/>
      <c r="BY113" s="38"/>
      <c r="BZ113" s="38"/>
      <c r="CA113" s="38"/>
      <c r="CB113" s="42">
        <v>783949.4907623552</v>
      </c>
      <c r="CC113" s="42"/>
      <c r="CD113" s="32">
        <f t="shared" si="5"/>
        <v>2408289.344</v>
      </c>
      <c r="CE113" s="38"/>
      <c r="CF113" s="38"/>
      <c r="CG113" s="38"/>
      <c r="CH113" s="38"/>
      <c r="CI113" s="38"/>
      <c r="CJ113" s="38"/>
      <c r="CK113" s="38"/>
      <c r="CL113" s="39" t="b">
        <v>0</v>
      </c>
      <c r="CM113" s="40"/>
      <c r="CN113" s="40"/>
      <c r="CO113" s="40"/>
      <c r="CP113" s="38"/>
      <c r="CQ113" s="38"/>
      <c r="CR113" s="38"/>
      <c r="CS113" s="38"/>
    </row>
    <row r="114" ht="15.75" customHeight="1">
      <c r="A114" s="29">
        <v>44156.0</v>
      </c>
      <c r="B114" s="38"/>
      <c r="C114" s="38"/>
      <c r="D114" s="31" t="s">
        <v>73</v>
      </c>
      <c r="E114" s="31" t="str">
        <f t="shared" si="1"/>
        <v>PS</v>
      </c>
      <c r="F114" s="30" t="b">
        <f t="shared" si="2"/>
        <v>0</v>
      </c>
      <c r="G114" s="30">
        <v>2.0</v>
      </c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41">
        <v>25.479</v>
      </c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42">
        <v>17470.37562811356</v>
      </c>
      <c r="BG114" s="42"/>
      <c r="BH114" s="32">
        <f t="shared" si="3"/>
        <v>9702.621719</v>
      </c>
      <c r="BI114" s="38"/>
      <c r="BJ114" s="38"/>
      <c r="BK114" s="38"/>
      <c r="BL114" s="36">
        <v>3.195702364299112E-4</v>
      </c>
      <c r="BM114" s="36">
        <v>1.701850340951205E-6</v>
      </c>
      <c r="BN114" s="36"/>
      <c r="BO114" s="36"/>
      <c r="BP114" s="36"/>
      <c r="BQ114" s="36">
        <v>4.031793755147185E-4</v>
      </c>
      <c r="BR114" s="36">
        <v>5.459555088028774E-6</v>
      </c>
      <c r="BS114" s="36">
        <v>3.613748059723148E-4</v>
      </c>
      <c r="BT114" s="36"/>
      <c r="BU114" s="37">
        <f t="shared" si="4"/>
        <v>0.0002977901682</v>
      </c>
      <c r="BV114" s="38"/>
      <c r="BW114" s="38"/>
      <c r="BX114" s="38"/>
      <c r="BY114" s="38"/>
      <c r="BZ114" s="38"/>
      <c r="CA114" s="38"/>
      <c r="CB114" s="42">
        <v>6774788.816543069</v>
      </c>
      <c r="CC114" s="42"/>
      <c r="CD114" s="32">
        <f t="shared" si="5"/>
        <v>2644552.301</v>
      </c>
      <c r="CE114" s="38"/>
      <c r="CF114" s="38"/>
      <c r="CG114" s="38"/>
      <c r="CH114" s="38"/>
      <c r="CI114" s="38"/>
      <c r="CJ114" s="38"/>
      <c r="CK114" s="38"/>
      <c r="CL114" s="39" t="b">
        <v>0</v>
      </c>
      <c r="CM114" s="40"/>
      <c r="CN114" s="40"/>
      <c r="CO114" s="40"/>
      <c r="CP114" s="38"/>
      <c r="CQ114" s="38"/>
      <c r="CR114" s="38"/>
      <c r="CS114" s="38"/>
    </row>
    <row r="115" ht="15.75" customHeight="1">
      <c r="A115" s="29">
        <v>44157.0</v>
      </c>
      <c r="B115" s="38"/>
      <c r="C115" s="38"/>
      <c r="D115" s="31" t="s">
        <v>73</v>
      </c>
      <c r="E115" s="31" t="str">
        <f t="shared" si="1"/>
        <v>PS</v>
      </c>
      <c r="F115" s="30" t="b">
        <f t="shared" si="2"/>
        <v>0</v>
      </c>
      <c r="G115" s="30">
        <v>2.0</v>
      </c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41">
        <v>27.493</v>
      </c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42">
        <v>3721.860280643246</v>
      </c>
      <c r="BG115" s="42"/>
      <c r="BH115" s="32">
        <f t="shared" si="3"/>
        <v>9776.259237</v>
      </c>
      <c r="BI115" s="38"/>
      <c r="BJ115" s="38"/>
      <c r="BK115" s="38"/>
      <c r="BL115" s="36">
        <v>3.273996357237357E-4</v>
      </c>
      <c r="BM115" s="36">
        <v>5.739321863190309E-5</v>
      </c>
      <c r="BN115" s="36"/>
      <c r="BO115" s="36"/>
      <c r="BP115" s="36"/>
      <c r="BQ115" s="36">
        <v>4.57586186049812E-4</v>
      </c>
      <c r="BR115" s="36">
        <v>2.061968593897409E-5</v>
      </c>
      <c r="BS115" s="36">
        <v>3.924929108867738E-4</v>
      </c>
      <c r="BT115" s="36"/>
      <c r="BU115" s="37">
        <f t="shared" si="4"/>
        <v>0.0004531706081</v>
      </c>
      <c r="BV115" s="38"/>
      <c r="BW115" s="38"/>
      <c r="BX115" s="38"/>
      <c r="BY115" s="38"/>
      <c r="BZ115" s="38"/>
      <c r="CA115" s="38"/>
      <c r="CB115" s="42">
        <v>355478.2237559605</v>
      </c>
      <c r="CC115" s="42"/>
      <c r="CD115" s="32">
        <f t="shared" si="5"/>
        <v>2619414.777</v>
      </c>
      <c r="CE115" s="38"/>
      <c r="CF115" s="38"/>
      <c r="CG115" s="38"/>
      <c r="CH115" s="38"/>
      <c r="CI115" s="38"/>
      <c r="CJ115" s="38"/>
      <c r="CK115" s="38"/>
      <c r="CL115" s="39" t="b">
        <v>0</v>
      </c>
      <c r="CM115" s="40"/>
      <c r="CN115" s="40"/>
      <c r="CO115" s="40"/>
      <c r="CP115" s="38"/>
      <c r="CQ115" s="38"/>
      <c r="CR115" s="38"/>
      <c r="CS115" s="38"/>
    </row>
    <row r="116" ht="15.75" customHeight="1">
      <c r="A116" s="29">
        <v>44158.0</v>
      </c>
      <c r="B116" s="38"/>
      <c r="C116" s="38"/>
      <c r="D116" s="31" t="s">
        <v>73</v>
      </c>
      <c r="E116" s="31" t="str">
        <f t="shared" si="1"/>
        <v>PS</v>
      </c>
      <c r="F116" s="30" t="b">
        <f t="shared" si="2"/>
        <v>0</v>
      </c>
      <c r="G116" s="30">
        <v>2.0</v>
      </c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41">
        <v>26.76</v>
      </c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42">
        <v>7978.143221698218</v>
      </c>
      <c r="BG116" s="42"/>
      <c r="BH116" s="32">
        <f t="shared" si="3"/>
        <v>9544.114354</v>
      </c>
      <c r="BI116" s="38"/>
      <c r="BJ116" s="38"/>
      <c r="BK116" s="38"/>
      <c r="BL116" s="36">
        <v>3.212112678451738E-4</v>
      </c>
      <c r="BM116" s="36">
        <v>2.131250840713812E-5</v>
      </c>
      <c r="BN116" s="36"/>
      <c r="BO116" s="36"/>
      <c r="BP116" s="36"/>
      <c r="BQ116" s="36">
        <v>3.53459100900587E-4</v>
      </c>
      <c r="BR116" s="36">
        <v>4.7271473361859E-5</v>
      </c>
      <c r="BS116" s="36">
        <v>3.373351843728804E-4</v>
      </c>
      <c r="BT116" s="36"/>
      <c r="BU116" s="37">
        <f t="shared" si="4"/>
        <v>0.0004534954008</v>
      </c>
      <c r="BV116" s="38"/>
      <c r="BW116" s="38"/>
      <c r="BX116" s="38"/>
      <c r="BY116" s="38"/>
      <c r="BZ116" s="38"/>
      <c r="CA116" s="38"/>
      <c r="CB116" s="42">
        <v>1442753.518752121</v>
      </c>
      <c r="CC116" s="42"/>
      <c r="CD116" s="32">
        <f t="shared" si="5"/>
        <v>2553207.591</v>
      </c>
      <c r="CE116" s="38"/>
      <c r="CF116" s="38"/>
      <c r="CG116" s="38"/>
      <c r="CH116" s="38"/>
      <c r="CI116" s="38"/>
      <c r="CJ116" s="38"/>
      <c r="CK116" s="38"/>
      <c r="CL116" s="39" t="b">
        <v>0</v>
      </c>
      <c r="CM116" s="40"/>
      <c r="CN116" s="40"/>
      <c r="CO116" s="40"/>
      <c r="CP116" s="38"/>
      <c r="CQ116" s="38"/>
      <c r="CR116" s="38"/>
      <c r="CS116" s="38"/>
    </row>
    <row r="117" ht="15.75" customHeight="1">
      <c r="A117" s="29">
        <v>44159.0</v>
      </c>
      <c r="B117" s="38"/>
      <c r="C117" s="38"/>
      <c r="D117" s="31" t="s">
        <v>73</v>
      </c>
      <c r="E117" s="31" t="str">
        <f t="shared" si="1"/>
        <v>PS</v>
      </c>
      <c r="F117" s="30" t="b">
        <f t="shared" si="2"/>
        <v>0</v>
      </c>
      <c r="G117" s="30">
        <v>2.0</v>
      </c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41">
        <v>27.113</v>
      </c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42">
        <v>13614.76485669455</v>
      </c>
      <c r="BG117" s="42"/>
      <c r="BH117" s="32">
        <f t="shared" si="3"/>
        <v>7917.479424</v>
      </c>
      <c r="BI117" s="38"/>
      <c r="BJ117" s="38"/>
      <c r="BK117" s="38"/>
      <c r="BL117" s="36">
        <v>8.023394822204288E-4</v>
      </c>
      <c r="BM117" s="36">
        <v>1.097045329590269E-4</v>
      </c>
      <c r="BN117" s="36"/>
      <c r="BO117" s="36"/>
      <c r="BP117" s="36"/>
      <c r="BQ117" s="36">
        <v>0.001051857332320165</v>
      </c>
      <c r="BR117" s="36">
        <v>2.996338581635179E-4</v>
      </c>
      <c r="BS117" s="36">
        <v>9.270984072702968E-4</v>
      </c>
      <c r="BT117" s="36"/>
      <c r="BU117" s="37">
        <f t="shared" si="4"/>
        <v>0.000440595444</v>
      </c>
      <c r="BV117" s="38"/>
      <c r="BW117" s="38"/>
      <c r="BX117" s="38"/>
      <c r="BY117" s="38"/>
      <c r="BZ117" s="38"/>
      <c r="CA117" s="38"/>
      <c r="CB117" s="42">
        <v>3740103.836486319</v>
      </c>
      <c r="CC117" s="42"/>
      <c r="CD117" s="32">
        <f t="shared" si="5"/>
        <v>1552112.098</v>
      </c>
      <c r="CE117" s="38"/>
      <c r="CF117" s="38"/>
      <c r="CG117" s="38"/>
      <c r="CH117" s="38"/>
      <c r="CI117" s="38"/>
      <c r="CJ117" s="38"/>
      <c r="CK117" s="38"/>
      <c r="CL117" s="39" t="b">
        <v>0</v>
      </c>
      <c r="CM117" s="40"/>
      <c r="CN117" s="40"/>
      <c r="CO117" s="40"/>
      <c r="CP117" s="38"/>
      <c r="CQ117" s="38"/>
      <c r="CR117" s="38"/>
      <c r="CS117" s="38"/>
    </row>
    <row r="118" ht="15.75" customHeight="1">
      <c r="A118" s="29">
        <v>44160.0</v>
      </c>
      <c r="B118" s="38"/>
      <c r="C118" s="38"/>
      <c r="D118" s="31" t="s">
        <v>73</v>
      </c>
      <c r="E118" s="31" t="str">
        <f t="shared" si="1"/>
        <v>PS</v>
      </c>
      <c r="F118" s="30" t="b">
        <f t="shared" si="2"/>
        <v>0</v>
      </c>
      <c r="G118" s="30">
        <v>2.0</v>
      </c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41">
        <v>27.103</v>
      </c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42">
        <v>4935.427782225273</v>
      </c>
      <c r="BG118" s="42"/>
      <c r="BH118" s="32">
        <f t="shared" si="3"/>
        <v>9099.411132</v>
      </c>
      <c r="BI118" s="38"/>
      <c r="BJ118" s="38"/>
      <c r="BK118" s="38"/>
      <c r="BL118" s="36">
        <v>1.525043143657163E-4</v>
      </c>
      <c r="BM118" s="36">
        <v>2.436282335025936E-5</v>
      </c>
      <c r="BN118" s="36"/>
      <c r="BO118" s="36"/>
      <c r="BP118" s="36"/>
      <c r="BQ118" s="36">
        <v>3.458470764777684E-4</v>
      </c>
      <c r="BR118" s="36">
        <v>6.210371107444119E-5</v>
      </c>
      <c r="BS118" s="36">
        <v>2.491756954217424E-4</v>
      </c>
      <c r="BT118" s="36"/>
      <c r="BU118" s="37">
        <f t="shared" si="4"/>
        <v>0.0004245368142</v>
      </c>
      <c r="BV118" s="38"/>
      <c r="BW118" s="38"/>
      <c r="BX118" s="38"/>
      <c r="BY118" s="38"/>
      <c r="BZ118" s="38"/>
      <c r="CA118" s="38"/>
      <c r="CB118" s="42">
        <v>452913.5602532534</v>
      </c>
      <c r="CC118" s="42"/>
      <c r="CD118" s="32">
        <f t="shared" si="5"/>
        <v>1874116.393</v>
      </c>
      <c r="CE118" s="38"/>
      <c r="CF118" s="38"/>
      <c r="CG118" s="38"/>
      <c r="CH118" s="38"/>
      <c r="CI118" s="38"/>
      <c r="CJ118" s="38"/>
      <c r="CK118" s="38"/>
      <c r="CL118" s="39" t="b">
        <v>0</v>
      </c>
      <c r="CM118" s="40"/>
      <c r="CN118" s="40"/>
      <c r="CO118" s="40"/>
      <c r="CP118" s="38"/>
      <c r="CQ118" s="38"/>
      <c r="CR118" s="38"/>
      <c r="CS118" s="38"/>
    </row>
    <row r="119" ht="15.75" customHeight="1">
      <c r="A119" s="29">
        <v>44161.0</v>
      </c>
      <c r="B119" s="38"/>
      <c r="C119" s="38"/>
      <c r="D119" s="31" t="s">
        <v>73</v>
      </c>
      <c r="E119" s="31" t="str">
        <f t="shared" si="1"/>
        <v>PS</v>
      </c>
      <c r="F119" s="30" t="b">
        <f t="shared" si="2"/>
        <v>0</v>
      </c>
      <c r="G119" s="30">
        <v>2.0</v>
      </c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41">
        <v>26.47</v>
      </c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42">
        <v>9337.200976568314</v>
      </c>
      <c r="BG119" s="42"/>
      <c r="BH119" s="32">
        <f t="shared" si="3"/>
        <v>9145.302616</v>
      </c>
      <c r="BI119" s="38"/>
      <c r="BJ119" s="38"/>
      <c r="BK119" s="38"/>
      <c r="BL119" s="36">
        <v>2.562869693402046E-4</v>
      </c>
      <c r="BM119" s="36">
        <v>5.065418645433724E-5</v>
      </c>
      <c r="BN119" s="36"/>
      <c r="BO119" s="36"/>
      <c r="BP119" s="36"/>
      <c r="BQ119" s="36">
        <v>3.374630744705411E-4</v>
      </c>
      <c r="BR119" s="36">
        <v>8.765879169153821E-5</v>
      </c>
      <c r="BS119" s="36">
        <v>2.968750219053729E-4</v>
      </c>
      <c r="BT119" s="36"/>
      <c r="BU119" s="37">
        <f t="shared" si="4"/>
        <v>0.000411318049</v>
      </c>
      <c r="BV119" s="38"/>
      <c r="BW119" s="38"/>
      <c r="BX119" s="38"/>
      <c r="BY119" s="38"/>
      <c r="BZ119" s="38"/>
      <c r="CA119" s="38"/>
      <c r="CB119" s="42">
        <v>1769311.353113661</v>
      </c>
      <c r="CC119" s="42"/>
      <c r="CD119" s="32">
        <f t="shared" si="5"/>
        <v>1887443.965</v>
      </c>
      <c r="CE119" s="38"/>
      <c r="CF119" s="38"/>
      <c r="CG119" s="38"/>
      <c r="CH119" s="38"/>
      <c r="CI119" s="38"/>
      <c r="CJ119" s="38"/>
      <c r="CK119" s="38"/>
      <c r="CL119" s="39" t="b">
        <v>0</v>
      </c>
      <c r="CM119" s="40"/>
      <c r="CN119" s="40"/>
      <c r="CO119" s="40"/>
      <c r="CP119" s="38"/>
      <c r="CQ119" s="38"/>
      <c r="CR119" s="38"/>
      <c r="CS119" s="38"/>
    </row>
    <row r="120" ht="15.75" customHeight="1">
      <c r="A120" s="29">
        <v>44162.0</v>
      </c>
      <c r="B120" s="38"/>
      <c r="C120" s="38"/>
      <c r="D120" s="31" t="s">
        <v>73</v>
      </c>
      <c r="E120" s="31" t="str">
        <f t="shared" si="1"/>
        <v>PS</v>
      </c>
      <c r="F120" s="30" t="b">
        <f t="shared" si="2"/>
        <v>0</v>
      </c>
      <c r="G120" s="30">
        <v>2.0</v>
      </c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41">
        <v>26.267</v>
      </c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42">
        <v>9631.518821385838</v>
      </c>
      <c r="BG120" s="42"/>
      <c r="BH120" s="32">
        <f t="shared" si="3"/>
        <v>8012.044184</v>
      </c>
      <c r="BI120" s="38"/>
      <c r="BJ120" s="38"/>
      <c r="BK120" s="38"/>
      <c r="BL120" s="36">
        <v>2.666487742905287E-4</v>
      </c>
      <c r="BM120" s="36">
        <v>6.6831932635669E-5</v>
      </c>
      <c r="BN120" s="36"/>
      <c r="BO120" s="36"/>
      <c r="BP120" s="36"/>
      <c r="BQ120" s="36">
        <v>3.577507492941066E-4</v>
      </c>
      <c r="BR120" s="36">
        <v>8.59854999701388E-5</v>
      </c>
      <c r="BS120" s="36">
        <v>3.121997617923177E-4</v>
      </c>
      <c r="BT120" s="36"/>
      <c r="BU120" s="37">
        <f t="shared" si="4"/>
        <v>0.0003183963064</v>
      </c>
      <c r="BV120" s="38"/>
      <c r="BW120" s="38"/>
      <c r="BX120" s="38"/>
      <c r="BY120" s="38"/>
      <c r="BZ120" s="38"/>
      <c r="CA120" s="38"/>
      <c r="CB120" s="42">
        <v>1965499.69738349</v>
      </c>
      <c r="CC120" s="42"/>
      <c r="CD120" s="32">
        <f t="shared" si="5"/>
        <v>1420589.863</v>
      </c>
      <c r="CE120" s="38"/>
      <c r="CF120" s="38"/>
      <c r="CG120" s="38"/>
      <c r="CH120" s="38"/>
      <c r="CI120" s="38"/>
      <c r="CJ120" s="38"/>
      <c r="CK120" s="38"/>
      <c r="CL120" s="39" t="b">
        <v>0</v>
      </c>
      <c r="CM120" s="40"/>
      <c r="CN120" s="40"/>
      <c r="CO120" s="40"/>
      <c r="CP120" s="38"/>
      <c r="CQ120" s="38"/>
      <c r="CR120" s="38"/>
      <c r="CS120" s="38"/>
    </row>
    <row r="121" ht="15.75" customHeight="1">
      <c r="A121" s="29">
        <v>44163.0</v>
      </c>
      <c r="B121" s="38"/>
      <c r="C121" s="38"/>
      <c r="D121" s="31" t="s">
        <v>73</v>
      </c>
      <c r="E121" s="31" t="str">
        <f t="shared" si="1"/>
        <v>PS</v>
      </c>
      <c r="F121" s="30" t="b">
        <f t="shared" si="2"/>
        <v>0</v>
      </c>
      <c r="G121" s="30">
        <v>2.0</v>
      </c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41">
        <v>26.46</v>
      </c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42">
        <v>8207.600643286589</v>
      </c>
      <c r="BG121" s="42"/>
      <c r="BH121" s="32">
        <f t="shared" si="3"/>
        <v>10092.25454</v>
      </c>
      <c r="BI121" s="38"/>
      <c r="BJ121" s="38"/>
      <c r="BK121" s="38"/>
      <c r="BL121" s="36">
        <v>2.281381533290662E-4</v>
      </c>
      <c r="BM121" s="36">
        <v>2.531861756864335E-5</v>
      </c>
      <c r="BN121" s="36"/>
      <c r="BO121" s="36"/>
      <c r="BP121" s="36"/>
      <c r="BQ121" s="36">
        <v>3.143445641698643E-4</v>
      </c>
      <c r="BR121" s="36">
        <v>2.874802807307518E-5</v>
      </c>
      <c r="BS121" s="36">
        <v>2.712413587494653E-4</v>
      </c>
      <c r="BT121" s="36"/>
      <c r="BU121" s="37">
        <f t="shared" si="4"/>
        <v>0.0003197124093</v>
      </c>
      <c r="BV121" s="38"/>
      <c r="BW121" s="38"/>
      <c r="BX121" s="38"/>
      <c r="BY121" s="38"/>
      <c r="BZ121" s="38"/>
      <c r="CA121" s="38"/>
      <c r="CB121" s="42">
        <v>1509391.375638421</v>
      </c>
      <c r="CC121" s="42"/>
      <c r="CD121" s="32">
        <f t="shared" si="5"/>
        <v>2311132.83</v>
      </c>
      <c r="CE121" s="38"/>
      <c r="CF121" s="38"/>
      <c r="CG121" s="38"/>
      <c r="CH121" s="38"/>
      <c r="CI121" s="38"/>
      <c r="CJ121" s="38"/>
      <c r="CK121" s="38"/>
      <c r="CL121" s="39" t="b">
        <v>0</v>
      </c>
      <c r="CM121" s="40"/>
      <c r="CN121" s="40"/>
      <c r="CO121" s="40"/>
      <c r="CP121" s="38"/>
      <c r="CQ121" s="38"/>
      <c r="CR121" s="38"/>
      <c r="CS121" s="38"/>
    </row>
    <row r="122" ht="15.75" customHeight="1">
      <c r="A122" s="29">
        <v>44164.0</v>
      </c>
      <c r="B122" s="38"/>
      <c r="C122" s="38"/>
      <c r="D122" s="31" t="s">
        <v>73</v>
      </c>
      <c r="E122" s="31" t="str">
        <f t="shared" si="1"/>
        <v>PS</v>
      </c>
      <c r="F122" s="30" t="b">
        <f t="shared" si="2"/>
        <v>0</v>
      </c>
      <c r="G122" s="30">
        <v>2.0</v>
      </c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41">
        <v>27.129</v>
      </c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42">
        <v>7948.472698540052</v>
      </c>
      <c r="BG122" s="42"/>
      <c r="BH122" s="32">
        <f t="shared" si="3"/>
        <v>9343.495964</v>
      </c>
      <c r="BI122" s="38"/>
      <c r="BJ122" s="38"/>
      <c r="BK122" s="38"/>
      <c r="BL122" s="36">
        <v>3.846103934184855E-4</v>
      </c>
      <c r="BM122" s="36">
        <v>1.890919871890258E-5</v>
      </c>
      <c r="BN122" s="36"/>
      <c r="BO122" s="36"/>
      <c r="BP122" s="36"/>
      <c r="BQ122" s="36">
        <v>5.403689943712671E-4</v>
      </c>
      <c r="BR122" s="36">
        <v>1.772495496368208E-5</v>
      </c>
      <c r="BS122" s="36">
        <v>4.624896938948763E-4</v>
      </c>
      <c r="BT122" s="36"/>
      <c r="BU122" s="37">
        <f t="shared" si="4"/>
        <v>0.0002782214822</v>
      </c>
      <c r="BV122" s="38"/>
      <c r="BW122" s="38"/>
      <c r="BX122" s="38"/>
      <c r="BY122" s="38"/>
      <c r="BZ122" s="38"/>
      <c r="CA122" s="38"/>
      <c r="CB122" s="42">
        <v>1405833.330164854</v>
      </c>
      <c r="CC122" s="42"/>
      <c r="CD122" s="32">
        <f t="shared" si="5"/>
        <v>2108479.889</v>
      </c>
      <c r="CE122" s="38"/>
      <c r="CF122" s="38"/>
      <c r="CG122" s="38"/>
      <c r="CH122" s="38"/>
      <c r="CI122" s="38"/>
      <c r="CJ122" s="38"/>
      <c r="CK122" s="38"/>
      <c r="CL122" s="39" t="b">
        <v>0</v>
      </c>
      <c r="CM122" s="40"/>
      <c r="CN122" s="40"/>
      <c r="CO122" s="40"/>
      <c r="CP122" s="38"/>
      <c r="CQ122" s="38"/>
      <c r="CR122" s="38"/>
      <c r="CS122" s="38"/>
    </row>
    <row r="123" ht="15.75" customHeight="1">
      <c r="A123" s="29">
        <v>44165.0</v>
      </c>
      <c r="B123" s="38"/>
      <c r="C123" s="38"/>
      <c r="D123" s="31" t="s">
        <v>73</v>
      </c>
      <c r="E123" s="31" t="str">
        <f t="shared" si="1"/>
        <v>PS</v>
      </c>
      <c r="F123" s="30" t="b">
        <f t="shared" si="2"/>
        <v>0</v>
      </c>
      <c r="G123" s="30">
        <v>2.0</v>
      </c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41">
        <v>25.397</v>
      </c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42">
        <v>15336.47955017857</v>
      </c>
      <c r="BG123" s="42"/>
      <c r="BH123" s="32">
        <f t="shared" si="3"/>
        <v>9889.40416</v>
      </c>
      <c r="BI123" s="38"/>
      <c r="BJ123" s="38"/>
      <c r="BK123" s="38"/>
      <c r="BL123" s="36">
        <v>2.061399277037869E-4</v>
      </c>
      <c r="BM123" s="36">
        <v>1.783752368856135E-5</v>
      </c>
      <c r="BN123" s="36"/>
      <c r="BO123" s="36"/>
      <c r="BP123" s="36"/>
      <c r="BQ123" s="36">
        <v>3.053724928847338E-4</v>
      </c>
      <c r="BR123" s="36">
        <v>3.78864701896444E-5</v>
      </c>
      <c r="BS123" s="36">
        <v>2.557562102942604E-4</v>
      </c>
      <c r="BT123" s="36"/>
      <c r="BU123" s="37">
        <f t="shared" si="4"/>
        <v>0.0002297619104</v>
      </c>
      <c r="BV123" s="38"/>
      <c r="BW123" s="38"/>
      <c r="BX123" s="38"/>
      <c r="BY123" s="38"/>
      <c r="BZ123" s="38"/>
      <c r="CA123" s="38"/>
      <c r="CB123" s="42">
        <v>4905628.39174294</v>
      </c>
      <c r="CC123" s="42"/>
      <c r="CD123" s="32">
        <f t="shared" si="5"/>
        <v>2454305.848</v>
      </c>
      <c r="CE123" s="38"/>
      <c r="CF123" s="38"/>
      <c r="CG123" s="38"/>
      <c r="CH123" s="38"/>
      <c r="CI123" s="38"/>
      <c r="CJ123" s="38"/>
      <c r="CK123" s="38"/>
      <c r="CL123" s="39" t="b">
        <v>0</v>
      </c>
      <c r="CM123" s="40"/>
      <c r="CN123" s="40"/>
      <c r="CO123" s="40"/>
      <c r="CP123" s="38"/>
      <c r="CQ123" s="38"/>
      <c r="CR123" s="38"/>
      <c r="CS123" s="38"/>
    </row>
    <row r="124" ht="15.75" customHeight="1">
      <c r="A124" s="29">
        <v>44166.0</v>
      </c>
      <c r="B124" s="38"/>
      <c r="C124" s="38"/>
      <c r="D124" s="31" t="s">
        <v>73</v>
      </c>
      <c r="E124" s="31" t="str">
        <f t="shared" si="1"/>
        <v>PS</v>
      </c>
      <c r="F124" s="30" t="b">
        <f t="shared" si="2"/>
        <v>0</v>
      </c>
      <c r="G124" s="30">
        <v>2.0</v>
      </c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41">
        <v>27.116</v>
      </c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42">
        <v>5593.408106895602</v>
      </c>
      <c r="BG124" s="42"/>
      <c r="BH124" s="32">
        <f t="shared" si="3"/>
        <v>9954.132072</v>
      </c>
      <c r="BI124" s="38"/>
      <c r="BJ124" s="38"/>
      <c r="BK124" s="38"/>
      <c r="BL124" s="36">
        <v>7.47739994849115E-5</v>
      </c>
      <c r="BM124" s="36">
        <v>1.388486286986857E-5</v>
      </c>
      <c r="BN124" s="36"/>
      <c r="BO124" s="36"/>
      <c r="BP124" s="36"/>
      <c r="BQ124" s="36">
        <v>1.040667729531261E-4</v>
      </c>
      <c r="BR124" s="36">
        <v>1.085709626820836E-5</v>
      </c>
      <c r="BS124" s="36">
        <v>8.942038621901881E-5</v>
      </c>
      <c r="BT124" s="36"/>
      <c r="BU124" s="37">
        <f t="shared" si="4"/>
        <v>0.0001893260435</v>
      </c>
      <c r="BV124" s="38"/>
      <c r="BW124" s="38"/>
      <c r="BX124" s="38"/>
      <c r="BY124" s="38"/>
      <c r="BZ124" s="38"/>
      <c r="CA124" s="38"/>
      <c r="CB124" s="42">
        <v>756046.6478354193</v>
      </c>
      <c r="CC124" s="42"/>
      <c r="CD124" s="32">
        <f t="shared" si="5"/>
        <v>2492286.597</v>
      </c>
      <c r="CE124" s="38"/>
      <c r="CF124" s="38"/>
      <c r="CG124" s="38"/>
      <c r="CH124" s="38"/>
      <c r="CI124" s="38"/>
      <c r="CJ124" s="38"/>
      <c r="CK124" s="38"/>
      <c r="CL124" s="39" t="b">
        <v>0</v>
      </c>
      <c r="CM124" s="40"/>
      <c r="CN124" s="40"/>
      <c r="CO124" s="40"/>
      <c r="CP124" s="38"/>
      <c r="CQ124" s="38"/>
      <c r="CR124" s="38"/>
      <c r="CS124" s="38"/>
    </row>
    <row r="125" ht="15.75" customHeight="1">
      <c r="A125" s="29">
        <v>44167.0</v>
      </c>
      <c r="B125" s="38"/>
      <c r="C125" s="38"/>
      <c r="D125" s="31" t="s">
        <v>73</v>
      </c>
      <c r="E125" s="31" t="str">
        <f t="shared" si="1"/>
        <v>PS</v>
      </c>
      <c r="F125" s="30" t="b">
        <f t="shared" si="2"/>
        <v>0</v>
      </c>
      <c r="G125" s="30">
        <v>2.0</v>
      </c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41">
        <v>25.961</v>
      </c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42">
        <v>12361.05979948629</v>
      </c>
      <c r="BG125" s="42"/>
      <c r="BH125" s="32">
        <f t="shared" si="3"/>
        <v>10957.93939</v>
      </c>
      <c r="BI125" s="38"/>
      <c r="BJ125" s="38"/>
      <c r="BK125" s="38"/>
      <c r="BL125" s="36">
        <v>6.65318069724385E-5</v>
      </c>
      <c r="BM125" s="36">
        <v>8.874191858144032E-6</v>
      </c>
      <c r="BN125" s="36"/>
      <c r="BO125" s="36"/>
      <c r="BP125" s="36"/>
      <c r="BQ125" s="36">
        <v>7.327199920068355E-5</v>
      </c>
      <c r="BR125" s="36">
        <v>1.060751462654017E-5</v>
      </c>
      <c r="BS125" s="36">
        <v>6.990190308656102E-5</v>
      </c>
      <c r="BT125" s="36"/>
      <c r="BU125" s="37">
        <f t="shared" si="4"/>
        <v>0.0001170542858</v>
      </c>
      <c r="BV125" s="38"/>
      <c r="BW125" s="38"/>
      <c r="BX125" s="38"/>
      <c r="BY125" s="38"/>
      <c r="BZ125" s="38"/>
      <c r="CA125" s="38"/>
      <c r="CB125" s="42">
        <v>3694629.493301039</v>
      </c>
      <c r="CC125" s="42"/>
      <c r="CD125" s="32">
        <f t="shared" si="5"/>
        <v>2884703.926</v>
      </c>
      <c r="CE125" s="38"/>
      <c r="CF125" s="38"/>
      <c r="CG125" s="38"/>
      <c r="CH125" s="38"/>
      <c r="CI125" s="38"/>
      <c r="CJ125" s="38"/>
      <c r="CK125" s="38"/>
      <c r="CL125" s="39" t="b">
        <v>0</v>
      </c>
      <c r="CM125" s="40"/>
      <c r="CN125" s="40"/>
      <c r="CO125" s="40"/>
      <c r="CP125" s="38"/>
      <c r="CQ125" s="38"/>
      <c r="CR125" s="38"/>
      <c r="CS125" s="38"/>
    </row>
    <row r="126" ht="15.75" customHeight="1">
      <c r="A126" s="29">
        <v>44168.0</v>
      </c>
      <c r="B126" s="38"/>
      <c r="C126" s="38"/>
      <c r="D126" s="31" t="s">
        <v>73</v>
      </c>
      <c r="E126" s="31" t="str">
        <f t="shared" si="1"/>
        <v>PS</v>
      </c>
      <c r="F126" s="30" t="b">
        <f t="shared" si="2"/>
        <v>0</v>
      </c>
      <c r="G126" s="30">
        <v>2.0</v>
      </c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41">
        <v>26.29</v>
      </c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42">
        <v>8531.240204873793</v>
      </c>
      <c r="BG126" s="42"/>
      <c r="BH126" s="32">
        <f t="shared" si="3"/>
        <v>10932.77854</v>
      </c>
      <c r="BI126" s="38"/>
      <c r="BJ126" s="38"/>
      <c r="BK126" s="38"/>
      <c r="BL126" s="36">
        <v>5.610916581860452E-5</v>
      </c>
      <c r="BM126" s="36">
        <v>8.149444931767793E-6</v>
      </c>
      <c r="BN126" s="36"/>
      <c r="BO126" s="36"/>
      <c r="BP126" s="36"/>
      <c r="BQ126" s="36">
        <v>8.201488219795167E-5</v>
      </c>
      <c r="BR126" s="36">
        <v>2.344618680982193E-5</v>
      </c>
      <c r="BS126" s="36">
        <v>6.90620240082781E-5</v>
      </c>
      <c r="BT126" s="36"/>
      <c r="BU126" s="37">
        <f t="shared" si="4"/>
        <v>0.00008777748027</v>
      </c>
      <c r="BV126" s="38"/>
      <c r="BW126" s="38"/>
      <c r="BX126" s="38"/>
      <c r="BY126" s="38"/>
      <c r="BZ126" s="38"/>
      <c r="CA126" s="38"/>
      <c r="CB126" s="42">
        <v>1699295.120793632</v>
      </c>
      <c r="CC126" s="42"/>
      <c r="CD126" s="32">
        <f t="shared" si="5"/>
        <v>2764507.608</v>
      </c>
      <c r="CE126" s="38"/>
      <c r="CF126" s="38"/>
      <c r="CG126" s="38"/>
      <c r="CH126" s="38"/>
      <c r="CI126" s="38"/>
      <c r="CJ126" s="38"/>
      <c r="CK126" s="38"/>
      <c r="CL126" s="39" t="b">
        <v>0</v>
      </c>
      <c r="CM126" s="40"/>
      <c r="CN126" s="40"/>
      <c r="CO126" s="40"/>
      <c r="CP126" s="38"/>
      <c r="CQ126" s="38"/>
      <c r="CR126" s="38"/>
      <c r="CS126" s="38"/>
    </row>
    <row r="127" ht="15.75" customHeight="1">
      <c r="A127" s="29">
        <v>44169.0</v>
      </c>
      <c r="B127" s="38"/>
      <c r="C127" s="38"/>
      <c r="D127" s="31" t="s">
        <v>73</v>
      </c>
      <c r="E127" s="31" t="str">
        <f t="shared" si="1"/>
        <v>PS</v>
      </c>
      <c r="F127" s="30" t="b">
        <f t="shared" si="2"/>
        <v>0</v>
      </c>
      <c r="G127" s="30">
        <v>2.0</v>
      </c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41">
        <v>26.2</v>
      </c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42">
        <v>12967.50929244124</v>
      </c>
      <c r="BG127" s="42"/>
      <c r="BH127" s="32">
        <f t="shared" si="3"/>
        <v>12285.0773</v>
      </c>
      <c r="BI127" s="38"/>
      <c r="BJ127" s="38"/>
      <c r="BK127" s="38"/>
      <c r="BL127" s="36">
        <v>6.596635867841698E-5</v>
      </c>
      <c r="BM127" s="36">
        <v>1.172777164280651E-5</v>
      </c>
      <c r="BN127" s="36"/>
      <c r="BO127" s="36"/>
      <c r="BP127" s="36"/>
      <c r="BQ127" s="36">
        <v>1.36295452340444E-4</v>
      </c>
      <c r="BR127" s="36">
        <v>2.171683574554837E-5</v>
      </c>
      <c r="BS127" s="36">
        <v>1.011309055094305E-4</v>
      </c>
      <c r="BT127" s="36"/>
      <c r="BU127" s="37">
        <f t="shared" si="4"/>
        <v>0.0002193120131</v>
      </c>
      <c r="BV127" s="38"/>
      <c r="BW127" s="38"/>
      <c r="BX127" s="38"/>
      <c r="BY127" s="38"/>
      <c r="BZ127" s="38"/>
      <c r="CA127" s="38"/>
      <c r="CB127" s="42">
        <v>3367919.974801879</v>
      </c>
      <c r="CC127" s="42"/>
      <c r="CD127" s="32">
        <f t="shared" si="5"/>
        <v>3289274.799</v>
      </c>
      <c r="CE127" s="38"/>
      <c r="CF127" s="38"/>
      <c r="CG127" s="38"/>
      <c r="CH127" s="38"/>
      <c r="CI127" s="38"/>
      <c r="CJ127" s="38"/>
      <c r="CK127" s="38"/>
      <c r="CL127" s="39" t="b">
        <v>0</v>
      </c>
      <c r="CM127" s="40"/>
      <c r="CN127" s="40"/>
      <c r="CO127" s="40"/>
      <c r="CP127" s="38"/>
      <c r="CQ127" s="38"/>
      <c r="CR127" s="38"/>
      <c r="CS127" s="38"/>
    </row>
    <row r="128" ht="15.75" customHeight="1">
      <c r="A128" s="29">
        <v>44170.0</v>
      </c>
      <c r="B128" s="38"/>
      <c r="C128" s="38"/>
      <c r="D128" s="31" t="s">
        <v>73</v>
      </c>
      <c r="E128" s="31" t="str">
        <f t="shared" si="1"/>
        <v>PS</v>
      </c>
      <c r="F128" s="30" t="b">
        <f t="shared" si="2"/>
        <v>0</v>
      </c>
      <c r="G128" s="30">
        <v>2.0</v>
      </c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41">
        <v>26.193</v>
      </c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42">
        <v>15210.67530397615</v>
      </c>
      <c r="BG128" s="42"/>
      <c r="BH128" s="32">
        <f t="shared" si="3"/>
        <v>11725.25502</v>
      </c>
      <c r="BI128" s="38"/>
      <c r="BJ128" s="38"/>
      <c r="BK128" s="38"/>
      <c r="BL128" s="36">
        <v>6.552316328766628E-5</v>
      </c>
      <c r="BM128" s="36">
        <v>2.447894105627477E-6</v>
      </c>
      <c r="BN128" s="36"/>
      <c r="BO128" s="36"/>
      <c r="BP128" s="36"/>
      <c r="BQ128" s="36">
        <v>1.532212018048114E-4</v>
      </c>
      <c r="BR128" s="36">
        <v>6.956749091786505E-6</v>
      </c>
      <c r="BS128" s="36">
        <v>1.093721825462388E-4</v>
      </c>
      <c r="BT128" s="36"/>
      <c r="BU128" s="37">
        <f t="shared" si="4"/>
        <v>0.0002235741365</v>
      </c>
      <c r="BV128" s="38"/>
      <c r="BW128" s="38"/>
      <c r="BX128" s="38"/>
      <c r="BY128" s="38"/>
      <c r="BZ128" s="38"/>
      <c r="CA128" s="38"/>
      <c r="CB128" s="42">
        <v>4304646.805618508</v>
      </c>
      <c r="CC128" s="42"/>
      <c r="CD128" s="32">
        <f t="shared" si="5"/>
        <v>2943976.496</v>
      </c>
      <c r="CE128" s="38"/>
      <c r="CF128" s="38"/>
      <c r="CG128" s="38"/>
      <c r="CH128" s="38"/>
      <c r="CI128" s="38"/>
      <c r="CJ128" s="38"/>
      <c r="CK128" s="38"/>
      <c r="CL128" s="39" t="b">
        <v>0</v>
      </c>
      <c r="CM128" s="40"/>
      <c r="CN128" s="40"/>
      <c r="CO128" s="40"/>
      <c r="CP128" s="38"/>
      <c r="CQ128" s="38"/>
      <c r="CR128" s="38"/>
      <c r="CS128" s="38"/>
    </row>
    <row r="129" ht="15.75" customHeight="1">
      <c r="A129" s="29">
        <v>44171.0</v>
      </c>
      <c r="B129" s="38"/>
      <c r="C129" s="38"/>
      <c r="D129" s="31" t="s">
        <v>73</v>
      </c>
      <c r="E129" s="31" t="str">
        <f t="shared" si="1"/>
        <v>PS</v>
      </c>
      <c r="F129" s="30" t="b">
        <f t="shared" si="2"/>
        <v>0</v>
      </c>
      <c r="G129" s="30">
        <v>2.0</v>
      </c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41">
        <v>26.973</v>
      </c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42">
        <v>12354.90190489691</v>
      </c>
      <c r="BG129" s="42"/>
      <c r="BH129" s="32">
        <f t="shared" si="3"/>
        <v>11587.00013</v>
      </c>
      <c r="BI129" s="38"/>
      <c r="BJ129" s="38"/>
      <c r="BK129" s="38"/>
      <c r="BL129" s="36">
        <v>6.76975054129845E-4</v>
      </c>
      <c r="BM129" s="36">
        <v>1.350078213411096E-4</v>
      </c>
      <c r="BN129" s="36"/>
      <c r="BO129" s="36"/>
      <c r="BP129" s="36"/>
      <c r="BQ129" s="36">
        <v>8.172110463866871E-4</v>
      </c>
      <c r="BR129" s="36">
        <v>7.092348075651383E-5</v>
      </c>
      <c r="BS129" s="36">
        <v>7.470930502582661E-4</v>
      </c>
      <c r="BT129" s="36"/>
      <c r="BU129" s="37">
        <f t="shared" si="4"/>
        <v>0.0002406138608</v>
      </c>
      <c r="BV129" s="38"/>
      <c r="BW129" s="38"/>
      <c r="BX129" s="38"/>
      <c r="BY129" s="38"/>
      <c r="BZ129" s="38"/>
      <c r="CA129" s="38"/>
      <c r="CB129" s="42">
        <v>3379882.60129262</v>
      </c>
      <c r="CC129" s="42"/>
      <c r="CD129" s="32">
        <f t="shared" si="5"/>
        <v>2832355.59</v>
      </c>
      <c r="CE129" s="38"/>
      <c r="CF129" s="38"/>
      <c r="CG129" s="38"/>
      <c r="CH129" s="38"/>
      <c r="CI129" s="38"/>
      <c r="CJ129" s="38"/>
      <c r="CK129" s="38"/>
      <c r="CL129" s="39" t="b">
        <v>0</v>
      </c>
      <c r="CM129" s="40"/>
      <c r="CN129" s="40"/>
      <c r="CO129" s="40"/>
      <c r="CP129" s="38"/>
      <c r="CQ129" s="38"/>
      <c r="CR129" s="38"/>
      <c r="CS129" s="38"/>
    </row>
    <row r="130" ht="15.75" customHeight="1">
      <c r="A130" s="29">
        <v>44172.0</v>
      </c>
      <c r="B130" s="38"/>
      <c r="C130" s="38"/>
      <c r="D130" s="31" t="s">
        <v>73</v>
      </c>
      <c r="E130" s="31" t="str">
        <f t="shared" si="1"/>
        <v>PS</v>
      </c>
      <c r="F130" s="30" t="b">
        <f t="shared" si="2"/>
        <v>0</v>
      </c>
      <c r="G130" s="30">
        <v>2.0</v>
      </c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41">
        <v>26.47</v>
      </c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42">
        <v>9561.948409202454</v>
      </c>
      <c r="BG130" s="42"/>
      <c r="BH130" s="32">
        <f t="shared" si="3"/>
        <v>10163.783</v>
      </c>
      <c r="BI130" s="38"/>
      <c r="BJ130" s="38"/>
      <c r="BK130" s="38"/>
      <c r="BL130" s="36">
        <v>1.0318891846393E-4</v>
      </c>
      <c r="BM130" s="36">
        <v>3.588089113920042E-6</v>
      </c>
      <c r="BN130" s="36"/>
      <c r="BO130" s="36"/>
      <c r="BP130" s="36"/>
      <c r="BQ130" s="36">
        <v>7.923612232036083E-5</v>
      </c>
      <c r="BR130" s="36">
        <v>1.453870752161772E-5</v>
      </c>
      <c r="BS130" s="36">
        <v>9.121252039214541E-5</v>
      </c>
      <c r="BT130" s="36"/>
      <c r="BU130" s="37">
        <f t="shared" si="4"/>
        <v>0.0002510887624</v>
      </c>
      <c r="BV130" s="38"/>
      <c r="BW130" s="38"/>
      <c r="BX130" s="38"/>
      <c r="BY130" s="38"/>
      <c r="BZ130" s="38"/>
      <c r="CA130" s="38"/>
      <c r="CB130" s="42">
        <v>1968137.975860699</v>
      </c>
      <c r="CC130" s="42"/>
      <c r="CD130" s="32">
        <f t="shared" si="5"/>
        <v>2308428.245</v>
      </c>
      <c r="CE130" s="38"/>
      <c r="CF130" s="38"/>
      <c r="CG130" s="38"/>
      <c r="CH130" s="38"/>
      <c r="CI130" s="38"/>
      <c r="CJ130" s="38"/>
      <c r="CK130" s="38"/>
      <c r="CL130" s="39" t="b">
        <v>0</v>
      </c>
      <c r="CM130" s="40"/>
      <c r="CN130" s="40"/>
      <c r="CO130" s="40"/>
      <c r="CP130" s="38"/>
      <c r="CQ130" s="38"/>
      <c r="CR130" s="38"/>
      <c r="CS130" s="38"/>
    </row>
    <row r="131" ht="15.75" customHeight="1">
      <c r="A131" s="29">
        <v>44173.0</v>
      </c>
      <c r="B131" s="38"/>
      <c r="C131" s="38"/>
      <c r="D131" s="31" t="s">
        <v>73</v>
      </c>
      <c r="E131" s="31" t="str">
        <f t="shared" si="1"/>
        <v>PS</v>
      </c>
      <c r="F131" s="30" t="b">
        <f t="shared" si="2"/>
        <v>0</v>
      </c>
      <c r="G131" s="30">
        <v>2.0</v>
      </c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41">
        <v>27.32</v>
      </c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42">
        <v>7839.965762111325</v>
      </c>
      <c r="BG131" s="42"/>
      <c r="BH131" s="32">
        <f t="shared" si="3"/>
        <v>8467.56499</v>
      </c>
      <c r="BI131" s="38"/>
      <c r="BJ131" s="38"/>
      <c r="BK131" s="38"/>
      <c r="BL131" s="36">
        <v>1.414602400293281E-4</v>
      </c>
      <c r="BM131" s="36">
        <v>1.596018878254395E-5</v>
      </c>
      <c r="BN131" s="36"/>
      <c r="BO131" s="36"/>
      <c r="BP131" s="36"/>
      <c r="BQ131" s="36">
        <v>1.670610501149451E-4</v>
      </c>
      <c r="BR131" s="36">
        <v>1.133299791288215E-5</v>
      </c>
      <c r="BS131" s="36">
        <v>1.542606450721366E-4</v>
      </c>
      <c r="BT131" s="36"/>
      <c r="BU131" s="37">
        <f t="shared" si="4"/>
        <v>0.0002963642873</v>
      </c>
      <c r="BV131" s="38"/>
      <c r="BW131" s="38"/>
      <c r="BX131" s="38"/>
      <c r="BY131" s="38"/>
      <c r="BZ131" s="38"/>
      <c r="CA131" s="38"/>
      <c r="CB131" s="42">
        <v>1141190.591623175</v>
      </c>
      <c r="CC131" s="42"/>
      <c r="CD131" s="32">
        <f t="shared" si="5"/>
        <v>1637106.424</v>
      </c>
      <c r="CE131" s="38"/>
      <c r="CF131" s="38"/>
      <c r="CG131" s="38"/>
      <c r="CH131" s="38"/>
      <c r="CI131" s="38"/>
      <c r="CJ131" s="38"/>
      <c r="CK131" s="38"/>
      <c r="CL131" s="39" t="b">
        <v>0</v>
      </c>
      <c r="CM131" s="40"/>
      <c r="CN131" s="40"/>
      <c r="CO131" s="40"/>
      <c r="CP131" s="38"/>
      <c r="CQ131" s="38"/>
      <c r="CR131" s="38"/>
      <c r="CS131" s="38"/>
    </row>
    <row r="132" ht="15.75" customHeight="1">
      <c r="A132" s="29">
        <v>44174.0</v>
      </c>
      <c r="B132" s="38"/>
      <c r="C132" s="38"/>
      <c r="D132" s="31" t="s">
        <v>73</v>
      </c>
      <c r="E132" s="31" t="str">
        <f t="shared" si="1"/>
        <v>PS</v>
      </c>
      <c r="F132" s="30" t="b">
        <f t="shared" si="2"/>
        <v>0</v>
      </c>
      <c r="G132" s="30">
        <v>2.0</v>
      </c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41">
        <v>27.687</v>
      </c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42">
        <v>5851.423637969197</v>
      </c>
      <c r="BG132" s="42"/>
      <c r="BH132" s="32">
        <f t="shared" si="3"/>
        <v>7924.382856</v>
      </c>
      <c r="BI132" s="38"/>
      <c r="BJ132" s="38"/>
      <c r="BK132" s="38"/>
      <c r="BL132" s="36">
        <v>1.772559702679081E-4</v>
      </c>
      <c r="BM132" s="36">
        <v>3.014897798334246E-5</v>
      </c>
      <c r="BN132" s="36"/>
      <c r="BO132" s="36"/>
      <c r="BP132" s="36"/>
      <c r="BQ132" s="36">
        <v>1.297548568590564E-4</v>
      </c>
      <c r="BR132" s="36">
        <v>1.686568975979121E-5</v>
      </c>
      <c r="BS132" s="36">
        <v>1.535054135634822E-4</v>
      </c>
      <c r="BT132" s="36"/>
      <c r="BU132" s="37">
        <f t="shared" si="4"/>
        <v>0.000199838858</v>
      </c>
      <c r="BV132" s="38"/>
      <c r="BW132" s="38"/>
      <c r="BX132" s="38"/>
      <c r="BY132" s="38"/>
      <c r="BZ132" s="38"/>
      <c r="CA132" s="38"/>
      <c r="CB132" s="42">
        <v>748283.2490948606</v>
      </c>
      <c r="CC132" s="42"/>
      <c r="CD132" s="32">
        <f t="shared" si="5"/>
        <v>1321264.682</v>
      </c>
      <c r="CE132" s="38"/>
      <c r="CF132" s="38"/>
      <c r="CG132" s="38"/>
      <c r="CH132" s="38"/>
      <c r="CI132" s="38"/>
      <c r="CJ132" s="38"/>
      <c r="CK132" s="38"/>
      <c r="CL132" s="39" t="b">
        <v>0</v>
      </c>
      <c r="CM132" s="40"/>
      <c r="CN132" s="40"/>
      <c r="CO132" s="40"/>
      <c r="CP132" s="38"/>
      <c r="CQ132" s="38"/>
      <c r="CR132" s="38"/>
      <c r="CS132" s="38"/>
    </row>
    <row r="133" ht="15.75" customHeight="1">
      <c r="A133" s="29">
        <v>44175.0</v>
      </c>
      <c r="B133" s="38"/>
      <c r="C133" s="38"/>
      <c r="D133" s="31" t="s">
        <v>73</v>
      </c>
      <c r="E133" s="31" t="str">
        <f t="shared" si="1"/>
        <v>PS</v>
      </c>
      <c r="F133" s="30" t="b">
        <f t="shared" si="2"/>
        <v>0</v>
      </c>
      <c r="G133" s="30">
        <v>2.0</v>
      </c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41">
        <v>27.23</v>
      </c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42">
        <v>6729.58523797883</v>
      </c>
      <c r="BG133" s="42"/>
      <c r="BH133" s="32">
        <f t="shared" si="3"/>
        <v>8569.364804</v>
      </c>
      <c r="BI133" s="38"/>
      <c r="BJ133" s="38"/>
      <c r="BK133" s="38"/>
      <c r="BL133" s="36">
        <v>2.860492316461129E-4</v>
      </c>
      <c r="BM133" s="36">
        <v>2.363709648295848E-5</v>
      </c>
      <c r="BN133" s="36"/>
      <c r="BO133" s="36"/>
      <c r="BP133" s="36"/>
      <c r="BQ133" s="36">
        <v>3.854503825625448E-4</v>
      </c>
      <c r="BR133" s="36">
        <v>9.097266443500572E-5</v>
      </c>
      <c r="BS133" s="36">
        <v>3.357498071043289E-4</v>
      </c>
      <c r="BT133" s="36"/>
      <c r="BU133" s="37">
        <f t="shared" si="4"/>
        <v>0.000259491052</v>
      </c>
      <c r="BV133" s="38"/>
      <c r="BW133" s="38"/>
      <c r="BX133" s="38"/>
      <c r="BY133" s="38"/>
      <c r="BZ133" s="38"/>
      <c r="CA133" s="38"/>
      <c r="CB133" s="42">
        <v>948037.7008455747</v>
      </c>
      <c r="CC133" s="42"/>
      <c r="CD133" s="32">
        <f t="shared" si="5"/>
        <v>1530232.829</v>
      </c>
      <c r="CE133" s="38"/>
      <c r="CF133" s="38"/>
      <c r="CG133" s="38"/>
      <c r="CH133" s="38"/>
      <c r="CI133" s="38"/>
      <c r="CJ133" s="38"/>
      <c r="CK133" s="38"/>
      <c r="CL133" s="39" t="b">
        <v>0</v>
      </c>
      <c r="CM133" s="40"/>
      <c r="CN133" s="40"/>
      <c r="CO133" s="40"/>
      <c r="CP133" s="38"/>
      <c r="CQ133" s="38"/>
      <c r="CR133" s="38"/>
      <c r="CS133" s="38"/>
    </row>
    <row r="134" ht="15.75" customHeight="1">
      <c r="A134" s="29">
        <v>44176.0</v>
      </c>
      <c r="B134" s="38"/>
      <c r="C134" s="38"/>
      <c r="D134" s="31" t="s">
        <v>73</v>
      </c>
      <c r="E134" s="31" t="str">
        <f t="shared" si="1"/>
        <v>PS</v>
      </c>
      <c r="F134" s="30" t="b">
        <f t="shared" si="2"/>
        <v>0</v>
      </c>
      <c r="G134" s="30">
        <v>2.0</v>
      </c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41">
        <v>26.357</v>
      </c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42">
        <v>9638.991233727567</v>
      </c>
      <c r="BG134" s="42"/>
      <c r="BH134" s="32">
        <f t="shared" si="3"/>
        <v>9147.374203</v>
      </c>
      <c r="BI134" s="38"/>
      <c r="BJ134" s="38"/>
      <c r="BK134" s="38"/>
      <c r="BL134" s="36">
        <v>2.125198883999743E-4</v>
      </c>
      <c r="BM134" s="36">
        <v>5.236950616366583E-5</v>
      </c>
      <c r="BN134" s="36"/>
      <c r="BO134" s="36"/>
      <c r="BP134" s="36"/>
      <c r="BQ134" s="36">
        <v>3.164119195017267E-4</v>
      </c>
      <c r="BR134" s="36">
        <v>2.289672325204432E-5</v>
      </c>
      <c r="BS134" s="36">
        <v>2.644659039508505E-4</v>
      </c>
      <c r="BT134" s="36"/>
      <c r="BU134" s="37">
        <f t="shared" si="4"/>
        <v>0.0002873081347</v>
      </c>
      <c r="BV134" s="38"/>
      <c r="BW134" s="38"/>
      <c r="BX134" s="38"/>
      <c r="BY134" s="38"/>
      <c r="BZ134" s="38"/>
      <c r="CA134" s="38"/>
      <c r="CB134" s="42">
        <v>1800673.892837963</v>
      </c>
      <c r="CC134" s="42"/>
      <c r="CD134" s="32">
        <f t="shared" si="5"/>
        <v>1745748.712</v>
      </c>
      <c r="CE134" s="38"/>
      <c r="CF134" s="38"/>
      <c r="CG134" s="38"/>
      <c r="CH134" s="38"/>
      <c r="CI134" s="38"/>
      <c r="CJ134" s="38"/>
      <c r="CK134" s="38"/>
      <c r="CL134" s="39" t="b">
        <v>0</v>
      </c>
      <c r="CM134" s="40"/>
      <c r="CN134" s="40"/>
      <c r="CO134" s="40"/>
      <c r="CP134" s="38"/>
      <c r="CQ134" s="38"/>
      <c r="CR134" s="38"/>
      <c r="CS134" s="38"/>
    </row>
    <row r="135" ht="15.75" customHeight="1">
      <c r="A135" s="29">
        <v>44177.0</v>
      </c>
      <c r="B135" s="38"/>
      <c r="C135" s="38"/>
      <c r="D135" s="31" t="s">
        <v>73</v>
      </c>
      <c r="E135" s="31" t="str">
        <f t="shared" si="1"/>
        <v>PS</v>
      </c>
      <c r="F135" s="30" t="b">
        <f t="shared" si="2"/>
        <v>0</v>
      </c>
      <c r="G135" s="30">
        <v>2.0</v>
      </c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41">
        <v>26.623</v>
      </c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42">
        <v>12786.8581500605</v>
      </c>
      <c r="BG135" s="42"/>
      <c r="BH135" s="32">
        <f t="shared" si="3"/>
        <v>10189.48731</v>
      </c>
      <c r="BI135" s="38"/>
      <c r="BJ135" s="38"/>
      <c r="BK135" s="38"/>
      <c r="BL135" s="36">
        <v>3.058345694128764E-4</v>
      </c>
      <c r="BM135" s="36">
        <v>4.895293955553385E-5</v>
      </c>
      <c r="BN135" s="36"/>
      <c r="BO135" s="36"/>
      <c r="BP135" s="36"/>
      <c r="BQ135" s="36">
        <v>4.731124116471923E-4</v>
      </c>
      <c r="BR135" s="36">
        <v>4.989769092277531E-5</v>
      </c>
      <c r="BS135" s="36">
        <v>3.894734905300343E-4</v>
      </c>
      <c r="BT135" s="36"/>
      <c r="BU135" s="37">
        <f t="shared" si="4"/>
        <v>0.0003266945907</v>
      </c>
      <c r="BV135" s="38"/>
      <c r="BW135" s="38"/>
      <c r="BX135" s="38"/>
      <c r="BY135" s="38"/>
      <c r="BZ135" s="38"/>
      <c r="CA135" s="38"/>
      <c r="CB135" s="42">
        <v>3012978.709458837</v>
      </c>
      <c r="CC135" s="42"/>
      <c r="CD135" s="32">
        <f t="shared" si="5"/>
        <v>2052512.376</v>
      </c>
      <c r="CE135" s="38"/>
      <c r="CF135" s="38"/>
      <c r="CG135" s="38"/>
      <c r="CH135" s="38"/>
      <c r="CI135" s="38"/>
      <c r="CJ135" s="38"/>
      <c r="CK135" s="38"/>
      <c r="CL135" s="39" t="b">
        <v>0</v>
      </c>
      <c r="CM135" s="40"/>
      <c r="CN135" s="40"/>
      <c r="CO135" s="40"/>
      <c r="CP135" s="38"/>
      <c r="CQ135" s="38"/>
      <c r="CR135" s="38"/>
      <c r="CS135" s="38"/>
    </row>
    <row r="136" ht="15.75" customHeight="1">
      <c r="A136" s="29">
        <v>44178.0</v>
      </c>
      <c r="B136" s="38"/>
      <c r="C136" s="38"/>
      <c r="D136" s="31" t="s">
        <v>73</v>
      </c>
      <c r="E136" s="31" t="str">
        <f t="shared" si="1"/>
        <v>PS</v>
      </c>
      <c r="F136" s="30" t="b">
        <f t="shared" si="2"/>
        <v>0</v>
      </c>
      <c r="G136" s="30">
        <v>2.0</v>
      </c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41">
        <v>26.58</v>
      </c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42">
        <v>10730.0127537968</v>
      </c>
      <c r="BG136" s="42"/>
      <c r="BH136" s="32">
        <f t="shared" si="3"/>
        <v>10443.78835</v>
      </c>
      <c r="BI136" s="38"/>
      <c r="BJ136" s="38"/>
      <c r="BK136" s="38"/>
      <c r="BL136" s="36">
        <v>2.831985234109202E-4</v>
      </c>
      <c r="BM136" s="36">
        <v>6.328702235201104E-5</v>
      </c>
      <c r="BN136" s="36"/>
      <c r="BO136" s="36"/>
      <c r="BP136" s="36"/>
      <c r="BQ136" s="36">
        <v>3.034935935598311E-4</v>
      </c>
      <c r="BR136" s="36">
        <v>9.023273337007143E-5</v>
      </c>
      <c r="BS136" s="36">
        <v>2.933460584853756E-4</v>
      </c>
      <c r="BT136" s="36"/>
      <c r="BU136" s="37">
        <f t="shared" si="4"/>
        <v>0.0002979317819</v>
      </c>
      <c r="BV136" s="38"/>
      <c r="BW136" s="38"/>
      <c r="BX136" s="38"/>
      <c r="BY136" s="38"/>
      <c r="BZ136" s="38"/>
      <c r="CA136" s="38"/>
      <c r="CB136" s="42">
        <v>2218770.00998742</v>
      </c>
      <c r="CC136" s="42"/>
      <c r="CD136" s="32">
        <f t="shared" si="5"/>
        <v>2109909.06</v>
      </c>
      <c r="CE136" s="38"/>
      <c r="CF136" s="38"/>
      <c r="CG136" s="38"/>
      <c r="CH136" s="38"/>
      <c r="CI136" s="38"/>
      <c r="CJ136" s="38"/>
      <c r="CK136" s="38"/>
      <c r="CL136" s="39" t="b">
        <v>0</v>
      </c>
      <c r="CM136" s="40"/>
      <c r="CN136" s="40"/>
      <c r="CO136" s="40"/>
      <c r="CP136" s="38"/>
      <c r="CQ136" s="38"/>
      <c r="CR136" s="38"/>
      <c r="CS136" s="38"/>
    </row>
    <row r="137" ht="15.75" customHeight="1">
      <c r="A137" s="29">
        <v>44179.0</v>
      </c>
      <c r="B137" s="38"/>
      <c r="C137" s="38"/>
      <c r="D137" s="31" t="s">
        <v>73</v>
      </c>
      <c r="E137" s="31" t="str">
        <f t="shared" si="1"/>
        <v>PS</v>
      </c>
      <c r="F137" s="30" t="b">
        <f t="shared" si="2"/>
        <v>0</v>
      </c>
      <c r="G137" s="30">
        <v>2.0</v>
      </c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41">
        <v>26.747</v>
      </c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42">
        <v>11061.98914970316</v>
      </c>
      <c r="BG137" s="42"/>
      <c r="BH137" s="32">
        <f t="shared" si="3"/>
        <v>8968.858237</v>
      </c>
      <c r="BI137" s="38"/>
      <c r="BJ137" s="38"/>
      <c r="BK137" s="38"/>
      <c r="BL137" s="36">
        <v>3.290106176337206E-4</v>
      </c>
      <c r="BM137" s="36">
        <v>2.829255050669787E-5</v>
      </c>
      <c r="BN137" s="36"/>
      <c r="BO137" s="36"/>
      <c r="BP137" s="36"/>
      <c r="BQ137" s="36">
        <v>3.718647694356868E-4</v>
      </c>
      <c r="BR137" s="36">
        <v>4.835083306336158E-5</v>
      </c>
      <c r="BS137" s="36">
        <v>3.504376935347037E-4</v>
      </c>
      <c r="BT137" s="36"/>
      <c r="BU137" s="37">
        <f t="shared" si="4"/>
        <v>0.0003313588085</v>
      </c>
      <c r="BV137" s="38"/>
      <c r="BW137" s="38"/>
      <c r="BX137" s="38"/>
      <c r="BY137" s="38"/>
      <c r="BZ137" s="38"/>
      <c r="CA137" s="38"/>
      <c r="CB137" s="42">
        <v>2282101.568589156</v>
      </c>
      <c r="CC137" s="42"/>
      <c r="CD137" s="32">
        <f t="shared" si="5"/>
        <v>1774289.034</v>
      </c>
      <c r="CE137" s="38"/>
      <c r="CF137" s="38"/>
      <c r="CG137" s="38"/>
      <c r="CH137" s="38"/>
      <c r="CI137" s="38"/>
      <c r="CJ137" s="38"/>
      <c r="CK137" s="38"/>
      <c r="CL137" s="39" t="b">
        <v>0</v>
      </c>
      <c r="CM137" s="40"/>
      <c r="CN137" s="40"/>
      <c r="CO137" s="40"/>
      <c r="CP137" s="38"/>
      <c r="CQ137" s="38"/>
      <c r="CR137" s="38"/>
      <c r="CS137" s="38"/>
    </row>
    <row r="138" ht="15.75" customHeight="1">
      <c r="A138" s="29">
        <v>44180.0</v>
      </c>
      <c r="B138" s="38"/>
      <c r="C138" s="38"/>
      <c r="D138" s="31" t="s">
        <v>73</v>
      </c>
      <c r="E138" s="31" t="str">
        <f t="shared" si="1"/>
        <v>PS</v>
      </c>
      <c r="F138" s="30" t="b">
        <f t="shared" si="2"/>
        <v>0</v>
      </c>
      <c r="G138" s="30">
        <v>2.0</v>
      </c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41">
        <v>26.307</v>
      </c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42">
        <v>8001.090458316173</v>
      </c>
      <c r="BG138" s="42"/>
      <c r="BH138" s="32">
        <f t="shared" si="3"/>
        <v>7339.888181</v>
      </c>
      <c r="BI138" s="38"/>
      <c r="BJ138" s="38"/>
      <c r="BK138" s="38"/>
      <c r="BL138" s="36">
        <v>2.332482880735736E-4</v>
      </c>
      <c r="BM138" s="36">
        <v>5.288559103786456E-5</v>
      </c>
      <c r="BN138" s="36"/>
      <c r="BO138" s="36"/>
      <c r="BP138" s="36"/>
      <c r="BQ138" s="36">
        <v>1.50623237861661E-4</v>
      </c>
      <c r="BR138" s="36">
        <v>5.879653145286575E-5</v>
      </c>
      <c r="BS138" s="36">
        <v>1.919357629676173E-4</v>
      </c>
      <c r="BT138" s="36"/>
      <c r="BU138" s="37">
        <f t="shared" si="4"/>
        <v>0.000304754228</v>
      </c>
      <c r="BV138" s="38"/>
      <c r="BW138" s="38"/>
      <c r="BX138" s="38"/>
      <c r="BY138" s="38"/>
      <c r="BZ138" s="38"/>
      <c r="CA138" s="38"/>
      <c r="CB138" s="42">
        <v>1235021.118223074</v>
      </c>
      <c r="CC138" s="42"/>
      <c r="CD138" s="32">
        <f t="shared" si="5"/>
        <v>1267470.058</v>
      </c>
      <c r="CE138" s="38"/>
      <c r="CF138" s="38"/>
      <c r="CG138" s="38"/>
      <c r="CH138" s="38"/>
      <c r="CI138" s="38"/>
      <c r="CJ138" s="38"/>
      <c r="CK138" s="38"/>
      <c r="CL138" s="39" t="b">
        <v>0</v>
      </c>
      <c r="CM138" s="40"/>
      <c r="CN138" s="40"/>
      <c r="CO138" s="40"/>
      <c r="CP138" s="38"/>
      <c r="CQ138" s="38"/>
      <c r="CR138" s="38"/>
      <c r="CS138" s="38"/>
    </row>
    <row r="139" ht="15.75" customHeight="1">
      <c r="A139" s="29">
        <v>44181.0</v>
      </c>
      <c r="B139" s="38"/>
      <c r="C139" s="38"/>
      <c r="D139" s="31" t="s">
        <v>73</v>
      </c>
      <c r="E139" s="31" t="str">
        <f t="shared" si="1"/>
        <v>PS</v>
      </c>
      <c r="F139" s="30" t="b">
        <f t="shared" si="2"/>
        <v>0</v>
      </c>
      <c r="G139" s="30">
        <v>2.0</v>
      </c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41">
        <v>28.832</v>
      </c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42">
        <v>2264.340675500134</v>
      </c>
      <c r="BG139" s="42"/>
      <c r="BH139" s="32">
        <f t="shared" si="3"/>
        <v>6742.470206</v>
      </c>
      <c r="BI139" s="38"/>
      <c r="BJ139" s="38"/>
      <c r="BK139" s="38"/>
      <c r="BL139" s="36">
        <v>3.677856496120997E-4</v>
      </c>
      <c r="BM139" s="36">
        <v>1.996466953161541E-4</v>
      </c>
      <c r="BN139" s="36"/>
      <c r="BO139" s="36"/>
      <c r="BP139" s="36"/>
      <c r="BQ139" s="36">
        <v>4.954164241392982E-4</v>
      </c>
      <c r="BR139" s="36">
        <v>2.44805773063939E-4</v>
      </c>
      <c r="BS139" s="36">
        <v>4.316010368756989E-4</v>
      </c>
      <c r="BT139" s="36"/>
      <c r="BU139" s="37">
        <f t="shared" si="4"/>
        <v>0.0003264341272</v>
      </c>
      <c r="BV139" s="38"/>
      <c r="BW139" s="38"/>
      <c r="BX139" s="38"/>
      <c r="BY139" s="38"/>
      <c r="BZ139" s="38"/>
      <c r="CA139" s="38"/>
      <c r="CB139" s="42">
        <v>122573.7661005993</v>
      </c>
      <c r="CC139" s="42"/>
      <c r="CD139" s="32">
        <f t="shared" si="5"/>
        <v>1082710.505</v>
      </c>
      <c r="CE139" s="38"/>
      <c r="CF139" s="38"/>
      <c r="CG139" s="38"/>
      <c r="CH139" s="38"/>
      <c r="CI139" s="38"/>
      <c r="CJ139" s="38"/>
      <c r="CK139" s="38"/>
      <c r="CL139" s="39" t="b">
        <v>0</v>
      </c>
      <c r="CM139" s="40"/>
      <c r="CN139" s="40"/>
      <c r="CO139" s="40"/>
      <c r="CP139" s="38"/>
      <c r="CQ139" s="38"/>
      <c r="CR139" s="38"/>
      <c r="CS139" s="38"/>
    </row>
    <row r="140" ht="15.75" customHeight="1">
      <c r="A140" s="29">
        <v>44182.0</v>
      </c>
      <c r="B140" s="38"/>
      <c r="C140" s="38"/>
      <c r="D140" s="31" t="s">
        <v>73</v>
      </c>
      <c r="E140" s="31" t="str">
        <f t="shared" si="1"/>
        <v>PS</v>
      </c>
      <c r="F140" s="30" t="b">
        <f t="shared" si="2"/>
        <v>0</v>
      </c>
      <c r="G140" s="30">
        <v>2.0</v>
      </c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41">
        <v>26.853</v>
      </c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42">
        <v>4642.007865636401</v>
      </c>
      <c r="BG140" s="42"/>
      <c r="BH140" s="32">
        <f t="shared" si="3"/>
        <v>7319.675142</v>
      </c>
      <c r="BI140" s="38"/>
      <c r="BJ140" s="38"/>
      <c r="BK140" s="38"/>
      <c r="BL140" s="36">
        <v>2.429299588654129E-4</v>
      </c>
      <c r="BM140" s="36">
        <v>1.074478463545876E-5</v>
      </c>
      <c r="BN140" s="36"/>
      <c r="BO140" s="36"/>
      <c r="BP140" s="36"/>
      <c r="BQ140" s="36">
        <v>2.69971217745536E-4</v>
      </c>
      <c r="BR140" s="36">
        <v>2.086377537336119E-5</v>
      </c>
      <c r="BS140" s="36">
        <v>2.564505883054744E-4</v>
      </c>
      <c r="BT140" s="36"/>
      <c r="BU140" s="37">
        <f t="shared" si="4"/>
        <v>0.0003315127083</v>
      </c>
      <c r="BV140" s="38"/>
      <c r="BW140" s="38"/>
      <c r="BX140" s="38"/>
      <c r="BY140" s="38"/>
      <c r="BZ140" s="38"/>
      <c r="CA140" s="38"/>
      <c r="CB140" s="42">
        <v>478883.8248189828</v>
      </c>
      <c r="CC140" s="42"/>
      <c r="CD140" s="32">
        <f t="shared" si="5"/>
        <v>1364433.019</v>
      </c>
      <c r="CE140" s="38"/>
      <c r="CF140" s="38"/>
      <c r="CG140" s="38"/>
      <c r="CH140" s="38"/>
      <c r="CI140" s="38"/>
      <c r="CJ140" s="38"/>
      <c r="CK140" s="38"/>
      <c r="CL140" s="39" t="b">
        <v>0</v>
      </c>
      <c r="CM140" s="40"/>
      <c r="CN140" s="40"/>
      <c r="CO140" s="40"/>
      <c r="CP140" s="38"/>
      <c r="CQ140" s="38"/>
      <c r="CR140" s="38"/>
      <c r="CS140" s="38"/>
    </row>
    <row r="141" ht="15.75" customHeight="1">
      <c r="A141" s="29">
        <v>44183.0</v>
      </c>
      <c r="B141" s="38"/>
      <c r="C141" s="38"/>
      <c r="D141" s="31" t="s">
        <v>73</v>
      </c>
      <c r="E141" s="31" t="str">
        <f t="shared" si="1"/>
        <v>PS</v>
      </c>
      <c r="F141" s="30" t="b">
        <f t="shared" si="2"/>
        <v>0</v>
      </c>
      <c r="G141" s="30">
        <v>2.0</v>
      </c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41">
        <v>26.773</v>
      </c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42">
        <v>7742.922882878191</v>
      </c>
      <c r="BG141" s="42"/>
      <c r="BH141" s="32">
        <f t="shared" si="3"/>
        <v>6886.199925</v>
      </c>
      <c r="BI141" s="38"/>
      <c r="BJ141" s="38"/>
      <c r="BK141" s="38"/>
      <c r="BL141" s="36">
        <v>3.752313775197502E-4</v>
      </c>
      <c r="BM141" s="36">
        <v>2.237596260219569E-5</v>
      </c>
      <c r="BN141" s="36"/>
      <c r="BO141" s="36"/>
      <c r="BP141" s="36"/>
      <c r="BQ141" s="36">
        <v>4.282597306941014E-4</v>
      </c>
      <c r="BR141" s="36">
        <v>7.34030190525859E-5</v>
      </c>
      <c r="BS141" s="36">
        <v>4.017455541069258E-4</v>
      </c>
      <c r="BT141" s="36"/>
      <c r="BU141" s="37">
        <f t="shared" si="4"/>
        <v>0.0003767597631</v>
      </c>
      <c r="BV141" s="38"/>
      <c r="BW141" s="38"/>
      <c r="BX141" s="38"/>
      <c r="BY141" s="38"/>
      <c r="BZ141" s="38"/>
      <c r="CA141" s="38"/>
      <c r="CB141" s="42">
        <v>1294972.245284046</v>
      </c>
      <c r="CC141" s="42"/>
      <c r="CD141" s="32">
        <f t="shared" si="5"/>
        <v>1253763.412</v>
      </c>
      <c r="CE141" s="38"/>
      <c r="CF141" s="38"/>
      <c r="CG141" s="38"/>
      <c r="CH141" s="38"/>
      <c r="CI141" s="38"/>
      <c r="CJ141" s="38"/>
      <c r="CK141" s="38"/>
      <c r="CL141" s="39" t="b">
        <v>0</v>
      </c>
      <c r="CM141" s="40"/>
      <c r="CN141" s="40"/>
      <c r="CO141" s="40"/>
      <c r="CP141" s="38"/>
      <c r="CQ141" s="38"/>
      <c r="CR141" s="38"/>
      <c r="CS141" s="38"/>
    </row>
    <row r="142" ht="15.75" customHeight="1">
      <c r="A142" s="29">
        <v>44184.0</v>
      </c>
      <c r="B142" s="38"/>
      <c r="C142" s="38"/>
      <c r="D142" s="31" t="s">
        <v>73</v>
      </c>
      <c r="E142" s="31" t="str">
        <f t="shared" si="1"/>
        <v>PS</v>
      </c>
      <c r="F142" s="30" t="b">
        <f t="shared" si="2"/>
        <v>0</v>
      </c>
      <c r="G142" s="30">
        <v>2.0</v>
      </c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41">
        <v>25.853</v>
      </c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42">
        <v>13948.01382580151</v>
      </c>
      <c r="BG142" s="42"/>
      <c r="BH142" s="32">
        <f t="shared" si="3"/>
        <v>8229.360517</v>
      </c>
      <c r="BI142" s="38"/>
      <c r="BJ142" s="38"/>
      <c r="BK142" s="38"/>
      <c r="BL142" s="36">
        <v>3.123192857906141E-4</v>
      </c>
      <c r="BM142" s="36">
        <v>2.387635268240633E-5</v>
      </c>
      <c r="BN142" s="36"/>
      <c r="BO142" s="36"/>
      <c r="BP142" s="36"/>
      <c r="BQ142" s="36">
        <v>4.393419131661798E-4</v>
      </c>
      <c r="BR142" s="36">
        <v>3.889716576772084E-5</v>
      </c>
      <c r="BS142" s="36">
        <v>3.758305994783969E-4</v>
      </c>
      <c r="BT142" s="36"/>
      <c r="BU142" s="37">
        <f t="shared" si="4"/>
        <v>0.0003601540128</v>
      </c>
      <c r="BV142" s="38"/>
      <c r="BW142" s="38"/>
      <c r="BX142" s="38"/>
      <c r="BY142" s="38"/>
      <c r="BZ142" s="38"/>
      <c r="CA142" s="38"/>
      <c r="CB142" s="42">
        <v>3690714.140609782</v>
      </c>
      <c r="CC142" s="42"/>
      <c r="CD142" s="32">
        <f t="shared" si="5"/>
        <v>1520663.522</v>
      </c>
      <c r="CE142" s="38"/>
      <c r="CF142" s="38"/>
      <c r="CG142" s="38"/>
      <c r="CH142" s="38"/>
      <c r="CI142" s="38"/>
      <c r="CJ142" s="38"/>
      <c r="CK142" s="38"/>
      <c r="CL142" s="39" t="b">
        <v>0</v>
      </c>
      <c r="CM142" s="40"/>
      <c r="CN142" s="40"/>
      <c r="CO142" s="40"/>
      <c r="CP142" s="38"/>
      <c r="CQ142" s="38"/>
      <c r="CR142" s="38"/>
      <c r="CS142" s="38"/>
    </row>
    <row r="143" ht="15.75" customHeight="1">
      <c r="A143" s="29">
        <v>44185.0</v>
      </c>
      <c r="B143" s="38"/>
      <c r="C143" s="38"/>
      <c r="D143" s="31" t="s">
        <v>73</v>
      </c>
      <c r="E143" s="31" t="str">
        <f t="shared" si="1"/>
        <v>PS</v>
      </c>
      <c r="F143" s="30" t="b">
        <f t="shared" si="2"/>
        <v>0</v>
      </c>
      <c r="G143" s="30">
        <v>2.0</v>
      </c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41">
        <v>26.813</v>
      </c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42">
        <v>5833.714373483486</v>
      </c>
      <c r="BG143" s="42"/>
      <c r="BH143" s="32">
        <f t="shared" si="3"/>
        <v>8158.008278</v>
      </c>
      <c r="BI143" s="38"/>
      <c r="BJ143" s="38"/>
      <c r="BK143" s="38"/>
      <c r="BL143" s="36">
        <v>3.805047946260896E-4</v>
      </c>
      <c r="BM143" s="36">
        <v>4.559038801165468E-5</v>
      </c>
      <c r="BN143" s="36"/>
      <c r="BO143" s="36"/>
      <c r="BP143" s="36"/>
      <c r="BQ143" s="36">
        <v>4.558372787581681E-4</v>
      </c>
      <c r="BR143" s="36">
        <v>1.678448016007775E-4</v>
      </c>
      <c r="BS143" s="36">
        <v>4.181710366921289E-4</v>
      </c>
      <c r="BT143" s="36"/>
      <c r="BU143" s="37">
        <f t="shared" si="4"/>
        <v>0.0003228741317</v>
      </c>
      <c r="BV143" s="38"/>
      <c r="BW143" s="38"/>
      <c r="BX143" s="38"/>
      <c r="BY143" s="38"/>
      <c r="BZ143" s="38"/>
      <c r="CA143" s="38"/>
      <c r="CB143" s="42">
        <v>681673.082261739</v>
      </c>
      <c r="CC143" s="42"/>
      <c r="CD143" s="32">
        <f t="shared" si="5"/>
        <v>1493657.528</v>
      </c>
      <c r="CE143" s="38"/>
      <c r="CF143" s="38"/>
      <c r="CG143" s="38"/>
      <c r="CH143" s="38"/>
      <c r="CI143" s="38"/>
      <c r="CJ143" s="38"/>
      <c r="CK143" s="38"/>
      <c r="CL143" s="39" t="b">
        <v>0</v>
      </c>
      <c r="CM143" s="40"/>
      <c r="CN143" s="40"/>
      <c r="CO143" s="40"/>
      <c r="CP143" s="38"/>
      <c r="CQ143" s="38"/>
      <c r="CR143" s="38"/>
      <c r="CS143" s="38"/>
    </row>
    <row r="144" ht="15.75" customHeight="1">
      <c r="A144" s="29">
        <v>44186.0</v>
      </c>
      <c r="B144" s="38"/>
      <c r="C144" s="38"/>
      <c r="D144" s="31" t="s">
        <v>73</v>
      </c>
      <c r="E144" s="31" t="str">
        <f t="shared" si="1"/>
        <v>PS</v>
      </c>
      <c r="F144" s="30" t="b">
        <f t="shared" si="2"/>
        <v>0</v>
      </c>
      <c r="G144" s="30">
        <v>2.0</v>
      </c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41">
        <v>26.34</v>
      </c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42">
        <v>8980.143636365114</v>
      </c>
      <c r="BG144" s="42"/>
      <c r="BH144" s="32">
        <f t="shared" si="3"/>
        <v>9231.471598</v>
      </c>
      <c r="BI144" s="38"/>
      <c r="BJ144" s="38"/>
      <c r="BK144" s="38"/>
      <c r="BL144" s="36">
        <v>3.006007884261961E-4</v>
      </c>
      <c r="BM144" s="36">
        <v>6.030448160020229E-5</v>
      </c>
      <c r="BN144" s="36"/>
      <c r="BO144" s="36"/>
      <c r="BP144" s="36"/>
      <c r="BQ144" s="36">
        <v>3.965437822031654E-4</v>
      </c>
      <c r="BR144" s="36">
        <v>2.420368239384116E-5</v>
      </c>
      <c r="BS144" s="36">
        <v>3.485722853146807E-4</v>
      </c>
      <c r="BT144" s="36"/>
      <c r="BU144" s="37">
        <f t="shared" si="4"/>
        <v>0.0003520934421</v>
      </c>
      <c r="BV144" s="38"/>
      <c r="BW144" s="38"/>
      <c r="BX144" s="38"/>
      <c r="BY144" s="38"/>
      <c r="BZ144" s="38"/>
      <c r="CA144" s="38"/>
      <c r="CB144" s="42">
        <v>1457074.314600293</v>
      </c>
      <c r="CC144" s="42"/>
      <c r="CD144" s="32">
        <f t="shared" si="5"/>
        <v>1730492.452</v>
      </c>
      <c r="CE144" s="38"/>
      <c r="CF144" s="38"/>
      <c r="CG144" s="38"/>
      <c r="CH144" s="38"/>
      <c r="CI144" s="38"/>
      <c r="CJ144" s="38"/>
      <c r="CK144" s="38"/>
      <c r="CL144" s="39" t="b">
        <v>0</v>
      </c>
      <c r="CM144" s="40"/>
      <c r="CN144" s="40"/>
      <c r="CO144" s="40"/>
      <c r="CP144" s="38"/>
      <c r="CQ144" s="38"/>
      <c r="CR144" s="38"/>
      <c r="CS144" s="38"/>
    </row>
    <row r="145" ht="15.75" customHeight="1">
      <c r="A145" s="29">
        <v>44187.0</v>
      </c>
      <c r="B145" s="38"/>
      <c r="C145" s="38"/>
      <c r="D145" s="31" t="s">
        <v>73</v>
      </c>
      <c r="E145" s="31" t="str">
        <f t="shared" si="1"/>
        <v>PS</v>
      </c>
      <c r="F145" s="30" t="b">
        <f t="shared" si="2"/>
        <v>0</v>
      </c>
      <c r="G145" s="30">
        <v>2.0</v>
      </c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41">
        <v>25.147</v>
      </c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42">
        <v>4285.246670995746</v>
      </c>
      <c r="BG145" s="42"/>
      <c r="BH145" s="32">
        <f t="shared" si="3"/>
        <v>10060.50057</v>
      </c>
      <c r="BI145" s="38"/>
      <c r="BJ145" s="38"/>
      <c r="BK145" s="38"/>
      <c r="BL145" s="36">
        <v>5.79306216760071E-5</v>
      </c>
      <c r="BM145" s="36">
        <v>1.832474706368319E-5</v>
      </c>
      <c r="BN145" s="36"/>
      <c r="BO145" s="36"/>
      <c r="BP145" s="36"/>
      <c r="BQ145" s="36">
        <v>8.217174391829855E-5</v>
      </c>
      <c r="BR145" s="36">
        <v>1.739432949275634E-5</v>
      </c>
      <c r="BS145" s="36">
        <v>7.005118279715283E-5</v>
      </c>
      <c r="BT145" s="36"/>
      <c r="BU145" s="37">
        <f t="shared" si="4"/>
        <v>0.0004422924055</v>
      </c>
      <c r="BV145" s="38"/>
      <c r="BW145" s="38"/>
      <c r="BX145" s="38"/>
      <c r="BY145" s="38"/>
      <c r="BZ145" s="38"/>
      <c r="CA145" s="38"/>
      <c r="CB145" s="42">
        <v>343853.857777574</v>
      </c>
      <c r="CC145" s="42"/>
      <c r="CD145" s="32">
        <f t="shared" si="5"/>
        <v>2136358.619</v>
      </c>
      <c r="CE145" s="38"/>
      <c r="CF145" s="38"/>
      <c r="CG145" s="38"/>
      <c r="CH145" s="38"/>
      <c r="CI145" s="38"/>
      <c r="CJ145" s="38"/>
      <c r="CK145" s="38"/>
      <c r="CL145" s="39" t="b">
        <v>0</v>
      </c>
      <c r="CM145" s="40"/>
      <c r="CN145" s="40"/>
      <c r="CO145" s="40"/>
      <c r="CP145" s="38"/>
      <c r="CQ145" s="38"/>
      <c r="CR145" s="38"/>
      <c r="CS145" s="38"/>
    </row>
    <row r="146" ht="15.75" customHeight="1">
      <c r="A146" s="29">
        <v>44188.0</v>
      </c>
      <c r="B146" s="38"/>
      <c r="C146" s="38"/>
      <c r="D146" s="31" t="s">
        <v>73</v>
      </c>
      <c r="E146" s="31" t="str">
        <f t="shared" si="1"/>
        <v>PS</v>
      </c>
      <c r="F146" s="30" t="b">
        <f t="shared" si="2"/>
        <v>0</v>
      </c>
      <c r="G146" s="30">
        <v>2.0</v>
      </c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41">
        <v>27.013</v>
      </c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42">
        <v>13110.23948436857</v>
      </c>
      <c r="BG146" s="42"/>
      <c r="BH146" s="32">
        <f t="shared" si="3"/>
        <v>10086.79423</v>
      </c>
      <c r="BI146" s="38"/>
      <c r="BJ146" s="38"/>
      <c r="BK146" s="38"/>
      <c r="BL146" s="36">
        <v>8.151014893364164E-4</v>
      </c>
      <c r="BM146" s="36">
        <v>2.725453737134453E-4</v>
      </c>
      <c r="BN146" s="36"/>
      <c r="BO146" s="36"/>
      <c r="BP146" s="36"/>
      <c r="BQ146" s="36">
        <v>2.805827235323902E-4</v>
      </c>
      <c r="BR146" s="36">
        <v>7.608041532239466E-5</v>
      </c>
      <c r="BS146" s="36">
        <v>5.478421064344033E-4</v>
      </c>
      <c r="BT146" s="36"/>
      <c r="BU146" s="37">
        <f t="shared" si="4"/>
        <v>0.0004903148755</v>
      </c>
      <c r="BV146" s="38"/>
      <c r="BW146" s="38"/>
      <c r="BX146" s="38"/>
      <c r="BY146" s="38"/>
      <c r="BZ146" s="38"/>
      <c r="CA146" s="38"/>
      <c r="CB146" s="42">
        <v>2479146.864541735</v>
      </c>
      <c r="CC146" s="42"/>
      <c r="CD146" s="32">
        <f t="shared" si="5"/>
        <v>2167347.699</v>
      </c>
      <c r="CE146" s="38"/>
      <c r="CF146" s="38"/>
      <c r="CG146" s="38"/>
      <c r="CH146" s="38"/>
      <c r="CI146" s="38"/>
      <c r="CJ146" s="38"/>
      <c r="CK146" s="38"/>
      <c r="CL146" s="39" t="b">
        <v>0</v>
      </c>
      <c r="CM146" s="40"/>
      <c r="CN146" s="40"/>
      <c r="CO146" s="40"/>
      <c r="CP146" s="38"/>
      <c r="CQ146" s="38"/>
      <c r="CR146" s="38"/>
      <c r="CS146" s="38"/>
    </row>
    <row r="147" ht="15.75" customHeight="1">
      <c r="A147" s="29">
        <v>44189.0</v>
      </c>
      <c r="B147" s="38"/>
      <c r="C147" s="38"/>
      <c r="D147" s="31" t="s">
        <v>73</v>
      </c>
      <c r="E147" s="31" t="str">
        <f t="shared" si="1"/>
        <v>PS</v>
      </c>
      <c r="F147" s="30" t="b">
        <f t="shared" si="2"/>
        <v>0</v>
      </c>
      <c r="G147" s="30">
        <v>2.0</v>
      </c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41">
        <v>27.14</v>
      </c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42">
        <v>18093.15870708113</v>
      </c>
      <c r="BG147" s="42"/>
      <c r="BH147" s="32">
        <f t="shared" si="3"/>
        <v>9446.590805</v>
      </c>
      <c r="BI147" s="38"/>
      <c r="BJ147" s="38"/>
      <c r="BK147" s="38"/>
      <c r="BL147" s="36">
        <v>7.355477676341668E-4</v>
      </c>
      <c r="BM147" s="36">
        <v>1.348294264620445E-4</v>
      </c>
      <c r="BN147" s="36"/>
      <c r="BO147" s="36"/>
      <c r="BP147" s="36"/>
      <c r="BQ147" s="36">
        <v>9.18103064491264E-4</v>
      </c>
      <c r="BR147" s="36">
        <v>2.362241917298318E-4</v>
      </c>
      <c r="BS147" s="36">
        <v>8.268254160627153E-4</v>
      </c>
      <c r="BT147" s="36"/>
      <c r="BU147" s="37">
        <f t="shared" si="4"/>
        <v>0.0005152743681</v>
      </c>
      <c r="BV147" s="38"/>
      <c r="BW147" s="38"/>
      <c r="BX147" s="38"/>
      <c r="BY147" s="38"/>
      <c r="BZ147" s="38"/>
      <c r="CA147" s="38"/>
      <c r="CB147" s="42">
        <v>5720044.976354509</v>
      </c>
      <c r="CC147" s="42"/>
      <c r="CD147" s="32">
        <f t="shared" si="5"/>
        <v>2059132.389</v>
      </c>
      <c r="CE147" s="38"/>
      <c r="CF147" s="38"/>
      <c r="CG147" s="38"/>
      <c r="CH147" s="38"/>
      <c r="CI147" s="38"/>
      <c r="CJ147" s="38"/>
      <c r="CK147" s="38"/>
      <c r="CL147" s="39" t="b">
        <v>0</v>
      </c>
      <c r="CM147" s="40"/>
      <c r="CN147" s="40"/>
      <c r="CO147" s="40"/>
      <c r="CP147" s="38"/>
      <c r="CQ147" s="38"/>
      <c r="CR147" s="38"/>
      <c r="CS147" s="38"/>
    </row>
    <row r="148" ht="15.75" customHeight="1">
      <c r="A148" s="29">
        <v>44190.0</v>
      </c>
      <c r="B148" s="38"/>
      <c r="C148" s="38"/>
      <c r="D148" s="31" t="s">
        <v>73</v>
      </c>
      <c r="E148" s="31" t="str">
        <f t="shared" si="1"/>
        <v>PS</v>
      </c>
      <c r="F148" s="30" t="b">
        <f t="shared" si="2"/>
        <v>0</v>
      </c>
      <c r="G148" s="30">
        <v>2.0</v>
      </c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41">
        <v>28.39</v>
      </c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42">
        <v>5965.182675078693</v>
      </c>
      <c r="BG148" s="42"/>
      <c r="BH148" s="32">
        <f t="shared" si="3"/>
        <v>9446.588282</v>
      </c>
      <c r="BI148" s="38"/>
      <c r="BJ148" s="38"/>
      <c r="BK148" s="38"/>
      <c r="BL148" s="36">
        <v>6.838535750864349E-4</v>
      </c>
      <c r="BM148" s="36">
        <v>1.75448463576661E-4</v>
      </c>
      <c r="BN148" s="36"/>
      <c r="BO148" s="36"/>
      <c r="BP148" s="36"/>
      <c r="BQ148" s="36">
        <v>6.327131984988498E-4</v>
      </c>
      <c r="BR148" s="36">
        <v>1.064676996375336E-4</v>
      </c>
      <c r="BS148" s="36">
        <v>6.582833867926424E-4</v>
      </c>
      <c r="BT148" s="36"/>
      <c r="BU148" s="37">
        <f t="shared" si="4"/>
        <v>0.000555477313</v>
      </c>
      <c r="BV148" s="38"/>
      <c r="BW148" s="38"/>
      <c r="BX148" s="38"/>
      <c r="BY148" s="38"/>
      <c r="BZ148" s="38"/>
      <c r="CA148" s="38"/>
      <c r="CB148" s="42">
        <v>836618.4803463591</v>
      </c>
      <c r="CC148" s="42"/>
      <c r="CD148" s="32">
        <f t="shared" si="5"/>
        <v>2063743.509</v>
      </c>
      <c r="CE148" s="38"/>
      <c r="CF148" s="38"/>
      <c r="CG148" s="38"/>
      <c r="CH148" s="38"/>
      <c r="CI148" s="38"/>
      <c r="CJ148" s="38"/>
      <c r="CK148" s="38"/>
      <c r="CL148" s="39" t="b">
        <v>0</v>
      </c>
      <c r="CM148" s="40"/>
      <c r="CN148" s="40"/>
      <c r="CO148" s="40"/>
      <c r="CP148" s="38"/>
      <c r="CQ148" s="38"/>
      <c r="CR148" s="38"/>
      <c r="CS148" s="38"/>
    </row>
    <row r="149" ht="15.75" customHeight="1">
      <c r="A149" s="29">
        <v>44191.0</v>
      </c>
      <c r="B149" s="38"/>
      <c r="C149" s="38"/>
      <c r="D149" s="31" t="s">
        <v>73</v>
      </c>
      <c r="E149" s="31" t="str">
        <f t="shared" si="1"/>
        <v>PS</v>
      </c>
      <c r="F149" s="30" t="b">
        <f t="shared" si="2"/>
        <v>0</v>
      </c>
      <c r="G149" s="30">
        <v>2.0</v>
      </c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41">
        <v>27.967</v>
      </c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42">
        <v>5779.126487635036</v>
      </c>
      <c r="BG149" s="42"/>
      <c r="BH149" s="32">
        <f t="shared" si="3"/>
        <v>8181.101716</v>
      </c>
      <c r="BI149" s="38"/>
      <c r="BJ149" s="38"/>
      <c r="BK149" s="38"/>
      <c r="BL149" s="36">
        <v>5.002144147677471E-4</v>
      </c>
      <c r="BM149" s="36">
        <v>4.528557389098109E-5</v>
      </c>
      <c r="BN149" s="36"/>
      <c r="BO149" s="36"/>
      <c r="BP149" s="36"/>
      <c r="BQ149" s="36">
        <v>4.46525081750572E-4</v>
      </c>
      <c r="BR149" s="36">
        <v>1.750697971670131E-5</v>
      </c>
      <c r="BS149" s="36">
        <v>4.733697482591596E-4</v>
      </c>
      <c r="BT149" s="36"/>
      <c r="BU149" s="37">
        <f t="shared" si="4"/>
        <v>0.000555374194</v>
      </c>
      <c r="BV149" s="38"/>
      <c r="BW149" s="38"/>
      <c r="BX149" s="38"/>
      <c r="BY149" s="38"/>
      <c r="BZ149" s="38"/>
      <c r="CA149" s="38"/>
      <c r="CB149" s="42">
        <v>915997.7667534332</v>
      </c>
      <c r="CC149" s="42"/>
      <c r="CD149" s="32">
        <f t="shared" si="5"/>
        <v>1720971.717</v>
      </c>
      <c r="CE149" s="38"/>
      <c r="CF149" s="38"/>
      <c r="CG149" s="38"/>
      <c r="CH149" s="38"/>
      <c r="CI149" s="38"/>
      <c r="CJ149" s="38"/>
      <c r="CK149" s="38"/>
      <c r="CL149" s="39" t="b">
        <v>0</v>
      </c>
      <c r="CM149" s="40"/>
      <c r="CN149" s="40"/>
      <c r="CO149" s="40"/>
      <c r="CP149" s="38"/>
      <c r="CQ149" s="38"/>
      <c r="CR149" s="38"/>
      <c r="CS149" s="38"/>
    </row>
    <row r="150" ht="15.75" customHeight="1">
      <c r="A150" s="29">
        <v>44192.0</v>
      </c>
      <c r="B150" s="38"/>
      <c r="C150" s="38"/>
      <c r="D150" s="31" t="s">
        <v>73</v>
      </c>
      <c r="E150" s="31" t="str">
        <f t="shared" si="1"/>
        <v>PS</v>
      </c>
      <c r="F150" s="30" t="b">
        <f t="shared" si="2"/>
        <v>0</v>
      </c>
      <c r="G150" s="30">
        <v>2.0</v>
      </c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41">
        <v>27.893</v>
      </c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42">
        <v>4285.234053615795</v>
      </c>
      <c r="BG150" s="42"/>
      <c r="BH150" s="32">
        <f t="shared" si="3"/>
        <v>5790.474333</v>
      </c>
      <c r="BI150" s="38"/>
      <c r="BJ150" s="38"/>
      <c r="BK150" s="38"/>
      <c r="BL150" s="36">
        <v>1.854780216654919E-4</v>
      </c>
      <c r="BM150" s="36">
        <v>1.520914727984877E-5</v>
      </c>
      <c r="BN150" s="36"/>
      <c r="BO150" s="36"/>
      <c r="BP150" s="36"/>
      <c r="BQ150" s="36">
        <v>3.566537932401078E-4</v>
      </c>
      <c r="BR150" s="36">
        <v>1.261627069556339E-4</v>
      </c>
      <c r="BS150" s="36">
        <v>2.710659074527999E-4</v>
      </c>
      <c r="BT150" s="36"/>
      <c r="BU150" s="37">
        <f t="shared" si="4"/>
        <v>0.0004931504527</v>
      </c>
      <c r="BV150" s="38"/>
      <c r="BW150" s="38"/>
      <c r="BX150" s="38"/>
      <c r="BY150" s="38"/>
      <c r="BZ150" s="38"/>
      <c r="CA150" s="38"/>
      <c r="CB150" s="42">
        <v>366909.4548792786</v>
      </c>
      <c r="CC150" s="42"/>
      <c r="CD150" s="32">
        <f t="shared" si="5"/>
        <v>698644.1444</v>
      </c>
      <c r="CE150" s="38"/>
      <c r="CF150" s="38"/>
      <c r="CG150" s="38"/>
      <c r="CH150" s="38"/>
      <c r="CI150" s="38"/>
      <c r="CJ150" s="38"/>
      <c r="CK150" s="38"/>
      <c r="CL150" s="39" t="b">
        <v>0</v>
      </c>
      <c r="CM150" s="40"/>
      <c r="CN150" s="40"/>
      <c r="CO150" s="40"/>
      <c r="CP150" s="38"/>
      <c r="CQ150" s="38"/>
      <c r="CR150" s="38"/>
      <c r="CS150" s="38"/>
    </row>
    <row r="151" ht="15.75" customHeight="1">
      <c r="A151" s="29">
        <v>44193.0</v>
      </c>
      <c r="B151" s="38"/>
      <c r="C151" s="38"/>
      <c r="D151" s="31" t="s">
        <v>73</v>
      </c>
      <c r="E151" s="31" t="str">
        <f t="shared" si="1"/>
        <v>PS</v>
      </c>
      <c r="F151" s="30" t="b">
        <f t="shared" si="2"/>
        <v>0</v>
      </c>
      <c r="G151" s="30">
        <v>2.0</v>
      </c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41">
        <v>28.273</v>
      </c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42">
        <v>6782.806655907458</v>
      </c>
      <c r="BG151" s="42"/>
      <c r="BH151" s="32">
        <f t="shared" si="3"/>
        <v>6894.768719</v>
      </c>
      <c r="BI151" s="38"/>
      <c r="BJ151" s="38"/>
      <c r="BK151" s="38"/>
      <c r="BL151" s="36">
        <v>5.651119171962824E-4</v>
      </c>
      <c r="BM151" s="36">
        <v>1.561899211966496E-4</v>
      </c>
      <c r="BN151" s="36"/>
      <c r="BO151" s="36"/>
      <c r="BP151" s="36"/>
      <c r="BQ151" s="36">
        <v>5.295411057862973E-4</v>
      </c>
      <c r="BR151" s="36">
        <v>4.395291999795598E-5</v>
      </c>
      <c r="BS151" s="36">
        <v>5.473265114912899E-4</v>
      </c>
      <c r="BT151" s="36"/>
      <c r="BU151" s="37">
        <f t="shared" si="4"/>
        <v>0.0004501375446</v>
      </c>
      <c r="BV151" s="38"/>
      <c r="BW151" s="38"/>
      <c r="BX151" s="38"/>
      <c r="BY151" s="38"/>
      <c r="BZ151" s="38"/>
      <c r="CA151" s="38"/>
      <c r="CB151" s="42">
        <v>765287.9083453704</v>
      </c>
      <c r="CC151" s="42"/>
      <c r="CD151" s="32">
        <f t="shared" si="5"/>
        <v>987222.0969</v>
      </c>
      <c r="CE151" s="38"/>
      <c r="CF151" s="38"/>
      <c r="CG151" s="38"/>
      <c r="CH151" s="38"/>
      <c r="CI151" s="38"/>
      <c r="CJ151" s="38"/>
      <c r="CK151" s="38"/>
      <c r="CL151" s="39" t="b">
        <v>0</v>
      </c>
      <c r="CM151" s="40"/>
      <c r="CN151" s="40"/>
      <c r="CO151" s="40"/>
      <c r="CP151" s="38"/>
      <c r="CQ151" s="38"/>
      <c r="CR151" s="38"/>
      <c r="CS151" s="38"/>
    </row>
    <row r="152" ht="15.75" customHeight="1">
      <c r="A152" s="29">
        <v>44194.0</v>
      </c>
      <c r="B152" s="38"/>
      <c r="C152" s="38"/>
      <c r="D152" s="31" t="s">
        <v>73</v>
      </c>
      <c r="E152" s="31" t="str">
        <f t="shared" si="1"/>
        <v>PS</v>
      </c>
      <c r="F152" s="30" t="b">
        <f t="shared" si="2"/>
        <v>0</v>
      </c>
      <c r="G152" s="30">
        <v>2.0</v>
      </c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41">
        <v>28.37</v>
      </c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42">
        <v>6140.021794004535</v>
      </c>
      <c r="BG152" s="42"/>
      <c r="BH152" s="32">
        <f t="shared" si="3"/>
        <v>7789.794997</v>
      </c>
      <c r="BI152" s="38"/>
      <c r="BJ152" s="38"/>
      <c r="BK152" s="38"/>
      <c r="BL152" s="36">
        <v>3.897797401408816E-4</v>
      </c>
      <c r="BM152" s="36">
        <v>1.126912506703767E-4</v>
      </c>
      <c r="BN152" s="36"/>
      <c r="BO152" s="36"/>
      <c r="BP152" s="36"/>
      <c r="BQ152" s="36">
        <v>6.416336788084662E-4</v>
      </c>
      <c r="BR152" s="36">
        <v>1.055469132383086E-4</v>
      </c>
      <c r="BS152" s="36">
        <v>5.157067094746739E-4</v>
      </c>
      <c r="BT152" s="36"/>
      <c r="BU152" s="37">
        <f t="shared" si="4"/>
        <v>0.000436200337</v>
      </c>
      <c r="BV152" s="38"/>
      <c r="BW152" s="38"/>
      <c r="BX152" s="38"/>
      <c r="BY152" s="38"/>
      <c r="BZ152" s="38"/>
      <c r="CA152" s="38"/>
      <c r="CB152" s="42">
        <v>608407.1115179152</v>
      </c>
      <c r="CC152" s="42"/>
      <c r="CD152" s="32">
        <f t="shared" si="5"/>
        <v>1188608.806</v>
      </c>
      <c r="CE152" s="38"/>
      <c r="CF152" s="38"/>
      <c r="CG152" s="38"/>
      <c r="CH152" s="38"/>
      <c r="CI152" s="38"/>
      <c r="CJ152" s="38"/>
      <c r="CK152" s="38"/>
      <c r="CL152" s="39" t="b">
        <v>0</v>
      </c>
      <c r="CM152" s="40"/>
      <c r="CN152" s="40"/>
      <c r="CO152" s="40"/>
      <c r="CP152" s="38"/>
      <c r="CQ152" s="38"/>
      <c r="CR152" s="38"/>
      <c r="CS152" s="38"/>
    </row>
    <row r="153" ht="15.75" customHeight="1">
      <c r="A153" s="29">
        <v>44195.0</v>
      </c>
      <c r="B153" s="38"/>
      <c r="C153" s="38"/>
      <c r="D153" s="31" t="s">
        <v>73</v>
      </c>
      <c r="E153" s="31" t="str">
        <f t="shared" si="1"/>
        <v>PS</v>
      </c>
      <c r="F153" s="30" t="b">
        <f t="shared" si="2"/>
        <v>0</v>
      </c>
      <c r="G153" s="30">
        <v>2.0</v>
      </c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41">
        <v>26.405</v>
      </c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42">
        <v>11486.65460425738</v>
      </c>
      <c r="BG153" s="42"/>
      <c r="BH153" s="32">
        <f t="shared" si="3"/>
        <v>9502.986335</v>
      </c>
      <c r="BI153" s="38"/>
      <c r="BJ153" s="38"/>
      <c r="BK153" s="38"/>
      <c r="BL153" s="36">
        <v>4.841536158607057E-4</v>
      </c>
      <c r="BM153" s="36">
        <v>5.832806491442097E-5</v>
      </c>
      <c r="BN153" s="36"/>
      <c r="BO153" s="36"/>
      <c r="BP153" s="36"/>
      <c r="BQ153" s="36">
        <v>4.022840772205854E-4</v>
      </c>
      <c r="BR153" s="36">
        <v>7.366693752314857E-5</v>
      </c>
      <c r="BS153" s="36">
        <v>4.432188465406455E-4</v>
      </c>
      <c r="BT153" s="36"/>
      <c r="BU153" s="37">
        <f t="shared" si="4"/>
        <v>0.0005073711653</v>
      </c>
      <c r="BV153" s="38"/>
      <c r="BW153" s="38"/>
      <c r="BX153" s="38"/>
      <c r="BY153" s="38"/>
      <c r="BZ153" s="38"/>
      <c r="CA153" s="38"/>
      <c r="CB153" s="42">
        <v>2279508.243178078</v>
      </c>
      <c r="CC153" s="42"/>
      <c r="CD153" s="32">
        <f t="shared" si="5"/>
        <v>1725458.521</v>
      </c>
      <c r="CE153" s="38"/>
      <c r="CF153" s="38"/>
      <c r="CG153" s="38"/>
      <c r="CH153" s="38"/>
      <c r="CI153" s="38"/>
      <c r="CJ153" s="38"/>
      <c r="CK153" s="38"/>
      <c r="CL153" s="39" t="b">
        <v>0</v>
      </c>
      <c r="CM153" s="40"/>
      <c r="CN153" s="40"/>
      <c r="CO153" s="40"/>
      <c r="CP153" s="38"/>
      <c r="CQ153" s="38"/>
      <c r="CR153" s="38"/>
      <c r="CS153" s="38"/>
    </row>
    <row r="154" ht="15.75" customHeight="1">
      <c r="A154" s="29">
        <v>44196.0</v>
      </c>
      <c r="B154" s="38"/>
      <c r="C154" s="38"/>
      <c r="D154" s="31" t="s">
        <v>73</v>
      </c>
      <c r="E154" s="31" t="str">
        <f t="shared" si="1"/>
        <v>PS</v>
      </c>
      <c r="F154" s="30" t="b">
        <f t="shared" si="2"/>
        <v>0</v>
      </c>
      <c r="G154" s="30">
        <v>2.0</v>
      </c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41">
        <v>26.433</v>
      </c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42">
        <v>10254.25787594713</v>
      </c>
      <c r="BG154" s="42"/>
      <c r="BH154" s="32">
        <f t="shared" si="3"/>
        <v>10754.61533</v>
      </c>
      <c r="BI154" s="38"/>
      <c r="BJ154" s="38"/>
      <c r="BK154" s="38"/>
      <c r="BL154" s="36">
        <v>4.005532321583307E-4</v>
      </c>
      <c r="BM154" s="36">
        <v>1.44136366640127E-5</v>
      </c>
      <c r="BN154" s="36"/>
      <c r="BO154" s="36"/>
      <c r="BP154" s="36"/>
      <c r="BQ154" s="36">
        <v>4.068141878790623E-4</v>
      </c>
      <c r="BR154" s="36">
        <v>6.206163975378811E-5</v>
      </c>
      <c r="BS154" s="36">
        <v>4.036837100186965E-4</v>
      </c>
      <c r="BT154" s="36"/>
      <c r="BU154" s="37">
        <f t="shared" si="4"/>
        <v>0.0005264565444</v>
      </c>
      <c r="BV154" s="38"/>
      <c r="BW154" s="38"/>
      <c r="BX154" s="38"/>
      <c r="BY154" s="38"/>
      <c r="BZ154" s="38"/>
      <c r="CA154" s="38"/>
      <c r="CB154" s="42">
        <v>1922931.311998801</v>
      </c>
      <c r="CC154" s="42"/>
      <c r="CD154" s="32">
        <f t="shared" si="5"/>
        <v>2184309.697</v>
      </c>
      <c r="CE154" s="38"/>
      <c r="CF154" s="38"/>
      <c r="CG154" s="38"/>
      <c r="CH154" s="38"/>
      <c r="CI154" s="38"/>
      <c r="CJ154" s="38"/>
      <c r="CK154" s="38"/>
      <c r="CL154" s="39" t="b">
        <v>0</v>
      </c>
      <c r="CM154" s="40"/>
      <c r="CN154" s="40"/>
      <c r="CO154" s="40"/>
      <c r="CP154" s="38"/>
      <c r="CQ154" s="38"/>
      <c r="CR154" s="38"/>
      <c r="CS154" s="38"/>
    </row>
    <row r="155" ht="15.75" customHeight="1">
      <c r="A155" s="29">
        <v>44197.0</v>
      </c>
      <c r="B155" s="38"/>
      <c r="C155" s="38"/>
      <c r="D155" s="31" t="s">
        <v>73</v>
      </c>
      <c r="E155" s="31" t="str">
        <f t="shared" si="1"/>
        <v>PS</v>
      </c>
      <c r="F155" s="30" t="b">
        <f t="shared" si="2"/>
        <v>0</v>
      </c>
      <c r="G155" s="30">
        <v>2.0</v>
      </c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41">
        <v>26.732</v>
      </c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42">
        <v>12851.19074676983</v>
      </c>
      <c r="BG155" s="42"/>
      <c r="BH155" s="32">
        <f t="shared" si="3"/>
        <v>11798.99033</v>
      </c>
      <c r="BI155" s="38"/>
      <c r="BJ155" s="38"/>
      <c r="BK155" s="38"/>
      <c r="BL155" s="36">
        <v>7.41300476574917E-4</v>
      </c>
      <c r="BM155" s="36">
        <v>5.868450373322336E-5</v>
      </c>
      <c r="BN155" s="36"/>
      <c r="BO155" s="36"/>
      <c r="BP155" s="36"/>
      <c r="BQ155" s="36">
        <v>5.125396215444386E-4</v>
      </c>
      <c r="BR155" s="36">
        <v>2.555061891500881E-5</v>
      </c>
      <c r="BS155" s="36">
        <v>6.269200490596778E-4</v>
      </c>
      <c r="BT155" s="36"/>
      <c r="BU155" s="37">
        <f t="shared" si="4"/>
        <v>0.0005160567827</v>
      </c>
      <c r="BV155" s="38"/>
      <c r="BW155" s="38"/>
      <c r="BX155" s="38"/>
      <c r="BY155" s="38"/>
      <c r="BZ155" s="38"/>
      <c r="CA155" s="38"/>
      <c r="CB155" s="42">
        <v>3051158.030284767</v>
      </c>
      <c r="CC155" s="42"/>
      <c r="CD155" s="32">
        <f t="shared" si="5"/>
        <v>2509546.216</v>
      </c>
      <c r="CE155" s="38"/>
      <c r="CF155" s="38"/>
      <c r="CG155" s="38"/>
      <c r="CH155" s="38"/>
      <c r="CI155" s="38"/>
      <c r="CJ155" s="38"/>
      <c r="CK155" s="38"/>
      <c r="CL155" s="39" t="b">
        <v>0</v>
      </c>
      <c r="CM155" s="40"/>
      <c r="CN155" s="40"/>
      <c r="CO155" s="40"/>
      <c r="CP155" s="38"/>
      <c r="CQ155" s="38"/>
      <c r="CR155" s="38"/>
      <c r="CS155" s="38"/>
    </row>
    <row r="156" ht="15.75" customHeight="1">
      <c r="A156" s="29">
        <v>44198.0</v>
      </c>
      <c r="B156" s="38"/>
      <c r="C156" s="38"/>
      <c r="D156" s="31" t="s">
        <v>73</v>
      </c>
      <c r="E156" s="31" t="str">
        <f t="shared" si="1"/>
        <v>PS</v>
      </c>
      <c r="F156" s="30" t="b">
        <f t="shared" si="2"/>
        <v>0</v>
      </c>
      <c r="G156" s="30">
        <v>2.0</v>
      </c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41">
        <v>26.749</v>
      </c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42">
        <v>13040.95164634172</v>
      </c>
      <c r="BG156" s="42"/>
      <c r="BH156" s="32">
        <f t="shared" si="3"/>
        <v>11829.78087</v>
      </c>
      <c r="BI156" s="38"/>
      <c r="BJ156" s="38"/>
      <c r="BK156" s="38"/>
      <c r="BL156" s="36">
        <v>7.223180246874048E-4</v>
      </c>
      <c r="BM156" s="36">
        <v>6.737785760463062E-5</v>
      </c>
      <c r="BN156" s="36"/>
      <c r="BO156" s="36"/>
      <c r="BP156" s="36"/>
      <c r="BQ156" s="36">
        <v>5.631887891431917E-4</v>
      </c>
      <c r="BR156" s="36">
        <v>1.90443464598045E-5</v>
      </c>
      <c r="BS156" s="36">
        <v>6.427534069152983E-4</v>
      </c>
      <c r="BT156" s="36"/>
      <c r="BU156" s="37">
        <f t="shared" si="4"/>
        <v>0.0005561875028</v>
      </c>
      <c r="BV156" s="38"/>
      <c r="BW156" s="38"/>
      <c r="BX156" s="38"/>
      <c r="BY156" s="38"/>
      <c r="BZ156" s="38"/>
      <c r="CA156" s="38"/>
      <c r="CB156" s="42">
        <v>3059543.789714629</v>
      </c>
      <c r="CC156" s="42"/>
      <c r="CD156" s="32">
        <f t="shared" si="5"/>
        <v>2552199.456</v>
      </c>
      <c r="CE156" s="38"/>
      <c r="CF156" s="38"/>
      <c r="CG156" s="38"/>
      <c r="CH156" s="38"/>
      <c r="CI156" s="38"/>
      <c r="CJ156" s="38"/>
      <c r="CK156" s="38"/>
      <c r="CL156" s="39" t="b">
        <v>0</v>
      </c>
      <c r="CM156" s="40"/>
      <c r="CN156" s="40"/>
      <c r="CO156" s="40"/>
      <c r="CP156" s="38"/>
      <c r="CQ156" s="38"/>
      <c r="CR156" s="38"/>
      <c r="CS156" s="38"/>
    </row>
    <row r="157" ht="15.75" customHeight="1">
      <c r="A157" s="29">
        <v>44199.0</v>
      </c>
      <c r="B157" s="38"/>
      <c r="C157" s="38"/>
      <c r="D157" s="31" t="s">
        <v>73</v>
      </c>
      <c r="E157" s="31" t="str">
        <f t="shared" si="1"/>
        <v>PS</v>
      </c>
      <c r="F157" s="30" t="b">
        <f t="shared" si="2"/>
        <v>0</v>
      </c>
      <c r="G157" s="30">
        <v>2.0</v>
      </c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41">
        <v>26.484</v>
      </c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42">
        <v>11361.89678567645</v>
      </c>
      <c r="BG157" s="42"/>
      <c r="BH157" s="32">
        <f t="shared" si="3"/>
        <v>11412.66285</v>
      </c>
      <c r="BI157" s="38"/>
      <c r="BJ157" s="38"/>
      <c r="BK157" s="38"/>
      <c r="BL157" s="36">
        <v>4.216842180342958E-4</v>
      </c>
      <c r="BM157" s="36">
        <v>2.269862785527242E-5</v>
      </c>
      <c r="BN157" s="36"/>
      <c r="BO157" s="36"/>
      <c r="BP157" s="36"/>
      <c r="BQ157" s="36">
        <v>5.057315838475126E-4</v>
      </c>
      <c r="BR157" s="36">
        <v>2.733633989537457E-5</v>
      </c>
      <c r="BS157" s="36">
        <v>4.637079009409042E-4</v>
      </c>
      <c r="BT157" s="36"/>
      <c r="BU157" s="37">
        <f t="shared" si="4"/>
        <v>0.0005877285054</v>
      </c>
      <c r="BV157" s="38"/>
      <c r="BW157" s="38"/>
      <c r="BX157" s="38"/>
      <c r="BY157" s="38"/>
      <c r="BZ157" s="38"/>
      <c r="CA157" s="38"/>
      <c r="CB157" s="42">
        <v>2234589.705890687</v>
      </c>
      <c r="CC157" s="42"/>
      <c r="CD157" s="32">
        <f t="shared" si="5"/>
        <v>2432325.023</v>
      </c>
      <c r="CE157" s="38"/>
      <c r="CF157" s="38"/>
      <c r="CG157" s="38"/>
      <c r="CH157" s="38"/>
      <c r="CI157" s="38"/>
      <c r="CJ157" s="38"/>
      <c r="CK157" s="38"/>
      <c r="CL157" s="39" t="b">
        <v>0</v>
      </c>
      <c r="CM157" s="40"/>
      <c r="CN157" s="40"/>
      <c r="CO157" s="40"/>
      <c r="CP157" s="38"/>
      <c r="CQ157" s="38"/>
      <c r="CR157" s="38"/>
      <c r="CS157" s="38"/>
    </row>
    <row r="158" ht="15.75" customHeight="1">
      <c r="A158" s="29">
        <v>44200.0</v>
      </c>
      <c r="B158" s="38"/>
      <c r="C158" s="38"/>
      <c r="D158" s="31" t="s">
        <v>73</v>
      </c>
      <c r="E158" s="31" t="str">
        <f t="shared" si="1"/>
        <v>PS</v>
      </c>
      <c r="F158" s="30" t="b">
        <f t="shared" si="2"/>
        <v>0</v>
      </c>
      <c r="G158" s="30">
        <v>2.0</v>
      </c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41">
        <v>27.287</v>
      </c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42">
        <v>11640.60731614583</v>
      </c>
      <c r="BG158" s="42"/>
      <c r="BH158" s="32">
        <f t="shared" si="3"/>
        <v>11610.36187</v>
      </c>
      <c r="BI158" s="38"/>
      <c r="BJ158" s="38"/>
      <c r="BK158" s="38"/>
      <c r="BL158" s="36">
        <v>6.89938362433206E-4</v>
      </c>
      <c r="BM158" s="36">
        <v>6.131046534711496E-5</v>
      </c>
      <c r="BN158" s="36"/>
      <c r="BO158" s="36"/>
      <c r="BP158" s="36"/>
      <c r="BQ158" s="36">
        <v>5.97806531760163E-4</v>
      </c>
      <c r="BR158" s="36">
        <v>1.021667995436318E-4</v>
      </c>
      <c r="BS158" s="36">
        <v>6.438724470966845E-4</v>
      </c>
      <c r="BT158" s="36"/>
      <c r="BU158" s="37">
        <f t="shared" si="4"/>
        <v>0.0006203867116</v>
      </c>
      <c r="BV158" s="38"/>
      <c r="BW158" s="38"/>
      <c r="BX158" s="38"/>
      <c r="BY158" s="38"/>
      <c r="BZ158" s="38"/>
      <c r="CA158" s="38"/>
      <c r="CB158" s="42">
        <v>2492774.444096972</v>
      </c>
      <c r="CC158" s="42"/>
      <c r="CD158" s="32">
        <f t="shared" si="5"/>
        <v>2537914.668</v>
      </c>
      <c r="CE158" s="38"/>
      <c r="CF158" s="38"/>
      <c r="CG158" s="38"/>
      <c r="CH158" s="38"/>
      <c r="CI158" s="38"/>
      <c r="CJ158" s="38"/>
      <c r="CK158" s="38"/>
      <c r="CL158" s="39" t="b">
        <v>0</v>
      </c>
      <c r="CM158" s="40"/>
      <c r="CN158" s="40"/>
      <c r="CO158" s="40"/>
      <c r="CP158" s="38"/>
      <c r="CQ158" s="38"/>
      <c r="CR158" s="38"/>
      <c r="CS158" s="38"/>
    </row>
    <row r="159" ht="15.75" customHeight="1">
      <c r="A159" s="29">
        <v>44201.0</v>
      </c>
      <c r="B159" s="38"/>
      <c r="C159" s="38"/>
      <c r="D159" s="31" t="s">
        <v>73</v>
      </c>
      <c r="E159" s="31" t="str">
        <f t="shared" si="1"/>
        <v>PS</v>
      </c>
      <c r="F159" s="30" t="b">
        <f t="shared" si="2"/>
        <v>0</v>
      </c>
      <c r="G159" s="30">
        <v>2.0</v>
      </c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41">
        <v>27.634</v>
      </c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42">
        <v>8168.667733379327</v>
      </c>
      <c r="BG159" s="42"/>
      <c r="BH159" s="32">
        <f t="shared" si="3"/>
        <v>10375.64238</v>
      </c>
      <c r="BI159" s="38"/>
      <c r="BJ159" s="38"/>
      <c r="BK159" s="38"/>
      <c r="BL159" s="36">
        <v>5.540352670932866E-4</v>
      </c>
      <c r="BM159" s="36">
        <v>1.864921067243351E-4</v>
      </c>
      <c r="BN159" s="36"/>
      <c r="BO159" s="36"/>
      <c r="BP159" s="36"/>
      <c r="BQ159" s="36">
        <v>5.687421784465729E-4</v>
      </c>
      <c r="BR159" s="36">
        <v>8.75569580237995E-5</v>
      </c>
      <c r="BS159" s="36">
        <v>5.613887227699297E-4</v>
      </c>
      <c r="BT159" s="36"/>
      <c r="BU159" s="37">
        <f t="shared" si="4"/>
        <v>0.0005653774836</v>
      </c>
      <c r="BV159" s="38"/>
      <c r="BW159" s="38"/>
      <c r="BX159" s="38"/>
      <c r="BY159" s="38"/>
      <c r="BZ159" s="38"/>
      <c r="CA159" s="38"/>
      <c r="CB159" s="42">
        <v>1323559.14266555</v>
      </c>
      <c r="CC159" s="42"/>
      <c r="CD159" s="32">
        <f t="shared" si="5"/>
        <v>2120119.472</v>
      </c>
      <c r="CE159" s="38"/>
      <c r="CF159" s="38"/>
      <c r="CG159" s="38"/>
      <c r="CH159" s="38"/>
      <c r="CI159" s="38"/>
      <c r="CJ159" s="38"/>
      <c r="CK159" s="38"/>
      <c r="CL159" s="39" t="b">
        <v>0</v>
      </c>
      <c r="CM159" s="40"/>
      <c r="CN159" s="40"/>
      <c r="CO159" s="40"/>
      <c r="CP159" s="38"/>
      <c r="CQ159" s="38"/>
      <c r="CR159" s="38"/>
      <c r="CS159" s="38"/>
    </row>
    <row r="160" ht="15.75" customHeight="1">
      <c r="A160" s="29">
        <v>44202.0</v>
      </c>
      <c r="B160" s="38"/>
      <c r="C160" s="38"/>
      <c r="D160" s="31" t="s">
        <v>73</v>
      </c>
      <c r="E160" s="31" t="str">
        <f t="shared" si="1"/>
        <v>PS</v>
      </c>
      <c r="F160" s="30" t="b">
        <f t="shared" si="2"/>
        <v>0</v>
      </c>
      <c r="G160" s="30">
        <v>2.0</v>
      </c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41">
        <v>27.443</v>
      </c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42">
        <v>13839.68586411173</v>
      </c>
      <c r="BG160" s="42"/>
      <c r="BH160" s="32">
        <f t="shared" si="3"/>
        <v>9787.352544</v>
      </c>
      <c r="BI160" s="38"/>
      <c r="BJ160" s="38"/>
      <c r="BK160" s="38"/>
      <c r="BL160" s="36">
        <v>6.861157396658364E-4</v>
      </c>
      <c r="BM160" s="36">
        <v>1.034198704563065E-4</v>
      </c>
      <c r="BN160" s="36"/>
      <c r="BO160" s="36"/>
      <c r="BP160" s="36"/>
      <c r="BQ160" s="36">
        <v>8.943064210551289E-4</v>
      </c>
      <c r="BR160" s="36">
        <v>2.027101001889235E-4</v>
      </c>
      <c r="BS160" s="36">
        <v>7.902110803604827E-4</v>
      </c>
      <c r="BT160" s="36"/>
      <c r="BU160" s="37">
        <f t="shared" si="4"/>
        <v>0.000563231355</v>
      </c>
      <c r="BV160" s="38"/>
      <c r="BW160" s="38"/>
      <c r="BX160" s="38"/>
      <c r="BY160" s="38"/>
      <c r="BZ160" s="38"/>
      <c r="CA160" s="38"/>
      <c r="CB160" s="42">
        <v>3579106.256927731</v>
      </c>
      <c r="CC160" s="42"/>
      <c r="CD160" s="32">
        <f t="shared" si="5"/>
        <v>1967842.322</v>
      </c>
      <c r="CE160" s="38"/>
      <c r="CF160" s="38"/>
      <c r="CG160" s="38"/>
      <c r="CH160" s="38"/>
      <c r="CI160" s="38"/>
      <c r="CJ160" s="38"/>
      <c r="CK160" s="38"/>
      <c r="CL160" s="39" t="b">
        <v>0</v>
      </c>
      <c r="CM160" s="40"/>
      <c r="CN160" s="40"/>
      <c r="CO160" s="40"/>
      <c r="CP160" s="38"/>
      <c r="CQ160" s="38"/>
      <c r="CR160" s="38"/>
      <c r="CS160" s="38"/>
    </row>
    <row r="161" ht="15.75" customHeight="1">
      <c r="A161" s="29">
        <v>44203.0</v>
      </c>
      <c r="B161" s="38"/>
      <c r="C161" s="38"/>
      <c r="D161" s="31" t="s">
        <v>73</v>
      </c>
      <c r="E161" s="31" t="str">
        <f t="shared" si="1"/>
        <v>PS</v>
      </c>
      <c r="F161" s="30" t="b">
        <f t="shared" si="2"/>
        <v>0</v>
      </c>
      <c r="G161" s="30">
        <v>2.0</v>
      </c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41">
        <v>27.28</v>
      </c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42">
        <v>6867.354221895948</v>
      </c>
      <c r="BG161" s="42"/>
      <c r="BH161" s="32">
        <f t="shared" si="3"/>
        <v>9181.333182</v>
      </c>
      <c r="BI161" s="38"/>
      <c r="BJ161" s="38"/>
      <c r="BK161" s="38"/>
      <c r="BL161" s="36">
        <v>4.325989185577142E-4</v>
      </c>
      <c r="BM161" s="36">
        <v>6.168822305026506E-5</v>
      </c>
      <c r="BN161" s="36"/>
      <c r="BO161" s="36"/>
      <c r="BP161" s="36"/>
      <c r="BQ161" s="36">
        <v>3.028156154699308E-4</v>
      </c>
      <c r="BR161" s="36">
        <v>8.326881731873087E-5</v>
      </c>
      <c r="BS161" s="36">
        <v>3.677072670138225E-4</v>
      </c>
      <c r="BT161" s="36"/>
      <c r="BU161" s="37">
        <f t="shared" si="4"/>
        <v>0.0005690884583</v>
      </c>
      <c r="BV161" s="38"/>
      <c r="BW161" s="38"/>
      <c r="BX161" s="38"/>
      <c r="BY161" s="38"/>
      <c r="BZ161" s="38"/>
      <c r="CA161" s="38"/>
      <c r="CB161" s="42">
        <v>970567.8091073452</v>
      </c>
      <c r="CC161" s="42"/>
      <c r="CD161" s="32">
        <f t="shared" si="5"/>
        <v>1785575.633</v>
      </c>
      <c r="CE161" s="38"/>
      <c r="CF161" s="38"/>
      <c r="CG161" s="38"/>
      <c r="CH161" s="38"/>
      <c r="CI161" s="38"/>
      <c r="CJ161" s="38"/>
      <c r="CK161" s="38"/>
      <c r="CL161" s="39" t="b">
        <v>0</v>
      </c>
      <c r="CM161" s="40"/>
      <c r="CN161" s="40"/>
      <c r="CO161" s="40"/>
      <c r="CP161" s="38"/>
      <c r="CQ161" s="38"/>
      <c r="CR161" s="38"/>
      <c r="CS161" s="38"/>
    </row>
    <row r="162" ht="15.75" customHeight="1">
      <c r="A162" s="29">
        <v>44204.0</v>
      </c>
      <c r="B162" s="38"/>
      <c r="C162" s="38"/>
      <c r="D162" s="31" t="s">
        <v>73</v>
      </c>
      <c r="E162" s="31" t="str">
        <f t="shared" si="1"/>
        <v>PS</v>
      </c>
      <c r="F162" s="30" t="b">
        <f t="shared" si="2"/>
        <v>0</v>
      </c>
      <c r="G162" s="30">
        <v>2.0</v>
      </c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41">
        <v>27.267</v>
      </c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42">
        <v>8420.447585662881</v>
      </c>
      <c r="BG162" s="42"/>
      <c r="BH162" s="32">
        <f t="shared" si="3"/>
        <v>8574.519596</v>
      </c>
      <c r="BI162" s="38"/>
      <c r="BJ162" s="38"/>
      <c r="BK162" s="38"/>
      <c r="BL162" s="36">
        <v>5.07476813295541E-4</v>
      </c>
      <c r="BM162" s="36">
        <v>6.94343500153029E-5</v>
      </c>
      <c r="BN162" s="36"/>
      <c r="BO162" s="36"/>
      <c r="BP162" s="36"/>
      <c r="BQ162" s="36">
        <v>3.98477702697841E-4</v>
      </c>
      <c r="BR162" s="36">
        <v>9.305748566024427E-5</v>
      </c>
      <c r="BS162" s="36">
        <v>4.52977257996691E-4</v>
      </c>
      <c r="BT162" s="36"/>
      <c r="BU162" s="37">
        <f t="shared" si="4"/>
        <v>0.0005724105077</v>
      </c>
      <c r="BV162" s="38"/>
      <c r="BW162" s="38"/>
      <c r="BX162" s="38"/>
      <c r="BY162" s="38"/>
      <c r="BZ162" s="38"/>
      <c r="CA162" s="38"/>
      <c r="CB162" s="42">
        <v>1473203.959328712</v>
      </c>
      <c r="CC162" s="42"/>
      <c r="CD162" s="32">
        <f t="shared" si="5"/>
        <v>1636985.117</v>
      </c>
      <c r="CE162" s="38"/>
      <c r="CF162" s="38"/>
      <c r="CG162" s="38"/>
      <c r="CH162" s="38"/>
      <c r="CI162" s="38"/>
      <c r="CJ162" s="38"/>
      <c r="CK162" s="38"/>
      <c r="CL162" s="39" t="b">
        <v>0</v>
      </c>
      <c r="CM162" s="40"/>
      <c r="CN162" s="40"/>
      <c r="CO162" s="40"/>
      <c r="CP162" s="38"/>
      <c r="CQ162" s="38"/>
      <c r="CR162" s="38"/>
      <c r="CS162" s="38"/>
    </row>
    <row r="163" ht="15.75" customHeight="1">
      <c r="A163" s="29">
        <v>44205.0</v>
      </c>
      <c r="B163" s="38"/>
      <c r="C163" s="38"/>
      <c r="D163" s="31" t="s">
        <v>73</v>
      </c>
      <c r="E163" s="31" t="str">
        <f t="shared" si="1"/>
        <v>PS</v>
      </c>
      <c r="F163" s="30" t="b">
        <f t="shared" si="2"/>
        <v>0</v>
      </c>
      <c r="G163" s="30">
        <v>2.0</v>
      </c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41">
        <v>27.827</v>
      </c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42">
        <v>8610.510504903166</v>
      </c>
      <c r="BG163" s="42"/>
      <c r="BH163" s="32">
        <f t="shared" si="3"/>
        <v>6402.17091</v>
      </c>
      <c r="BI163" s="38"/>
      <c r="BJ163" s="38"/>
      <c r="BK163" s="38"/>
      <c r="BL163" s="36">
        <v>7.475095372100819E-4</v>
      </c>
      <c r="BM163" s="36">
        <v>7.958844425313867E-5</v>
      </c>
      <c r="BN163" s="36"/>
      <c r="BO163" s="36"/>
      <c r="BP163" s="36"/>
      <c r="BQ163" s="36">
        <v>5.988063898160174E-4</v>
      </c>
      <c r="BR163" s="36">
        <v>1.071868840096897E-4</v>
      </c>
      <c r="BS163" s="36">
        <v>6.731579635130497E-4</v>
      </c>
      <c r="BT163" s="36"/>
      <c r="BU163" s="37">
        <f t="shared" si="4"/>
        <v>0.0005555905165</v>
      </c>
      <c r="BV163" s="38"/>
      <c r="BW163" s="38"/>
      <c r="BX163" s="38"/>
      <c r="BY163" s="38"/>
      <c r="BZ163" s="38"/>
      <c r="CA163" s="38"/>
      <c r="CB163" s="42">
        <v>1581440.999135064</v>
      </c>
      <c r="CC163" s="42"/>
      <c r="CD163" s="32">
        <f t="shared" si="5"/>
        <v>966243.6178</v>
      </c>
      <c r="CE163" s="38"/>
      <c r="CF163" s="38"/>
      <c r="CG163" s="38"/>
      <c r="CH163" s="38"/>
      <c r="CI163" s="38"/>
      <c r="CJ163" s="38"/>
      <c r="CK163" s="38"/>
      <c r="CL163" s="39" t="b">
        <v>0</v>
      </c>
      <c r="CM163" s="40"/>
      <c r="CN163" s="40"/>
      <c r="CO163" s="40"/>
      <c r="CP163" s="38"/>
      <c r="CQ163" s="38"/>
      <c r="CR163" s="38"/>
      <c r="CS163" s="38"/>
    </row>
    <row r="164" ht="15.75" customHeight="1">
      <c r="A164" s="29">
        <v>44206.0</v>
      </c>
      <c r="B164" s="38"/>
      <c r="C164" s="38"/>
      <c r="D164" s="31" t="s">
        <v>73</v>
      </c>
      <c r="E164" s="31" t="str">
        <f t="shared" si="1"/>
        <v>PS</v>
      </c>
      <c r="F164" s="30" t="b">
        <f t="shared" si="2"/>
        <v>0</v>
      </c>
      <c r="G164" s="30">
        <v>2.0</v>
      </c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41">
        <v>27.936</v>
      </c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42">
        <v>5134.599804098484</v>
      </c>
      <c r="BG164" s="42"/>
      <c r="BH164" s="32">
        <f t="shared" si="3"/>
        <v>5776.320365</v>
      </c>
      <c r="BI164" s="38"/>
      <c r="BJ164" s="38"/>
      <c r="BK164" s="38"/>
      <c r="BL164" s="36">
        <v>5.201052531659721E-4</v>
      </c>
      <c r="BM164" s="36">
        <v>1.118949488379292E-4</v>
      </c>
      <c r="BN164" s="36"/>
      <c r="BO164" s="36"/>
      <c r="BP164" s="36"/>
      <c r="BQ164" s="36">
        <v>6.358926865137045E-4</v>
      </c>
      <c r="BR164" s="36">
        <v>2.4952852811906E-4</v>
      </c>
      <c r="BS164" s="36">
        <v>5.779989698398384E-4</v>
      </c>
      <c r="BT164" s="36"/>
      <c r="BU164" s="37">
        <f t="shared" si="4"/>
        <v>0.0005760638483</v>
      </c>
      <c r="BV164" s="38"/>
      <c r="BW164" s="38"/>
      <c r="BX164" s="38"/>
      <c r="BY164" s="38"/>
      <c r="BZ164" s="38"/>
      <c r="CA164" s="38"/>
      <c r="CB164" s="42">
        <v>580606.5600622817</v>
      </c>
      <c r="CC164" s="42"/>
      <c r="CD164" s="32">
        <f t="shared" si="5"/>
        <v>833283.2978</v>
      </c>
      <c r="CE164" s="38"/>
      <c r="CF164" s="38"/>
      <c r="CG164" s="38"/>
      <c r="CH164" s="38"/>
      <c r="CI164" s="38"/>
      <c r="CJ164" s="38"/>
      <c r="CK164" s="38"/>
      <c r="CL164" s="39" t="b">
        <v>0</v>
      </c>
      <c r="CM164" s="40"/>
      <c r="CN164" s="40"/>
      <c r="CO164" s="40"/>
      <c r="CP164" s="38"/>
      <c r="CQ164" s="38"/>
      <c r="CR164" s="38"/>
      <c r="CS164" s="38"/>
    </row>
    <row r="165" ht="15.75" customHeight="1">
      <c r="A165" s="29">
        <v>44207.0</v>
      </c>
      <c r="B165" s="38"/>
      <c r="C165" s="38"/>
      <c r="D165" s="31" t="s">
        <v>73</v>
      </c>
      <c r="E165" s="31" t="str">
        <f t="shared" si="1"/>
        <v>PS</v>
      </c>
      <c r="F165" s="30" t="b">
        <f t="shared" si="2"/>
        <v>0</v>
      </c>
      <c r="G165" s="30">
        <v>2.0</v>
      </c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41">
        <v>29.378</v>
      </c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42">
        <v>2977.942433629879</v>
      </c>
      <c r="BG165" s="42"/>
      <c r="BH165" s="32">
        <f t="shared" si="3"/>
        <v>5842.361421</v>
      </c>
      <c r="BI165" s="38"/>
      <c r="BJ165" s="38"/>
      <c r="BK165" s="38"/>
      <c r="BL165" s="36">
        <v>8.736501547648905E-4</v>
      </c>
      <c r="BM165" s="36">
        <v>1.17994173728975E-4</v>
      </c>
      <c r="BN165" s="36"/>
      <c r="BO165" s="36"/>
      <c r="BP165" s="36"/>
      <c r="BQ165" s="36">
        <v>5.385720940016232E-4</v>
      </c>
      <c r="BR165" s="36">
        <v>1.578306235990624E-4</v>
      </c>
      <c r="BS165" s="36">
        <v>7.061111243832569E-4</v>
      </c>
      <c r="BT165" s="36"/>
      <c r="BU165" s="37">
        <f t="shared" si="4"/>
        <v>0.0005923709069</v>
      </c>
      <c r="BV165" s="38"/>
      <c r="BW165" s="38"/>
      <c r="BX165" s="38"/>
      <c r="BY165" s="38"/>
      <c r="BZ165" s="38"/>
      <c r="CA165" s="38"/>
      <c r="CB165" s="42">
        <v>225398.7611208729</v>
      </c>
      <c r="CC165" s="42"/>
      <c r="CD165" s="32">
        <f t="shared" si="5"/>
        <v>848570.9927</v>
      </c>
      <c r="CE165" s="38"/>
      <c r="CF165" s="38"/>
      <c r="CG165" s="38"/>
      <c r="CH165" s="38"/>
      <c r="CI165" s="38"/>
      <c r="CJ165" s="38"/>
      <c r="CK165" s="38"/>
      <c r="CL165" s="39" t="b">
        <v>0</v>
      </c>
      <c r="CM165" s="40"/>
      <c r="CN165" s="40"/>
      <c r="CO165" s="40"/>
      <c r="CP165" s="38"/>
      <c r="CQ165" s="38"/>
      <c r="CR165" s="38"/>
      <c r="CS165" s="38"/>
    </row>
    <row r="166" ht="15.75" customHeight="1">
      <c r="A166" s="29">
        <v>44208.0</v>
      </c>
      <c r="B166" s="38"/>
      <c r="C166" s="38"/>
      <c r="D166" s="31" t="s">
        <v>73</v>
      </c>
      <c r="E166" s="31" t="str">
        <f t="shared" si="1"/>
        <v>PS</v>
      </c>
      <c r="F166" s="30" t="b">
        <f t="shared" si="2"/>
        <v>0</v>
      </c>
      <c r="G166" s="30">
        <v>2.0</v>
      </c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41">
        <v>28.127</v>
      </c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42">
        <v>3738.101495330329</v>
      </c>
      <c r="BG166" s="42"/>
      <c r="BH166" s="32">
        <f t="shared" si="3"/>
        <v>4809.486823</v>
      </c>
      <c r="BI166" s="38"/>
      <c r="BJ166" s="38"/>
      <c r="BK166" s="38"/>
      <c r="BL166" s="36">
        <v>3.823831460656116E-4</v>
      </c>
      <c r="BM166" s="36">
        <v>1.345437127692323E-4</v>
      </c>
      <c r="BN166" s="36"/>
      <c r="BO166" s="36"/>
      <c r="BP166" s="36"/>
      <c r="BQ166" s="36">
        <v>5.577647053106012E-4</v>
      </c>
      <c r="BR166" s="36">
        <v>8.278363888126905E-5</v>
      </c>
      <c r="BS166" s="36">
        <v>4.700739256881065E-4</v>
      </c>
      <c r="BT166" s="36"/>
      <c r="BU166" s="37">
        <f t="shared" si="4"/>
        <v>0.0005253987173</v>
      </c>
      <c r="BV166" s="38"/>
      <c r="BW166" s="38"/>
      <c r="BX166" s="38"/>
      <c r="BY166" s="38"/>
      <c r="BZ166" s="38"/>
      <c r="CA166" s="38"/>
      <c r="CB166" s="42">
        <v>305766.2092090372</v>
      </c>
      <c r="CC166" s="42"/>
      <c r="CD166" s="32">
        <f t="shared" si="5"/>
        <v>587970.9471</v>
      </c>
      <c r="CE166" s="38"/>
      <c r="CF166" s="38"/>
      <c r="CG166" s="38"/>
      <c r="CH166" s="38"/>
      <c r="CI166" s="38"/>
      <c r="CJ166" s="38"/>
      <c r="CK166" s="38"/>
      <c r="CL166" s="39" t="b">
        <v>0</v>
      </c>
      <c r="CM166" s="40"/>
      <c r="CN166" s="40"/>
      <c r="CO166" s="40"/>
      <c r="CP166" s="38"/>
      <c r="CQ166" s="38"/>
      <c r="CR166" s="38"/>
      <c r="CS166" s="38"/>
    </row>
    <row r="167" ht="15.75" customHeight="1">
      <c r="A167" s="29">
        <v>44209.0</v>
      </c>
      <c r="B167" s="38"/>
      <c r="C167" s="38"/>
      <c r="D167" s="31" t="s">
        <v>73</v>
      </c>
      <c r="E167" s="31" t="str">
        <f t="shared" si="1"/>
        <v>PS</v>
      </c>
      <c r="F167" s="30" t="b">
        <f t="shared" si="2"/>
        <v>0</v>
      </c>
      <c r="G167" s="30">
        <v>2.0</v>
      </c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41">
        <v>27.114</v>
      </c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42">
        <v>8750.652869395457</v>
      </c>
      <c r="BG167" s="42"/>
      <c r="BH167" s="32">
        <f t="shared" si="3"/>
        <v>6744.862162</v>
      </c>
      <c r="BI167" s="38"/>
      <c r="BJ167" s="38"/>
      <c r="BK167" s="38"/>
      <c r="BL167" s="36">
        <v>6.228298444515626E-4</v>
      </c>
      <c r="BM167" s="36">
        <v>1.114698132210705E-4</v>
      </c>
      <c r="BN167" s="36"/>
      <c r="BO167" s="36"/>
      <c r="BP167" s="36"/>
      <c r="BQ167" s="36">
        <v>4.461952575704E-4</v>
      </c>
      <c r="BR167" s="36">
        <v>1.310020813756548E-4</v>
      </c>
      <c r="BS167" s="36">
        <v>5.345125510109813E-4</v>
      </c>
      <c r="BT167" s="36"/>
      <c r="BU167" s="37">
        <f t="shared" si="4"/>
        <v>0.0005252928752</v>
      </c>
      <c r="BV167" s="38"/>
      <c r="BW167" s="38"/>
      <c r="BX167" s="38"/>
      <c r="BY167" s="38"/>
      <c r="BZ167" s="38"/>
      <c r="CA167" s="38"/>
      <c r="CB167" s="42">
        <v>1549642.43381655</v>
      </c>
      <c r="CC167" s="42"/>
      <c r="CD167" s="32">
        <f t="shared" si="5"/>
        <v>1350675.482</v>
      </c>
      <c r="CE167" s="38"/>
      <c r="CF167" s="38"/>
      <c r="CG167" s="38"/>
      <c r="CH167" s="38"/>
      <c r="CI167" s="38"/>
      <c r="CJ167" s="38"/>
      <c r="CK167" s="38"/>
      <c r="CL167" s="39" t="b">
        <v>0</v>
      </c>
      <c r="CM167" s="40"/>
      <c r="CN167" s="40"/>
      <c r="CO167" s="40"/>
      <c r="CP167" s="38"/>
      <c r="CQ167" s="38"/>
      <c r="CR167" s="38"/>
      <c r="CS167" s="38"/>
    </row>
    <row r="168" ht="15.75" customHeight="1">
      <c r="A168" s="29">
        <v>44210.0</v>
      </c>
      <c r="B168" s="38"/>
      <c r="C168" s="38"/>
      <c r="D168" s="31" t="s">
        <v>73</v>
      </c>
      <c r="E168" s="31" t="str">
        <f t="shared" si="1"/>
        <v>PS</v>
      </c>
      <c r="F168" s="30" t="b">
        <f t="shared" si="2"/>
        <v>0</v>
      </c>
      <c r="G168" s="30">
        <v>2.0</v>
      </c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41">
        <v>28.327</v>
      </c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42">
        <v>3446.137510506486</v>
      </c>
      <c r="BG168" s="42"/>
      <c r="BH168" s="32">
        <f t="shared" si="3"/>
        <v>7880.485964</v>
      </c>
      <c r="BI168" s="38"/>
      <c r="BJ168" s="38"/>
      <c r="BK168" s="38"/>
      <c r="BL168" s="36">
        <v>4.696301894362985E-4</v>
      </c>
      <c r="BM168" s="36">
        <v>1.36398290593959E-4</v>
      </c>
      <c r="BN168" s="36"/>
      <c r="BO168" s="36"/>
      <c r="BP168" s="36"/>
      <c r="BQ168" s="36">
        <v>2.069638417690113E-4</v>
      </c>
      <c r="BR168" s="36">
        <v>8.861494523910887E-5</v>
      </c>
      <c r="BS168" s="36">
        <v>3.382970156026549E-4</v>
      </c>
      <c r="BT168" s="36"/>
      <c r="BU168" s="37">
        <f t="shared" si="4"/>
        <v>0.0005045803162</v>
      </c>
      <c r="BV168" s="38"/>
      <c r="BW168" s="38"/>
      <c r="BX168" s="38"/>
      <c r="BY168" s="38"/>
      <c r="BZ168" s="38"/>
      <c r="CA168" s="38"/>
      <c r="CB168" s="42">
        <v>278440.7711214038</v>
      </c>
      <c r="CC168" s="42"/>
      <c r="CD168" s="32">
        <f t="shared" si="5"/>
        <v>1638487.641</v>
      </c>
      <c r="CE168" s="38"/>
      <c r="CF168" s="38"/>
      <c r="CG168" s="38"/>
      <c r="CH168" s="38"/>
      <c r="CI168" s="38"/>
      <c r="CJ168" s="38"/>
      <c r="CK168" s="38"/>
      <c r="CL168" s="39" t="b">
        <v>0</v>
      </c>
      <c r="CM168" s="40"/>
      <c r="CN168" s="40"/>
      <c r="CO168" s="40"/>
      <c r="CP168" s="38"/>
      <c r="CQ168" s="38"/>
      <c r="CR168" s="38"/>
      <c r="CS168" s="38"/>
    </row>
    <row r="169" ht="15.75" customHeight="1">
      <c r="A169" s="29">
        <v>44211.0</v>
      </c>
      <c r="B169" s="38"/>
      <c r="C169" s="38"/>
      <c r="D169" s="31" t="s">
        <v>73</v>
      </c>
      <c r="E169" s="31" t="str">
        <f t="shared" si="1"/>
        <v>PS</v>
      </c>
      <c r="F169" s="30" t="b">
        <f t="shared" si="2"/>
        <v>0</v>
      </c>
      <c r="G169" s="30">
        <v>2.0</v>
      </c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41">
        <v>26.974</v>
      </c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42">
        <v>14811.47650116802</v>
      </c>
      <c r="BG169" s="42"/>
      <c r="BH169" s="32">
        <f t="shared" si="3"/>
        <v>8710.960655</v>
      </c>
      <c r="BI169" s="38"/>
      <c r="BJ169" s="38"/>
      <c r="BK169" s="38"/>
      <c r="BL169" s="36">
        <v>5.099334444742432E-4</v>
      </c>
      <c r="BM169" s="36">
        <v>5.993459445526785E-5</v>
      </c>
      <c r="BN169" s="36"/>
      <c r="BO169" s="36"/>
      <c r="BP169" s="36"/>
      <c r="BQ169" s="36">
        <v>6.450060738552879E-4</v>
      </c>
      <c r="BR169" s="36">
        <v>1.027468504253319E-4</v>
      </c>
      <c r="BS169" s="36">
        <v>5.774697591647655E-4</v>
      </c>
      <c r="BT169" s="36"/>
      <c r="BU169" s="37">
        <f t="shared" si="4"/>
        <v>0.0005735539373</v>
      </c>
      <c r="BV169" s="38"/>
      <c r="BW169" s="38"/>
      <c r="BX169" s="38"/>
      <c r="BY169" s="38"/>
      <c r="BZ169" s="38"/>
      <c r="CA169" s="38"/>
      <c r="CB169" s="42">
        <v>4394129.234391047</v>
      </c>
      <c r="CC169" s="42"/>
      <c r="CD169" s="32">
        <f t="shared" si="5"/>
        <v>1864888.276</v>
      </c>
      <c r="CE169" s="38"/>
      <c r="CF169" s="38"/>
      <c r="CG169" s="38"/>
      <c r="CH169" s="38"/>
      <c r="CI169" s="38"/>
      <c r="CJ169" s="38"/>
      <c r="CK169" s="38"/>
      <c r="CL169" s="39" t="b">
        <v>0</v>
      </c>
      <c r="CM169" s="40"/>
      <c r="CN169" s="40"/>
      <c r="CO169" s="40"/>
      <c r="CP169" s="38"/>
      <c r="CQ169" s="38"/>
      <c r="CR169" s="38"/>
      <c r="CS169" s="38"/>
    </row>
    <row r="170" ht="15.75" customHeight="1">
      <c r="A170" s="29">
        <v>44212.0</v>
      </c>
      <c r="B170" s="38"/>
      <c r="C170" s="38"/>
      <c r="D170" s="31" t="s">
        <v>73</v>
      </c>
      <c r="E170" s="31" t="str">
        <f t="shared" si="1"/>
        <v>PS</v>
      </c>
      <c r="F170" s="30" t="b">
        <f t="shared" si="2"/>
        <v>0</v>
      </c>
      <c r="G170" s="30">
        <v>2.0</v>
      </c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41">
        <v>27.801</v>
      </c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42">
        <v>8656.0614444579</v>
      </c>
      <c r="BG170" s="42"/>
      <c r="BH170" s="32">
        <f t="shared" si="3"/>
        <v>8188.978903</v>
      </c>
      <c r="BI170" s="38"/>
      <c r="BJ170" s="38"/>
      <c r="BK170" s="38"/>
      <c r="BL170" s="36">
        <v>5.994032664557432E-4</v>
      </c>
      <c r="BM170" s="36">
        <v>1.757307011611326E-4</v>
      </c>
      <c r="BN170" s="36"/>
      <c r="BO170" s="36"/>
      <c r="BP170" s="36"/>
      <c r="BQ170" s="36">
        <v>6.056933931045655E-4</v>
      </c>
      <c r="BR170" s="36">
        <v>2.315954072367112E-5</v>
      </c>
      <c r="BS170" s="36">
        <v>6.025483297801544E-4</v>
      </c>
      <c r="BT170" s="36"/>
      <c r="BU170" s="37">
        <f t="shared" si="4"/>
        <v>0.000520452234</v>
      </c>
      <c r="BV170" s="38"/>
      <c r="BW170" s="38"/>
      <c r="BX170" s="38"/>
      <c r="BY170" s="38"/>
      <c r="BZ170" s="38"/>
      <c r="CA170" s="38"/>
      <c r="CB170" s="42">
        <v>1664459.554607022</v>
      </c>
      <c r="CC170" s="42"/>
      <c r="CD170" s="32">
        <f t="shared" si="5"/>
        <v>1719421.413</v>
      </c>
      <c r="CE170" s="38"/>
      <c r="CF170" s="38"/>
      <c r="CG170" s="38"/>
      <c r="CH170" s="38"/>
      <c r="CI170" s="38"/>
      <c r="CJ170" s="38"/>
      <c r="CK170" s="38"/>
      <c r="CL170" s="39" t="b">
        <v>0</v>
      </c>
      <c r="CM170" s="40"/>
      <c r="CN170" s="40"/>
      <c r="CO170" s="40"/>
      <c r="CP170" s="38"/>
      <c r="CQ170" s="38"/>
      <c r="CR170" s="38"/>
      <c r="CS170" s="38"/>
    </row>
    <row r="171" ht="15.75" customHeight="1">
      <c r="A171" s="29">
        <v>44213.0</v>
      </c>
      <c r="B171" s="38"/>
      <c r="C171" s="38"/>
      <c r="D171" s="31" t="s">
        <v>73</v>
      </c>
      <c r="E171" s="31" t="str">
        <f t="shared" si="1"/>
        <v>PS</v>
      </c>
      <c r="F171" s="30" t="b">
        <f t="shared" si="2"/>
        <v>0</v>
      </c>
      <c r="G171" s="30">
        <v>2.0</v>
      </c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41">
        <v>27.987</v>
      </c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42">
        <v>7890.474949058853</v>
      </c>
      <c r="BG171" s="42"/>
      <c r="BH171" s="32">
        <f t="shared" si="3"/>
        <v>9015.970274</v>
      </c>
      <c r="BI171" s="38"/>
      <c r="BJ171" s="38"/>
      <c r="BK171" s="38"/>
      <c r="BL171" s="36">
        <v>7.663085340153096E-4</v>
      </c>
      <c r="BM171" s="36">
        <v>2.320527910118295E-4</v>
      </c>
      <c r="BN171" s="36"/>
      <c r="BO171" s="36"/>
      <c r="BP171" s="36"/>
      <c r="BQ171" s="36">
        <v>8.635755279088273E-4</v>
      </c>
      <c r="BR171" s="36">
        <v>2.732525799476838E-4</v>
      </c>
      <c r="BS171" s="36">
        <v>8.149420309620684E-4</v>
      </c>
      <c r="BT171" s="36"/>
      <c r="BU171" s="37">
        <f t="shared" si="4"/>
        <v>0.0005453243068</v>
      </c>
      <c r="BV171" s="38"/>
      <c r="BW171" s="38"/>
      <c r="BX171" s="38"/>
      <c r="BY171" s="38"/>
      <c r="BZ171" s="38"/>
      <c r="CA171" s="38"/>
      <c r="CB171" s="42">
        <v>1437769.387972506</v>
      </c>
      <c r="CC171" s="42"/>
      <c r="CD171" s="32">
        <f t="shared" si="5"/>
        <v>1883655.126</v>
      </c>
      <c r="CE171" s="38"/>
      <c r="CF171" s="38"/>
      <c r="CG171" s="38"/>
      <c r="CH171" s="38"/>
      <c r="CI171" s="38"/>
      <c r="CJ171" s="38"/>
      <c r="CK171" s="38"/>
      <c r="CL171" s="39" t="b">
        <v>0</v>
      </c>
      <c r="CM171" s="40"/>
      <c r="CN171" s="40"/>
      <c r="CO171" s="40"/>
      <c r="CP171" s="38"/>
      <c r="CQ171" s="38"/>
      <c r="CR171" s="38"/>
      <c r="CS171" s="38"/>
    </row>
    <row r="172" ht="15.75" customHeight="1">
      <c r="A172" s="29">
        <v>44214.0</v>
      </c>
      <c r="B172" s="38"/>
      <c r="C172" s="38"/>
      <c r="D172" s="31" t="s">
        <v>73</v>
      </c>
      <c r="E172" s="31" t="str">
        <f t="shared" si="1"/>
        <v>PS</v>
      </c>
      <c r="F172" s="30" t="b">
        <f t="shared" si="2"/>
        <v>0</v>
      </c>
      <c r="G172" s="30">
        <v>2.0</v>
      </c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41">
        <v>27.43</v>
      </c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42">
        <v>6140.744107381672</v>
      </c>
      <c r="BG172" s="42"/>
      <c r="BH172" s="32">
        <f t="shared" si="3"/>
        <v>7220.417849</v>
      </c>
      <c r="BI172" s="38"/>
      <c r="BJ172" s="38"/>
      <c r="BK172" s="38"/>
      <c r="BL172" s="36">
        <v>3.558595099482107E-4</v>
      </c>
      <c r="BM172" s="36">
        <v>2.63010531518847E-5</v>
      </c>
      <c r="BN172" s="36"/>
      <c r="BO172" s="36"/>
      <c r="BP172" s="36"/>
      <c r="BQ172" s="36">
        <v>1.821485591021082E-4</v>
      </c>
      <c r="BR172" s="36">
        <v>6.774046400927253E-5</v>
      </c>
      <c r="BS172" s="36">
        <v>2.690040345251594E-4</v>
      </c>
      <c r="BT172" s="36"/>
      <c r="BU172" s="37">
        <f t="shared" si="4"/>
        <v>0.0005134645623</v>
      </c>
      <c r="BV172" s="38"/>
      <c r="BW172" s="38"/>
      <c r="BX172" s="38"/>
      <c r="BY172" s="38"/>
      <c r="BZ172" s="38"/>
      <c r="CA172" s="38"/>
      <c r="CB172" s="42">
        <v>822308.1159412274</v>
      </c>
      <c r="CC172" s="42"/>
      <c r="CD172" s="32">
        <f t="shared" si="5"/>
        <v>1141163.896</v>
      </c>
      <c r="CE172" s="38"/>
      <c r="CF172" s="38"/>
      <c r="CG172" s="38"/>
      <c r="CH172" s="38"/>
      <c r="CI172" s="38"/>
      <c r="CJ172" s="38"/>
      <c r="CK172" s="38"/>
      <c r="CL172" s="39" t="b">
        <v>0</v>
      </c>
      <c r="CM172" s="40"/>
      <c r="CN172" s="40"/>
      <c r="CO172" s="40"/>
      <c r="CP172" s="38"/>
      <c r="CQ172" s="38"/>
      <c r="CR172" s="38"/>
      <c r="CS172" s="38"/>
    </row>
    <row r="173" ht="15.75" customHeight="1">
      <c r="A173" s="29">
        <v>44215.0</v>
      </c>
      <c r="B173" s="38"/>
      <c r="C173" s="38"/>
      <c r="D173" s="31" t="s">
        <v>73</v>
      </c>
      <c r="E173" s="31" t="str">
        <f t="shared" si="1"/>
        <v>PS</v>
      </c>
      <c r="F173" s="30" t="b">
        <f t="shared" si="2"/>
        <v>0</v>
      </c>
      <c r="G173" s="30">
        <v>2.0</v>
      </c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43">
        <v>27.212</v>
      </c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42">
        <v>7581.094369123093</v>
      </c>
      <c r="BG173" s="42"/>
      <c r="BH173" s="32">
        <f t="shared" si="3"/>
        <v>6357.174962</v>
      </c>
      <c r="BI173" s="38"/>
      <c r="BJ173" s="38"/>
      <c r="BK173" s="38"/>
      <c r="BL173" s="36">
        <v>3.433613679465022E-4</v>
      </c>
      <c r="BM173" s="36">
        <v>1.014521791542624E-4</v>
      </c>
      <c r="BN173" s="36"/>
      <c r="BO173" s="36"/>
      <c r="BP173" s="36"/>
      <c r="BQ173" s="36">
        <v>5.819533914871182E-4</v>
      </c>
      <c r="BR173" s="36">
        <v>1.217756589046765E-4</v>
      </c>
      <c r="BS173" s="36">
        <v>4.626573797168102E-4</v>
      </c>
      <c r="BT173" s="36"/>
      <c r="BU173" s="37">
        <f t="shared" si="4"/>
        <v>0.0004623687009</v>
      </c>
      <c r="BV173" s="38"/>
      <c r="BW173" s="38"/>
      <c r="BX173" s="38"/>
      <c r="BY173" s="38"/>
      <c r="BZ173" s="38"/>
      <c r="CA173" s="38"/>
      <c r="CB173" s="42">
        <v>1099609.338982322</v>
      </c>
      <c r="CC173" s="42"/>
      <c r="CD173" s="32">
        <f t="shared" si="5"/>
        <v>948494.6119</v>
      </c>
      <c r="CE173" s="38"/>
      <c r="CF173" s="38"/>
      <c r="CG173" s="38"/>
      <c r="CH173" s="38"/>
      <c r="CI173" s="38"/>
      <c r="CJ173" s="38"/>
      <c r="CK173" s="38"/>
      <c r="CL173" s="39" t="b">
        <v>0</v>
      </c>
      <c r="CM173" s="40"/>
      <c r="CN173" s="40"/>
      <c r="CO173" s="40"/>
      <c r="CP173" s="38"/>
      <c r="CQ173" s="38"/>
      <c r="CR173" s="38"/>
      <c r="CS173" s="38"/>
    </row>
    <row r="174" ht="15.75" customHeight="1">
      <c r="A174" s="29">
        <v>44216.0</v>
      </c>
      <c r="B174" s="30"/>
      <c r="C174" s="30"/>
      <c r="D174" s="31" t="s">
        <v>73</v>
      </c>
      <c r="E174" s="31" t="str">
        <f t="shared" si="1"/>
        <v>PS</v>
      </c>
      <c r="F174" s="30" t="b">
        <f t="shared" si="2"/>
        <v>0</v>
      </c>
      <c r="G174" s="30">
        <v>2.0</v>
      </c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43">
        <v>29.055</v>
      </c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42">
        <v>5833.714373483486</v>
      </c>
      <c r="BG174" s="42"/>
      <c r="BH174" s="32">
        <f t="shared" si="3"/>
        <v>6108.087109</v>
      </c>
      <c r="BI174" s="30"/>
      <c r="BJ174" s="30"/>
      <c r="BK174" s="30"/>
      <c r="BL174" s="36">
        <v>6.957851325333194E-4</v>
      </c>
      <c r="BM174" s="36">
        <v>2.366531356190119E-4</v>
      </c>
      <c r="BN174" s="36"/>
      <c r="BO174" s="36"/>
      <c r="BP174" s="36"/>
      <c r="BQ174" s="36">
        <v>0.001162667851151976</v>
      </c>
      <c r="BR174" s="36">
        <v>3.118367863416999E-4</v>
      </c>
      <c r="BS174" s="36">
        <v>4.181710366921289E-4</v>
      </c>
      <c r="BT174" s="36"/>
      <c r="BU174" s="37">
        <f t="shared" si="4"/>
        <v>0.0003954957679</v>
      </c>
      <c r="BV174" s="30"/>
      <c r="BW174" s="30"/>
      <c r="BX174" s="30"/>
      <c r="BY174" s="30"/>
      <c r="BZ174" s="30"/>
      <c r="CA174" s="30"/>
      <c r="CB174" s="42">
        <v>681673.082261739</v>
      </c>
      <c r="CC174" s="42"/>
      <c r="CD174" s="32">
        <f t="shared" si="5"/>
        <v>828016.8666</v>
      </c>
      <c r="CE174" s="30"/>
      <c r="CF174" s="30"/>
      <c r="CG174" s="30"/>
      <c r="CH174" s="30"/>
      <c r="CI174" s="30"/>
      <c r="CJ174" s="30"/>
      <c r="CK174" s="30"/>
      <c r="CL174" s="39" t="b">
        <v>0</v>
      </c>
      <c r="CM174" s="40"/>
      <c r="CN174" s="40"/>
      <c r="CO174" s="40"/>
      <c r="CP174" s="30"/>
      <c r="CQ174" s="30"/>
      <c r="CR174" s="30"/>
      <c r="CS174" s="30"/>
    </row>
    <row r="175" ht="15.75" customHeight="1">
      <c r="A175" s="29">
        <v>44217.0</v>
      </c>
      <c r="B175" s="38"/>
      <c r="C175" s="38"/>
      <c r="D175" s="31" t="s">
        <v>73</v>
      </c>
      <c r="E175" s="31" t="str">
        <f t="shared" si="1"/>
        <v>PS</v>
      </c>
      <c r="F175" s="30" t="b">
        <f t="shared" si="2"/>
        <v>0</v>
      </c>
      <c r="G175" s="30">
        <v>2.0</v>
      </c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43">
        <v>28.363</v>
      </c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42">
        <v>4339.847011865769</v>
      </c>
      <c r="BG175" s="42"/>
      <c r="BH175" s="32">
        <f t="shared" si="3"/>
        <v>5682.118708</v>
      </c>
      <c r="BI175" s="38"/>
      <c r="BJ175" s="38"/>
      <c r="BK175" s="38"/>
      <c r="BL175" s="36">
        <v>4.398053480684844E-4</v>
      </c>
      <c r="BM175" s="36">
        <v>6.91049230463994E-5</v>
      </c>
      <c r="BN175" s="36"/>
      <c r="BO175" s="36"/>
      <c r="BP175" s="36"/>
      <c r="BQ175" s="36">
        <v>2.543326966935773E-4</v>
      </c>
      <c r="BR175" s="36">
        <v>6.473727343720635E-5</v>
      </c>
      <c r="BS175" s="36">
        <v>3.470690223810308E-4</v>
      </c>
      <c r="BT175" s="36"/>
      <c r="BU175" s="37">
        <f t="shared" si="4"/>
        <v>0.0003956216881</v>
      </c>
      <c r="BV175" s="38"/>
      <c r="BW175" s="38"/>
      <c r="BX175" s="38"/>
      <c r="BY175" s="38"/>
      <c r="BZ175" s="38"/>
      <c r="CA175" s="38"/>
      <c r="CB175" s="42">
        <v>701113.1343844446</v>
      </c>
      <c r="CC175" s="42"/>
      <c r="CD175" s="32">
        <f t="shared" si="5"/>
        <v>770752.6183</v>
      </c>
      <c r="CE175" s="38"/>
      <c r="CF175" s="38"/>
      <c r="CG175" s="38"/>
      <c r="CH175" s="38"/>
      <c r="CI175" s="38"/>
      <c r="CJ175" s="38"/>
      <c r="CK175" s="38"/>
      <c r="CL175" s="39" t="b">
        <v>0</v>
      </c>
      <c r="CM175" s="40"/>
      <c r="CN175" s="40"/>
      <c r="CO175" s="40"/>
      <c r="CP175" s="38"/>
      <c r="CQ175" s="38"/>
      <c r="CR175" s="38"/>
      <c r="CS175" s="38"/>
    </row>
    <row r="176" ht="15.75" customHeight="1">
      <c r="A176" s="29">
        <v>44218.0</v>
      </c>
      <c r="B176" s="38"/>
      <c r="C176" s="38"/>
      <c r="D176" s="31" t="s">
        <v>73</v>
      </c>
      <c r="E176" s="31" t="str">
        <f t="shared" si="1"/>
        <v>PS</v>
      </c>
      <c r="F176" s="30" t="b">
        <f t="shared" si="2"/>
        <v>0</v>
      </c>
      <c r="G176" s="30">
        <v>2.0</v>
      </c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43">
        <v>28.26</v>
      </c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42">
        <v>6645.035685368362</v>
      </c>
      <c r="BG176" s="42"/>
      <c r="BH176" s="32">
        <f t="shared" si="3"/>
        <v>5246.590262</v>
      </c>
      <c r="BI176" s="38"/>
      <c r="BJ176" s="38"/>
      <c r="BK176" s="38"/>
      <c r="BL176" s="36">
        <v>5.820564780186437E-4</v>
      </c>
      <c r="BM176" s="36">
        <v>1.60882946774076E-4</v>
      </c>
      <c r="BN176" s="36"/>
      <c r="BO176" s="36"/>
      <c r="BP176" s="36"/>
      <c r="BQ176" s="36">
        <v>3.790982545703139E-4</v>
      </c>
      <c r="BR176" s="36">
        <v>8.52322800590931E-5</v>
      </c>
      <c r="BS176" s="36">
        <v>4.805773662944788E-4</v>
      </c>
      <c r="BT176" s="36"/>
      <c r="BU176" s="37">
        <f t="shared" si="4"/>
        <v>0.0003476597297</v>
      </c>
      <c r="BV176" s="38"/>
      <c r="BW176" s="38"/>
      <c r="BX176" s="38"/>
      <c r="BY176" s="38"/>
      <c r="BZ176" s="38"/>
      <c r="CA176" s="38"/>
      <c r="CB176" s="42">
        <v>835380.6611860838</v>
      </c>
      <c r="CC176" s="42"/>
      <c r="CD176" s="32">
        <f t="shared" si="5"/>
        <v>708854.7083</v>
      </c>
      <c r="CE176" s="38"/>
      <c r="CF176" s="38"/>
      <c r="CG176" s="38"/>
      <c r="CH176" s="38"/>
      <c r="CI176" s="38"/>
      <c r="CJ176" s="38"/>
      <c r="CK176" s="38"/>
      <c r="CL176" s="39" t="b">
        <v>0</v>
      </c>
      <c r="CM176" s="40"/>
      <c r="CN176" s="40"/>
      <c r="CO176" s="40"/>
      <c r="CP176" s="38"/>
      <c r="CQ176" s="38"/>
      <c r="CR176" s="38"/>
      <c r="CS176" s="38"/>
    </row>
    <row r="177" ht="15.75" customHeight="1">
      <c r="A177" s="29">
        <v>44219.0</v>
      </c>
      <c r="B177" s="38"/>
      <c r="C177" s="38"/>
      <c r="D177" s="31" t="s">
        <v>73</v>
      </c>
      <c r="E177" s="31" t="str">
        <f t="shared" si="1"/>
        <v>PS</v>
      </c>
      <c r="F177" s="30" t="b">
        <f t="shared" si="2"/>
        <v>0</v>
      </c>
      <c r="G177" s="30">
        <v>2.0</v>
      </c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43">
        <v>28.153</v>
      </c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42">
        <v>4010.902098525142</v>
      </c>
      <c r="BG177" s="42"/>
      <c r="BH177" s="32">
        <f t="shared" si="3"/>
        <v>6131.353353</v>
      </c>
      <c r="BI177" s="38"/>
      <c r="BJ177" s="38"/>
      <c r="BK177" s="38"/>
      <c r="BL177" s="36">
        <v>3.255135410150422E-4</v>
      </c>
      <c r="BM177" s="36">
        <v>7.390969511266496E-5</v>
      </c>
      <c r="BN177" s="36"/>
      <c r="BO177" s="36"/>
      <c r="BP177" s="36"/>
      <c r="BQ177" s="36">
        <v>2.137537294992184E-4</v>
      </c>
      <c r="BR177" s="36">
        <v>7.754123420308562E-5</v>
      </c>
      <c r="BS177" s="36">
        <v>2.696336352571303E-4</v>
      </c>
      <c r="BT177" s="36"/>
      <c r="BU177" s="37">
        <f t="shared" si="4"/>
        <v>0.0003571415363</v>
      </c>
      <c r="BV177" s="38"/>
      <c r="BW177" s="38"/>
      <c r="BX177" s="38"/>
      <c r="BY177" s="38"/>
      <c r="BZ177" s="38"/>
      <c r="CA177" s="38"/>
      <c r="CB177" s="42">
        <v>535986.8746811609</v>
      </c>
      <c r="CC177" s="42"/>
      <c r="CD177" s="32">
        <f t="shared" si="5"/>
        <v>864594.7119</v>
      </c>
      <c r="CE177" s="38"/>
      <c r="CF177" s="38"/>
      <c r="CG177" s="38"/>
      <c r="CH177" s="38"/>
      <c r="CI177" s="38"/>
      <c r="CJ177" s="38"/>
      <c r="CK177" s="38"/>
      <c r="CL177" s="39" t="b">
        <v>0</v>
      </c>
      <c r="CM177" s="40"/>
      <c r="CN177" s="40"/>
      <c r="CO177" s="40"/>
      <c r="CP177" s="38"/>
      <c r="CQ177" s="38"/>
      <c r="CR177" s="38"/>
      <c r="CS177" s="38"/>
    </row>
    <row r="178" ht="15.75" customHeight="1">
      <c r="A178" s="29">
        <v>44220.0</v>
      </c>
      <c r="B178" s="38"/>
      <c r="C178" s="38"/>
      <c r="D178" s="31" t="s">
        <v>73</v>
      </c>
      <c r="E178" s="31" t="str">
        <f t="shared" si="1"/>
        <v>PS</v>
      </c>
      <c r="F178" s="30" t="b">
        <f t="shared" si="2"/>
        <v>0</v>
      </c>
      <c r="G178" s="30">
        <v>2.0</v>
      </c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43">
        <v>27.472</v>
      </c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42">
        <v>5403.452138357269</v>
      </c>
      <c r="BG178" s="42"/>
      <c r="BH178" s="32">
        <f t="shared" si="3"/>
        <v>6074.967407</v>
      </c>
      <c r="BI178" s="38"/>
      <c r="BJ178" s="38"/>
      <c r="BK178" s="38"/>
      <c r="BL178" s="36">
        <v>2.947350546509765E-4</v>
      </c>
      <c r="BM178" s="36">
        <v>1.736153218220004E-5</v>
      </c>
      <c r="BN178" s="36"/>
      <c r="BO178" s="36"/>
      <c r="BP178" s="36"/>
      <c r="BQ178" s="36">
        <v>1.509601209699072E-4</v>
      </c>
      <c r="BR178" s="36">
        <v>6.51897281177377E-5</v>
      </c>
      <c r="BS178" s="36">
        <v>2.228475878104418E-4</v>
      </c>
      <c r="BT178" s="36"/>
      <c r="BU178" s="37">
        <f t="shared" si="4"/>
        <v>0.0003488878068</v>
      </c>
      <c r="BV178" s="38"/>
      <c r="BW178" s="38"/>
      <c r="BX178" s="38"/>
      <c r="BY178" s="38"/>
      <c r="BZ178" s="38"/>
      <c r="CA178" s="38"/>
      <c r="CB178" s="42">
        <v>790119.7889312917</v>
      </c>
      <c r="CC178" s="42"/>
      <c r="CD178" s="32">
        <f t="shared" si="5"/>
        <v>849201.7364</v>
      </c>
      <c r="CE178" s="38"/>
      <c r="CF178" s="38"/>
      <c r="CG178" s="38"/>
      <c r="CH178" s="38"/>
      <c r="CI178" s="38"/>
      <c r="CJ178" s="38"/>
      <c r="CK178" s="38"/>
      <c r="CL178" s="39" t="b">
        <v>0</v>
      </c>
      <c r="CM178" s="40"/>
      <c r="CN178" s="40"/>
      <c r="CO178" s="40"/>
      <c r="CP178" s="38"/>
      <c r="CQ178" s="38"/>
      <c r="CR178" s="38"/>
      <c r="CS178" s="38"/>
    </row>
    <row r="179" ht="15.75" customHeight="1">
      <c r="A179" s="29">
        <v>44221.0</v>
      </c>
      <c r="B179" s="38"/>
      <c r="C179" s="38"/>
      <c r="D179" s="31" t="s">
        <v>73</v>
      </c>
      <c r="E179" s="31" t="str">
        <f t="shared" si="1"/>
        <v>PS</v>
      </c>
      <c r="F179" s="30" t="b">
        <f t="shared" si="2"/>
        <v>0</v>
      </c>
      <c r="G179" s="30">
        <v>2.0</v>
      </c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43">
        <v>26.129</v>
      </c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42">
        <v>10257.52982978813</v>
      </c>
      <c r="BG179" s="42"/>
      <c r="BH179" s="32">
        <f t="shared" si="3"/>
        <v>5749.335822</v>
      </c>
      <c r="BI179" s="38"/>
      <c r="BJ179" s="38"/>
      <c r="BK179" s="38"/>
      <c r="BL179" s="36">
        <v>1.885378410221273E-4</v>
      </c>
      <c r="BM179" s="36">
        <v>4.00329347743142E-5</v>
      </c>
      <c r="BN179" s="36"/>
      <c r="BO179" s="36"/>
      <c r="BP179" s="36"/>
      <c r="BQ179" s="36">
        <v>7.426222981167917E-4</v>
      </c>
      <c r="BR179" s="36">
        <v>1.0765649911959E-4</v>
      </c>
      <c r="BS179" s="36">
        <v>4.655800695694595E-4</v>
      </c>
      <c r="BT179" s="36"/>
      <c r="BU179" s="37">
        <f t="shared" si="4"/>
        <v>0.0002962982396</v>
      </c>
      <c r="BV179" s="38"/>
      <c r="BW179" s="38"/>
      <c r="BX179" s="38"/>
      <c r="BY179" s="38"/>
      <c r="BZ179" s="38"/>
      <c r="CA179" s="38"/>
      <c r="CB179" s="42">
        <v>1460373.10008452</v>
      </c>
      <c r="CC179" s="42"/>
      <c r="CD179" s="32">
        <f t="shared" si="5"/>
        <v>837498.3084</v>
      </c>
      <c r="CE179" s="38"/>
      <c r="CF179" s="38"/>
      <c r="CG179" s="38"/>
      <c r="CH179" s="38"/>
      <c r="CI179" s="38"/>
      <c r="CJ179" s="38"/>
      <c r="CK179" s="38"/>
      <c r="CL179" s="39" t="b">
        <v>0</v>
      </c>
      <c r="CM179" s="40"/>
      <c r="CN179" s="40"/>
      <c r="CO179" s="40"/>
      <c r="CP179" s="38"/>
      <c r="CQ179" s="38"/>
      <c r="CR179" s="38"/>
      <c r="CS179" s="38"/>
    </row>
    <row r="180" ht="15.75" customHeight="1">
      <c r="A180" s="29">
        <v>44222.0</v>
      </c>
      <c r="B180" s="38"/>
      <c r="C180" s="38"/>
      <c r="D180" s="31" t="s">
        <v>73</v>
      </c>
      <c r="E180" s="31" t="str">
        <f t="shared" si="1"/>
        <v>PS</v>
      </c>
      <c r="F180" s="30" t="b">
        <f t="shared" si="2"/>
        <v>0</v>
      </c>
      <c r="G180" s="30">
        <v>2.0</v>
      </c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43">
        <v>27.161</v>
      </c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42">
        <v>4057.917283271358</v>
      </c>
      <c r="BG180" s="42"/>
      <c r="BH180" s="32">
        <f t="shared" si="3"/>
        <v>5909.583765</v>
      </c>
      <c r="BI180" s="38"/>
      <c r="BJ180" s="38"/>
      <c r="BK180" s="38"/>
      <c r="BL180" s="36">
        <v>4.071154712558066E-4</v>
      </c>
      <c r="BM180" s="36">
        <v>1.004658487818899E-4</v>
      </c>
      <c r="BN180" s="36"/>
      <c r="BO180" s="36"/>
      <c r="BP180" s="36"/>
      <c r="BQ180" s="36">
        <v>2.044852788374903E-4</v>
      </c>
      <c r="BR180" s="36">
        <v>0.006335049925772744</v>
      </c>
      <c r="BS180" s="36">
        <v>3.058003750466484E-4</v>
      </c>
      <c r="BT180" s="36"/>
      <c r="BU180" s="37">
        <f t="shared" si="4"/>
        <v>0.0003104172836</v>
      </c>
      <c r="BV180" s="38"/>
      <c r="BW180" s="38"/>
      <c r="BX180" s="38"/>
      <c r="BY180" s="38"/>
      <c r="BZ180" s="38"/>
      <c r="CA180" s="38"/>
      <c r="CB180" s="42">
        <v>624148.2573399676</v>
      </c>
      <c r="CC180" s="42"/>
      <c r="CD180" s="32">
        <f t="shared" si="5"/>
        <v>870815.4745</v>
      </c>
      <c r="CE180" s="38"/>
      <c r="CF180" s="38"/>
      <c r="CG180" s="38"/>
      <c r="CH180" s="38"/>
      <c r="CI180" s="38"/>
      <c r="CJ180" s="38"/>
      <c r="CK180" s="38"/>
      <c r="CL180" s="39" t="b">
        <v>0</v>
      </c>
      <c r="CM180" s="40"/>
      <c r="CN180" s="40"/>
      <c r="CO180" s="40"/>
      <c r="CP180" s="38"/>
      <c r="CQ180" s="38"/>
      <c r="CR180" s="38"/>
      <c r="CS180" s="38"/>
    </row>
    <row r="181" ht="15.75" customHeight="1">
      <c r="A181" s="29">
        <v>44223.0</v>
      </c>
      <c r="B181" s="38"/>
      <c r="C181" s="38"/>
      <c r="D181" s="31" t="s">
        <v>73</v>
      </c>
      <c r="E181" s="31" t="str">
        <f t="shared" si="1"/>
        <v>PS</v>
      </c>
      <c r="F181" s="30" t="b">
        <f t="shared" si="2"/>
        <v>0</v>
      </c>
      <c r="G181" s="30">
        <v>2.0</v>
      </c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43">
        <v>26.768</v>
      </c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42">
        <v>5016.877757657136</v>
      </c>
      <c r="BG181" s="42"/>
      <c r="BH181" s="32">
        <f t="shared" si="3"/>
        <v>7669.347254</v>
      </c>
      <c r="BI181" s="38"/>
      <c r="BJ181" s="38"/>
      <c r="BK181" s="38"/>
      <c r="BL181" s="36">
        <v>2.762319368539601E-4</v>
      </c>
      <c r="BM181" s="36">
        <v>5.19633320704718E-5</v>
      </c>
      <c r="BN181" s="36"/>
      <c r="BO181" s="36"/>
      <c r="BP181" s="36"/>
      <c r="BQ181" s="36">
        <v>1.590271239084963E-4</v>
      </c>
      <c r="BR181" s="36">
        <v>3.422215156787664E-5</v>
      </c>
      <c r="BS181" s="36">
        <v>2.176295303812282E-4</v>
      </c>
      <c r="BT181" s="36"/>
      <c r="BU181" s="37">
        <f t="shared" si="4"/>
        <v>0.0003672315889</v>
      </c>
      <c r="BV181" s="38"/>
      <c r="BW181" s="38"/>
      <c r="BX181" s="38"/>
      <c r="BY181" s="38"/>
      <c r="BZ181" s="38"/>
      <c r="CA181" s="38"/>
      <c r="CB181" s="42">
        <v>776863.5207732074</v>
      </c>
      <c r="CC181" s="42"/>
      <c r="CD181" s="32">
        <f t="shared" si="5"/>
        <v>1126574.641</v>
      </c>
      <c r="CE181" s="38"/>
      <c r="CF181" s="38"/>
      <c r="CG181" s="38"/>
      <c r="CH181" s="38"/>
      <c r="CI181" s="38"/>
      <c r="CJ181" s="38"/>
      <c r="CK181" s="38"/>
      <c r="CL181" s="39" t="b">
        <v>0</v>
      </c>
      <c r="CM181" s="40"/>
      <c r="CN181" s="40"/>
      <c r="CO181" s="40"/>
      <c r="CP181" s="38"/>
      <c r="CQ181" s="38"/>
      <c r="CR181" s="38"/>
      <c r="CS181" s="38"/>
    </row>
    <row r="182" ht="15.75" customHeight="1">
      <c r="A182" s="29">
        <v>44224.0</v>
      </c>
      <c r="B182" s="38"/>
      <c r="C182" s="38"/>
      <c r="D182" s="31" t="s">
        <v>73</v>
      </c>
      <c r="E182" s="31" t="str">
        <f t="shared" si="1"/>
        <v>PS</v>
      </c>
      <c r="F182" s="30" t="b">
        <f t="shared" si="2"/>
        <v>0</v>
      </c>
      <c r="G182" s="30">
        <v>2.0</v>
      </c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43">
        <v>28.356</v>
      </c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42">
        <v>4812.14181775936</v>
      </c>
      <c r="BG182" s="42"/>
      <c r="BH182" s="32">
        <f t="shared" si="3"/>
        <v>8829.133012</v>
      </c>
      <c r="BI182" s="38"/>
      <c r="BJ182" s="38"/>
      <c r="BK182" s="38"/>
      <c r="BL182" s="36">
        <v>3.115522054176611E-4</v>
      </c>
      <c r="BM182" s="36">
        <v>8.109426994043605E-5</v>
      </c>
      <c r="BN182" s="36"/>
      <c r="BO182" s="36"/>
      <c r="BP182" s="36"/>
      <c r="BQ182" s="36">
        <v>3.68905504557024E-4</v>
      </c>
      <c r="BR182" s="36">
        <v>1.111421786338159E-4</v>
      </c>
      <c r="BS182" s="36">
        <v>3.402288549873426E-4</v>
      </c>
      <c r="BT182" s="36"/>
      <c r="BU182" s="37">
        <f t="shared" si="4"/>
        <v>0.000412012187</v>
      </c>
      <c r="BV182" s="38"/>
      <c r="BW182" s="38"/>
      <c r="BX182" s="38"/>
      <c r="BY182" s="38"/>
      <c r="BZ182" s="38"/>
      <c r="CA182" s="38"/>
      <c r="CB182" s="42">
        <v>702572.7053928666</v>
      </c>
      <c r="CC182" s="42"/>
      <c r="CD182" s="32">
        <f t="shared" si="5"/>
        <v>1343626.239</v>
      </c>
      <c r="CE182" s="38"/>
      <c r="CF182" s="38"/>
      <c r="CG182" s="38"/>
      <c r="CH182" s="38"/>
      <c r="CI182" s="38"/>
      <c r="CJ182" s="38"/>
      <c r="CK182" s="38"/>
      <c r="CL182" s="39" t="b">
        <v>0</v>
      </c>
      <c r="CM182" s="40"/>
      <c r="CN182" s="40"/>
      <c r="CO182" s="40"/>
      <c r="CP182" s="38"/>
      <c r="CQ182" s="38"/>
      <c r="CR182" s="38"/>
      <c r="CS182" s="38"/>
    </row>
    <row r="183" ht="15.75" customHeight="1">
      <c r="A183" s="29">
        <v>44225.0</v>
      </c>
      <c r="B183" s="38"/>
      <c r="C183" s="38"/>
      <c r="D183" s="31" t="s">
        <v>73</v>
      </c>
      <c r="E183" s="31" t="str">
        <f t="shared" si="1"/>
        <v>PS</v>
      </c>
      <c r="F183" s="30" t="b">
        <f t="shared" si="2"/>
        <v>0</v>
      </c>
      <c r="G183" s="30">
        <v>2.0</v>
      </c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43">
        <v>27.418</v>
      </c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42">
        <v>14202.26958066567</v>
      </c>
      <c r="BG183" s="42"/>
      <c r="BH183" s="32">
        <f t="shared" si="3"/>
        <v>8664.88948</v>
      </c>
      <c r="BI183" s="38"/>
      <c r="BJ183" s="38"/>
      <c r="BK183" s="38"/>
      <c r="BL183" s="36">
        <v>4.307904438027359E-4</v>
      </c>
      <c r="BM183" s="36">
        <v>2.803396243099637E-5</v>
      </c>
      <c r="BN183" s="36"/>
      <c r="BO183" s="36"/>
      <c r="BP183" s="36"/>
      <c r="BQ183" s="36">
        <v>5.830477857001818E-4</v>
      </c>
      <c r="BR183" s="36">
        <v>6.561776328542951E-5</v>
      </c>
      <c r="BS183" s="36">
        <v>5.069191147514589E-4</v>
      </c>
      <c r="BT183" s="36"/>
      <c r="BU183" s="37">
        <f t="shared" si="4"/>
        <v>0.0004461027748</v>
      </c>
      <c r="BV183" s="38"/>
      <c r="BW183" s="38"/>
      <c r="BX183" s="38"/>
      <c r="BY183" s="38"/>
      <c r="BZ183" s="38"/>
      <c r="CA183" s="38"/>
      <c r="CB183" s="42">
        <v>2068915.621163471</v>
      </c>
      <c r="CC183" s="42"/>
      <c r="CD183" s="32">
        <f t="shared" si="5"/>
        <v>1298950.217</v>
      </c>
      <c r="CE183" s="38"/>
      <c r="CF183" s="38"/>
      <c r="CG183" s="38"/>
      <c r="CH183" s="38"/>
      <c r="CI183" s="38"/>
      <c r="CJ183" s="38"/>
      <c r="CK183" s="38"/>
      <c r="CL183" s="39" t="b">
        <v>0</v>
      </c>
      <c r="CM183" s="40"/>
      <c r="CN183" s="40"/>
      <c r="CO183" s="40"/>
      <c r="CP183" s="38"/>
      <c r="CQ183" s="38"/>
      <c r="CR183" s="38"/>
      <c r="CS183" s="38"/>
    </row>
    <row r="184" ht="15.75" customHeight="1">
      <c r="A184" s="29">
        <v>44226.0</v>
      </c>
      <c r="B184" s="38"/>
      <c r="C184" s="38"/>
      <c r="D184" s="31" t="s">
        <v>73</v>
      </c>
      <c r="E184" s="31" t="str">
        <f t="shared" si="1"/>
        <v>PS</v>
      </c>
      <c r="F184" s="30" t="b">
        <f t="shared" si="2"/>
        <v>0</v>
      </c>
      <c r="G184" s="30">
        <v>2.0</v>
      </c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43">
        <v>27.671</v>
      </c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42">
        <v>16056.45862254146</v>
      </c>
      <c r="BG184" s="42"/>
      <c r="BH184" s="32">
        <f t="shared" si="3"/>
        <v>8324.940144</v>
      </c>
      <c r="BI184" s="38"/>
      <c r="BJ184" s="38"/>
      <c r="BK184" s="38"/>
      <c r="BL184" s="36">
        <v>5.97144743707161E-4</v>
      </c>
      <c r="BM184" s="36">
        <v>7.549417718138539E-5</v>
      </c>
      <c r="BN184" s="36"/>
      <c r="BO184" s="36"/>
      <c r="BP184" s="36"/>
      <c r="BQ184" s="36">
        <v>7.818213759230582E-4</v>
      </c>
      <c r="BR184" s="36">
        <v>1.109195930382476E-4</v>
      </c>
      <c r="BS184" s="36">
        <v>6.894830598151096E-4</v>
      </c>
      <c r="BT184" s="36"/>
      <c r="BU184" s="37">
        <f t="shared" si="4"/>
        <v>0.0004519595444</v>
      </c>
      <c r="BV184" s="38"/>
      <c r="BW184" s="38"/>
      <c r="BX184" s="38"/>
      <c r="BY184" s="38"/>
      <c r="BZ184" s="38"/>
      <c r="CA184" s="38"/>
      <c r="CB184" s="42">
        <v>2545631.091164279</v>
      </c>
      <c r="CC184" s="42"/>
      <c r="CD184" s="32">
        <f t="shared" si="5"/>
        <v>1242517.582</v>
      </c>
      <c r="CE184" s="38"/>
      <c r="CF184" s="38"/>
      <c r="CG184" s="38"/>
      <c r="CH184" s="38"/>
      <c r="CI184" s="38"/>
      <c r="CJ184" s="38"/>
      <c r="CK184" s="38"/>
      <c r="CL184" s="39" t="b">
        <v>0</v>
      </c>
      <c r="CM184" s="40"/>
      <c r="CN184" s="40"/>
      <c r="CO184" s="40"/>
      <c r="CP184" s="38"/>
      <c r="CQ184" s="38"/>
      <c r="CR184" s="38"/>
      <c r="CS184" s="38"/>
    </row>
    <row r="185" ht="15.75" customHeight="1">
      <c r="A185" s="29">
        <v>44227.0</v>
      </c>
      <c r="B185" s="38"/>
      <c r="C185" s="38"/>
      <c r="D185" s="31" t="s">
        <v>73</v>
      </c>
      <c r="E185" s="31" t="str">
        <f t="shared" si="1"/>
        <v>PS</v>
      </c>
      <c r="F185" s="30" t="b">
        <f t="shared" si="2"/>
        <v>0</v>
      </c>
      <c r="G185" s="30">
        <v>2.0</v>
      </c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43">
        <v>28.201</v>
      </c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42">
        <v>3236.699620092711</v>
      </c>
      <c r="BG185" s="42"/>
      <c r="BH185" s="32">
        <f t="shared" si="3"/>
        <v>8313.689495</v>
      </c>
      <c r="BI185" s="38"/>
      <c r="BJ185" s="38"/>
      <c r="BK185" s="38"/>
      <c r="BL185" s="36">
        <v>4.25621783618469E-4</v>
      </c>
      <c r="BM185" s="36">
        <v>8.138520184718543E-5</v>
      </c>
      <c r="BN185" s="36"/>
      <c r="BO185" s="36"/>
      <c r="BP185" s="36"/>
      <c r="BQ185" s="36">
        <v>5.268848446730718E-4</v>
      </c>
      <c r="BR185" s="36">
        <v>2.954491257694572E-4</v>
      </c>
      <c r="BS185" s="36">
        <v>4.762533141457704E-4</v>
      </c>
      <c r="BT185" s="36"/>
      <c r="BU185" s="37">
        <f t="shared" si="4"/>
        <v>0.000416353128</v>
      </c>
      <c r="BV185" s="38"/>
      <c r="BW185" s="38"/>
      <c r="BX185" s="38"/>
      <c r="BY185" s="38"/>
      <c r="BZ185" s="38"/>
      <c r="CA185" s="38"/>
      <c r="CB185" s="42">
        <v>400768.1469598794</v>
      </c>
      <c r="CC185" s="42"/>
      <c r="CD185" s="32">
        <f t="shared" si="5"/>
        <v>1237995.296</v>
      </c>
      <c r="CE185" s="38"/>
      <c r="CF185" s="38"/>
      <c r="CG185" s="38"/>
      <c r="CH185" s="38"/>
      <c r="CI185" s="38"/>
      <c r="CJ185" s="38"/>
      <c r="CK185" s="38"/>
      <c r="CL185" s="39" t="b">
        <v>0</v>
      </c>
      <c r="CM185" s="40"/>
      <c r="CN185" s="40"/>
      <c r="CO185" s="40"/>
      <c r="CP185" s="38"/>
      <c r="CQ185" s="38"/>
      <c r="CR185" s="38"/>
      <c r="CS185" s="38"/>
    </row>
    <row r="186" ht="15.75" customHeight="1">
      <c r="A186" s="29">
        <v>44228.0</v>
      </c>
      <c r="B186" s="38"/>
      <c r="C186" s="38"/>
      <c r="D186" s="31" t="s">
        <v>73</v>
      </c>
      <c r="E186" s="31" t="str">
        <f t="shared" si="1"/>
        <v>PS</v>
      </c>
      <c r="F186" s="30" t="b">
        <f t="shared" si="2"/>
        <v>0</v>
      </c>
      <c r="G186" s="30">
        <v>2.0</v>
      </c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43">
        <v>27.97</v>
      </c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42">
        <v>3317.13108096077</v>
      </c>
      <c r="BG186" s="42"/>
      <c r="BH186" s="32">
        <f t="shared" si="3"/>
        <v>6247.656684</v>
      </c>
      <c r="BI186" s="38"/>
      <c r="BJ186" s="38"/>
      <c r="BK186" s="38"/>
      <c r="BL186" s="36">
        <v>1.632638615387958E-4</v>
      </c>
      <c r="BM186" s="36">
        <v>4.307154082694647E-5</v>
      </c>
      <c r="BN186" s="36"/>
      <c r="BO186" s="36"/>
      <c r="BP186" s="36"/>
      <c r="BQ186" s="36">
        <v>3.305628946772092E-4</v>
      </c>
      <c r="BR186" s="36">
        <v>6.944840400339622E-5</v>
      </c>
      <c r="BS186" s="36">
        <v>2.469133781080025E-4</v>
      </c>
      <c r="BT186" s="36"/>
      <c r="BU186" s="37">
        <f t="shared" si="4"/>
        <v>0.0004230478256</v>
      </c>
      <c r="BV186" s="38"/>
      <c r="BW186" s="38"/>
      <c r="BX186" s="38"/>
      <c r="BY186" s="38"/>
      <c r="BZ186" s="38"/>
      <c r="CA186" s="38"/>
      <c r="CB186" s="42">
        <v>494700.3437590843</v>
      </c>
      <c r="CC186" s="42"/>
      <c r="CD186" s="32">
        <f t="shared" si="5"/>
        <v>941529.2253</v>
      </c>
      <c r="CE186" s="38"/>
      <c r="CF186" s="38"/>
      <c r="CG186" s="38"/>
      <c r="CH186" s="38"/>
      <c r="CI186" s="38"/>
      <c r="CJ186" s="38"/>
      <c r="CK186" s="38"/>
      <c r="CL186" s="39" t="b">
        <v>0</v>
      </c>
      <c r="CM186" s="40"/>
      <c r="CN186" s="40"/>
      <c r="CO186" s="40"/>
      <c r="CP186" s="38"/>
      <c r="CQ186" s="38"/>
      <c r="CR186" s="38"/>
      <c r="CS186" s="38"/>
    </row>
    <row r="187" ht="15.75" customHeight="1">
      <c r="A187" s="29">
        <v>44229.0</v>
      </c>
      <c r="B187" s="38"/>
      <c r="C187" s="38"/>
      <c r="D187" s="31" t="s">
        <v>73</v>
      </c>
      <c r="E187" s="31" t="str">
        <f t="shared" si="1"/>
        <v>PS</v>
      </c>
      <c r="F187" s="30" t="b">
        <f t="shared" si="2"/>
        <v>0</v>
      </c>
      <c r="G187" s="30">
        <v>2.0</v>
      </c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43">
        <v>26.694</v>
      </c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42">
        <v>4755.888568445158</v>
      </c>
      <c r="BG187" s="42"/>
      <c r="BH187" s="32">
        <f t="shared" si="3"/>
        <v>3972.660578</v>
      </c>
      <c r="BI187" s="38"/>
      <c r="BJ187" s="38"/>
      <c r="BK187" s="38"/>
      <c r="BL187" s="36">
        <v>1.782888595063879E-4</v>
      </c>
      <c r="BM187" s="36">
        <v>3.025685854447702E-5</v>
      </c>
      <c r="BN187" s="36"/>
      <c r="BO187" s="36"/>
      <c r="BP187" s="36"/>
      <c r="BQ187" s="36">
        <v>1.46104687085593E-4</v>
      </c>
      <c r="BR187" s="36">
        <v>2.205659583184184E-5</v>
      </c>
      <c r="BS187" s="36">
        <v>1.621967732959904E-4</v>
      </c>
      <c r="BT187" s="36"/>
      <c r="BU187" s="37">
        <f t="shared" si="4"/>
        <v>0.0003420437819</v>
      </c>
      <c r="BV187" s="38"/>
      <c r="BW187" s="38"/>
      <c r="BX187" s="38"/>
      <c r="BY187" s="38"/>
      <c r="BZ187" s="38"/>
      <c r="CA187" s="38"/>
      <c r="CB187" s="42">
        <v>679961.2783520254</v>
      </c>
      <c r="CC187" s="42"/>
      <c r="CD187" s="32">
        <f t="shared" si="5"/>
        <v>566489.9027</v>
      </c>
      <c r="CE187" s="38"/>
      <c r="CF187" s="38"/>
      <c r="CG187" s="38"/>
      <c r="CH187" s="38"/>
      <c r="CI187" s="38"/>
      <c r="CJ187" s="38"/>
      <c r="CK187" s="38"/>
      <c r="CL187" s="39" t="b">
        <v>0</v>
      </c>
      <c r="CM187" s="40"/>
      <c r="CN187" s="40"/>
      <c r="CO187" s="40"/>
      <c r="CP187" s="38"/>
      <c r="CQ187" s="38"/>
      <c r="CR187" s="38"/>
      <c r="CS187" s="38"/>
    </row>
    <row r="188" ht="15.75" customHeight="1">
      <c r="A188" s="29">
        <v>44230.0</v>
      </c>
      <c r="B188" s="38"/>
      <c r="C188" s="38"/>
      <c r="D188" s="31" t="s">
        <v>73</v>
      </c>
      <c r="E188" s="31" t="str">
        <f t="shared" si="1"/>
        <v>PS</v>
      </c>
      <c r="F188" s="30" t="b">
        <f t="shared" si="2"/>
        <v>0</v>
      </c>
      <c r="G188" s="30">
        <v>2.0</v>
      </c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43">
        <v>27.065</v>
      </c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38"/>
      <c r="BF188" s="42">
        <v>3872.105526529226</v>
      </c>
      <c r="BG188" s="42"/>
      <c r="BH188" s="32">
        <f t="shared" si="3"/>
        <v>4031.173678</v>
      </c>
      <c r="BI188" s="38"/>
      <c r="BJ188" s="38"/>
      <c r="BK188" s="38"/>
      <c r="BL188" s="36">
        <v>5.47700103280883E-4</v>
      </c>
      <c r="BM188" s="36">
        <v>2.697028770975589E-4</v>
      </c>
      <c r="BN188" s="36"/>
      <c r="BO188" s="36"/>
      <c r="BP188" s="36"/>
      <c r="BQ188" s="36">
        <v>5.330851022246204E-4</v>
      </c>
      <c r="BR188" s="36">
        <v>2.395158625235675E-4</v>
      </c>
      <c r="BS188" s="36">
        <v>5.403926027527517E-4</v>
      </c>
      <c r="BT188" s="36"/>
      <c r="BU188" s="37">
        <f t="shared" si="4"/>
        <v>0.0003306050693</v>
      </c>
      <c r="BV188" s="38"/>
      <c r="BW188" s="38"/>
      <c r="BX188" s="38"/>
      <c r="BY188" s="38"/>
      <c r="BZ188" s="38"/>
      <c r="CA188" s="38"/>
      <c r="CB188" s="42">
        <v>586585.2662139125</v>
      </c>
      <c r="CC188" s="42"/>
      <c r="CD188" s="32">
        <f t="shared" si="5"/>
        <v>578128.9298</v>
      </c>
      <c r="CE188" s="38"/>
      <c r="CF188" s="38"/>
      <c r="CG188" s="38"/>
      <c r="CH188" s="38"/>
      <c r="CI188" s="38"/>
      <c r="CJ188" s="38"/>
      <c r="CK188" s="38"/>
      <c r="CL188" s="39" t="b">
        <v>0</v>
      </c>
      <c r="CM188" s="40"/>
      <c r="CN188" s="40"/>
      <c r="CO188" s="40"/>
      <c r="CP188" s="38"/>
      <c r="CQ188" s="38"/>
      <c r="CR188" s="38"/>
      <c r="CS188" s="38"/>
    </row>
    <row r="189" ht="15.75" customHeight="1">
      <c r="A189" s="29">
        <v>44231.0</v>
      </c>
      <c r="B189" s="38"/>
      <c r="C189" s="38"/>
      <c r="D189" s="31" t="s">
        <v>73</v>
      </c>
      <c r="E189" s="31" t="str">
        <f t="shared" si="1"/>
        <v>PS</v>
      </c>
      <c r="F189" s="30" t="b">
        <f t="shared" si="2"/>
        <v>0</v>
      </c>
      <c r="G189" s="30">
        <v>2.0</v>
      </c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43">
        <v>26.774</v>
      </c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42">
        <v>4681.478096040956</v>
      </c>
      <c r="BG189" s="42"/>
      <c r="BH189" s="32">
        <f t="shared" si="3"/>
        <v>3862.930135</v>
      </c>
      <c r="BI189" s="38"/>
      <c r="BJ189" s="38"/>
      <c r="BK189" s="38"/>
      <c r="BL189" s="36">
        <v>3.117899784660021E-4</v>
      </c>
      <c r="BM189" s="36">
        <v>3.936551670399835E-5</v>
      </c>
      <c r="BN189" s="36"/>
      <c r="BO189" s="36"/>
      <c r="BP189" s="36"/>
      <c r="BQ189" s="36">
        <v>2.571357035385308E-4</v>
      </c>
      <c r="BR189" s="36">
        <v>1.275636677498002E-4</v>
      </c>
      <c r="BS189" s="36">
        <v>2.844628410022665E-4</v>
      </c>
      <c r="BT189" s="36"/>
      <c r="BU189" s="37">
        <f t="shared" si="4"/>
        <v>0.0003496025559</v>
      </c>
      <c r="BV189" s="38"/>
      <c r="BW189" s="38"/>
      <c r="BX189" s="38"/>
      <c r="BY189" s="38"/>
      <c r="BZ189" s="38"/>
      <c r="CA189" s="38"/>
      <c r="CB189" s="42">
        <v>670434.4781340254</v>
      </c>
      <c r="CC189" s="42"/>
      <c r="CD189" s="32">
        <f t="shared" si="5"/>
        <v>552435.0441</v>
      </c>
      <c r="CE189" s="38"/>
      <c r="CF189" s="38"/>
      <c r="CG189" s="38"/>
      <c r="CH189" s="38"/>
      <c r="CI189" s="38"/>
      <c r="CJ189" s="38"/>
      <c r="CK189" s="38"/>
      <c r="CL189" s="39" t="b">
        <v>0</v>
      </c>
      <c r="CM189" s="40"/>
      <c r="CN189" s="40"/>
      <c r="CO189" s="40"/>
      <c r="CP189" s="38"/>
      <c r="CQ189" s="38"/>
      <c r="CR189" s="38"/>
      <c r="CS189" s="38"/>
    </row>
    <row r="190" ht="15.75" customHeight="1">
      <c r="A190" s="29">
        <v>44232.0</v>
      </c>
      <c r="B190" s="38"/>
      <c r="C190" s="38"/>
      <c r="D190" s="31" t="s">
        <v>73</v>
      </c>
      <c r="E190" s="31" t="str">
        <f t="shared" si="1"/>
        <v>PS</v>
      </c>
      <c r="F190" s="30" t="b">
        <f t="shared" si="2"/>
        <v>0</v>
      </c>
      <c r="G190" s="30">
        <v>2.0</v>
      </c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43">
        <v>27.688</v>
      </c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42">
        <v>3529.265118186468</v>
      </c>
      <c r="BG190" s="42"/>
      <c r="BH190" s="32">
        <f t="shared" si="3"/>
        <v>3955.690286</v>
      </c>
      <c r="BI190" s="38"/>
      <c r="BJ190" s="38"/>
      <c r="BK190" s="38"/>
      <c r="BL190" s="36">
        <v>3.903147189150231E-4</v>
      </c>
      <c r="BM190" s="36">
        <v>9.088273082294775E-5</v>
      </c>
      <c r="BN190" s="36"/>
      <c r="BO190" s="36"/>
      <c r="BP190" s="36"/>
      <c r="BQ190" s="36">
        <v>4.478047841044129E-4</v>
      </c>
      <c r="BR190" s="36">
        <v>5.949717736621995E-5</v>
      </c>
      <c r="BS190" s="36">
        <v>4.19059751509718E-4</v>
      </c>
      <c r="BT190" s="36"/>
      <c r="BU190" s="37">
        <f t="shared" si="4"/>
        <v>0.0003980365702</v>
      </c>
      <c r="BV190" s="38"/>
      <c r="BW190" s="38"/>
      <c r="BX190" s="38"/>
      <c r="BY190" s="38"/>
      <c r="BZ190" s="38"/>
      <c r="CA190" s="38"/>
      <c r="CB190" s="42">
        <v>458963.2822945591</v>
      </c>
      <c r="CC190" s="42"/>
      <c r="CD190" s="32">
        <f t="shared" si="5"/>
        <v>544719.2634</v>
      </c>
      <c r="CE190" s="38"/>
      <c r="CF190" s="38"/>
      <c r="CG190" s="38"/>
      <c r="CH190" s="38"/>
      <c r="CI190" s="38"/>
      <c r="CJ190" s="38"/>
      <c r="CK190" s="38"/>
      <c r="CL190" s="39" t="b">
        <v>0</v>
      </c>
      <c r="CM190" s="40"/>
      <c r="CN190" s="40"/>
      <c r="CO190" s="40"/>
      <c r="CP190" s="38"/>
      <c r="CQ190" s="38"/>
      <c r="CR190" s="38"/>
      <c r="CS190" s="38"/>
    </row>
    <row r="191" ht="15.75" customHeight="1">
      <c r="A191" s="29">
        <v>44233.0</v>
      </c>
      <c r="B191" s="38"/>
      <c r="C191" s="38"/>
      <c r="D191" s="31" t="s">
        <v>73</v>
      </c>
      <c r="E191" s="31" t="str">
        <f t="shared" si="1"/>
        <v>PS</v>
      </c>
      <c r="F191" s="30" t="b">
        <f t="shared" si="2"/>
        <v>0</v>
      </c>
      <c r="G191" s="30">
        <v>2.0</v>
      </c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43">
        <v>27.916</v>
      </c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42">
        <v>2475.913365657952</v>
      </c>
      <c r="BG191" s="42"/>
      <c r="BH191" s="32">
        <f t="shared" si="3"/>
        <v>3873.904648</v>
      </c>
      <c r="BI191" s="38"/>
      <c r="BJ191" s="38"/>
      <c r="BK191" s="38"/>
      <c r="BL191" s="36">
        <v>3.488876173907375E-4</v>
      </c>
      <c r="BM191" s="36">
        <v>1.698394280311983E-4</v>
      </c>
      <c r="BN191" s="36"/>
      <c r="BO191" s="36"/>
      <c r="BP191" s="36"/>
      <c r="BQ191" s="36">
        <v>3.349140048012188E-4</v>
      </c>
      <c r="BR191" s="36">
        <v>1.361176531422197E-4</v>
      </c>
      <c r="BS191" s="36">
        <v>3.419008110959782E-4</v>
      </c>
      <c r="BT191" s="36"/>
      <c r="BU191" s="37">
        <f t="shared" si="4"/>
        <v>0.0003357730505</v>
      </c>
      <c r="BV191" s="38"/>
      <c r="BW191" s="38"/>
      <c r="BX191" s="38"/>
      <c r="BY191" s="38"/>
      <c r="BZ191" s="38"/>
      <c r="CA191" s="38"/>
      <c r="CB191" s="42">
        <v>366230.9152647102</v>
      </c>
      <c r="CC191" s="42"/>
      <c r="CD191" s="32">
        <f t="shared" si="5"/>
        <v>517598.9323</v>
      </c>
      <c r="CE191" s="38"/>
      <c r="CF191" s="38"/>
      <c r="CG191" s="38"/>
      <c r="CH191" s="38"/>
      <c r="CI191" s="38"/>
      <c r="CJ191" s="38"/>
      <c r="CK191" s="38"/>
      <c r="CL191" s="39" t="b">
        <v>0</v>
      </c>
      <c r="CM191" s="40"/>
      <c r="CN191" s="40"/>
      <c r="CO191" s="40"/>
      <c r="CP191" s="38"/>
      <c r="CQ191" s="38"/>
      <c r="CR191" s="38"/>
      <c r="CS191" s="38"/>
    </row>
    <row r="192" ht="15.75" customHeight="1">
      <c r="A192" s="29">
        <v>44234.0</v>
      </c>
      <c r="B192" s="38"/>
      <c r="C192" s="38"/>
      <c r="D192" s="31" t="s">
        <v>73</v>
      </c>
      <c r="E192" s="31" t="str">
        <f t="shared" si="1"/>
        <v>PS</v>
      </c>
      <c r="F192" s="30" t="b">
        <f t="shared" si="2"/>
        <v>0</v>
      </c>
      <c r="G192" s="30">
        <v>2.0</v>
      </c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43">
        <v>27.1</v>
      </c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  <c r="BF192" s="42">
        <v>5219.689325463598</v>
      </c>
      <c r="BG192" s="42"/>
      <c r="BH192" s="32">
        <f t="shared" si="3"/>
        <v>3552.562097</v>
      </c>
      <c r="BI192" s="38"/>
      <c r="BJ192" s="38"/>
      <c r="BK192" s="38"/>
      <c r="BL192" s="36">
        <v>4.228336694618239E-4</v>
      </c>
      <c r="BM192" s="36">
        <v>2.696415825443129E-5</v>
      </c>
      <c r="BN192" s="36"/>
      <c r="BO192" s="36"/>
      <c r="BP192" s="36"/>
      <c r="BQ192" s="36">
        <v>3.859000202039345E-4</v>
      </c>
      <c r="BR192" s="36">
        <v>8.30910600530599E-5</v>
      </c>
      <c r="BS192" s="36">
        <v>4.043668448328792E-4</v>
      </c>
      <c r="BT192" s="36"/>
      <c r="BU192" s="37">
        <f t="shared" si="4"/>
        <v>0.0003021551188</v>
      </c>
      <c r="BV192" s="38"/>
      <c r="BW192" s="38"/>
      <c r="BX192" s="38"/>
      <c r="BY192" s="38"/>
      <c r="BZ192" s="38"/>
      <c r="CA192" s="38"/>
      <c r="CB192" s="42">
        <v>641382.3750896531</v>
      </c>
      <c r="CC192" s="42"/>
      <c r="CD192" s="32">
        <f t="shared" si="5"/>
        <v>485317.5171</v>
      </c>
      <c r="CE192" s="38"/>
      <c r="CF192" s="38"/>
      <c r="CG192" s="38"/>
      <c r="CH192" s="38"/>
      <c r="CI192" s="38"/>
      <c r="CJ192" s="38"/>
      <c r="CK192" s="38"/>
      <c r="CL192" s="39" t="b">
        <v>0</v>
      </c>
      <c r="CM192" s="40"/>
      <c r="CN192" s="40"/>
      <c r="CO192" s="40"/>
      <c r="CP192" s="38"/>
      <c r="CQ192" s="38"/>
      <c r="CR192" s="38"/>
      <c r="CS192" s="38"/>
    </row>
    <row r="193" ht="15.75" customHeight="1">
      <c r="A193" s="29">
        <v>44235.0</v>
      </c>
      <c r="B193" s="38"/>
      <c r="C193" s="38"/>
      <c r="D193" s="31" t="s">
        <v>73</v>
      </c>
      <c r="E193" s="31" t="str">
        <f t="shared" si="1"/>
        <v>PS</v>
      </c>
      <c r="F193" s="30" t="b">
        <f t="shared" si="2"/>
        <v>0</v>
      </c>
      <c r="G193" s="30">
        <v>2.0</v>
      </c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43">
        <v>26.909</v>
      </c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38"/>
      <c r="BF193" s="42">
        <v>3463.177336570803</v>
      </c>
      <c r="BG193" s="42"/>
      <c r="BH193" s="32">
        <f t="shared" si="3"/>
        <v>3656.507533</v>
      </c>
      <c r="BI193" s="38"/>
      <c r="BJ193" s="38"/>
      <c r="BK193" s="38"/>
      <c r="BL193" s="36">
        <v>2.000459179823321E-4</v>
      </c>
      <c r="BM193" s="36">
        <v>1.998491242189424E-5</v>
      </c>
      <c r="BN193" s="36"/>
      <c r="BO193" s="36"/>
      <c r="BP193" s="36"/>
      <c r="BQ193" s="36">
        <v>2.581040904482852E-4</v>
      </c>
      <c r="BR193" s="36">
        <v>3.740755258620386E-5</v>
      </c>
      <c r="BS193" s="36">
        <v>2.290750042153087E-4</v>
      </c>
      <c r="BT193" s="36"/>
      <c r="BU193" s="37">
        <f t="shared" si="4"/>
        <v>0.0002561971553</v>
      </c>
      <c r="BV193" s="38"/>
      <c r="BW193" s="38"/>
      <c r="BX193" s="38"/>
      <c r="BY193" s="38"/>
      <c r="BZ193" s="38"/>
      <c r="CA193" s="38"/>
      <c r="CB193" s="42">
        <v>450983.6107115913</v>
      </c>
      <c r="CC193" s="42"/>
      <c r="CD193" s="32">
        <f t="shared" si="5"/>
        <v>504772.9485</v>
      </c>
      <c r="CE193" s="38"/>
      <c r="CF193" s="38"/>
      <c r="CG193" s="38"/>
      <c r="CH193" s="38"/>
      <c r="CI193" s="38"/>
      <c r="CJ193" s="38"/>
      <c r="CK193" s="38"/>
      <c r="CL193" s="39" t="b">
        <v>0</v>
      </c>
      <c r="CM193" s="40"/>
      <c r="CN193" s="40"/>
      <c r="CO193" s="40"/>
      <c r="CP193" s="38"/>
      <c r="CQ193" s="38"/>
      <c r="CR193" s="38"/>
      <c r="CS193" s="38"/>
    </row>
    <row r="194" ht="15.75" customHeight="1">
      <c r="A194" s="29">
        <v>44237.0</v>
      </c>
      <c r="B194" s="38"/>
      <c r="C194" s="38"/>
      <c r="D194" s="31" t="s">
        <v>73</v>
      </c>
      <c r="E194" s="31" t="str">
        <f t="shared" si="1"/>
        <v>PS</v>
      </c>
      <c r="F194" s="30" t="b">
        <f t="shared" si="2"/>
        <v>0</v>
      </c>
      <c r="G194" s="30">
        <v>2.0</v>
      </c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43">
        <v>26.365</v>
      </c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38"/>
      <c r="BF194" s="42">
        <v>3074.765339606171</v>
      </c>
      <c r="BG194" s="42"/>
      <c r="BH194" s="32">
        <f t="shared" si="3"/>
        <v>4150.483928</v>
      </c>
      <c r="BI194" s="38"/>
      <c r="BJ194" s="38"/>
      <c r="BK194" s="38"/>
      <c r="BL194" s="36">
        <v>1.141268349266346E-4</v>
      </c>
      <c r="BM194" s="36">
        <v>3.915980148170125E-5</v>
      </c>
      <c r="BN194" s="36"/>
      <c r="BO194" s="36"/>
      <c r="BP194" s="36"/>
      <c r="BQ194" s="36">
        <v>1.186195296010642E-4</v>
      </c>
      <c r="BR194" s="36">
        <v>4.024424907883125E-5</v>
      </c>
      <c r="BS194" s="36">
        <v>1.163731822638494E-4</v>
      </c>
      <c r="BT194" s="36"/>
      <c r="BU194" s="37">
        <f t="shared" si="4"/>
        <v>0.0002736995884</v>
      </c>
      <c r="BV194" s="38"/>
      <c r="BW194" s="38"/>
      <c r="BX194" s="38"/>
      <c r="BY194" s="38"/>
      <c r="BZ194" s="38"/>
      <c r="CA194" s="38"/>
      <c r="CB194" s="42">
        <v>509027.4019718015</v>
      </c>
      <c r="CC194" s="42"/>
      <c r="CD194" s="32">
        <f t="shared" si="5"/>
        <v>572249.4802</v>
      </c>
      <c r="CE194" s="38"/>
      <c r="CF194" s="38"/>
      <c r="CG194" s="38"/>
      <c r="CH194" s="38"/>
      <c r="CI194" s="38"/>
      <c r="CJ194" s="38"/>
      <c r="CK194" s="38"/>
      <c r="CL194" s="39" t="b">
        <v>0</v>
      </c>
      <c r="CM194" s="40"/>
      <c r="CN194" s="40"/>
      <c r="CO194" s="40"/>
      <c r="CP194" s="38"/>
      <c r="CQ194" s="38"/>
      <c r="CR194" s="38"/>
      <c r="CS194" s="38"/>
    </row>
    <row r="195" ht="15.75" customHeight="1">
      <c r="A195" s="29">
        <v>44238.0</v>
      </c>
      <c r="B195" s="38"/>
      <c r="C195" s="38"/>
      <c r="D195" s="31" t="s">
        <v>73</v>
      </c>
      <c r="E195" s="31" t="str">
        <f t="shared" si="1"/>
        <v>PS</v>
      </c>
      <c r="F195" s="30" t="b">
        <f t="shared" si="2"/>
        <v>0</v>
      </c>
      <c r="G195" s="30">
        <v>2.0</v>
      </c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43">
        <v>27.227</v>
      </c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42">
        <v>4048.992298099061</v>
      </c>
      <c r="BG195" s="42"/>
      <c r="BH195" s="32">
        <f t="shared" si="3"/>
        <v>5225.398383</v>
      </c>
      <c r="BI195" s="38"/>
      <c r="BJ195" s="38"/>
      <c r="BK195" s="38"/>
      <c r="BL195" s="36">
        <v>1.974696251709083E-4</v>
      </c>
      <c r="BM195" s="36">
        <v>4.37981069428303E-5</v>
      </c>
      <c r="BN195" s="36"/>
      <c r="BO195" s="36"/>
      <c r="BP195" s="36"/>
      <c r="BQ195" s="36">
        <v>1.810702434638435E-4</v>
      </c>
      <c r="BR195" s="36">
        <v>2.804960352780604E-5</v>
      </c>
      <c r="BS195" s="36">
        <v>1.892699343173759E-4</v>
      </c>
      <c r="BT195" s="36"/>
      <c r="BU195" s="37">
        <f t="shared" si="4"/>
        <v>0.000263146472</v>
      </c>
      <c r="BV195" s="38"/>
      <c r="BW195" s="38"/>
      <c r="BX195" s="38"/>
      <c r="BY195" s="38"/>
      <c r="BZ195" s="38"/>
      <c r="CA195" s="38"/>
      <c r="CB195" s="42">
        <v>556240.4394321039</v>
      </c>
      <c r="CC195" s="42"/>
      <c r="CD195" s="32">
        <f t="shared" si="5"/>
        <v>765620.0845</v>
      </c>
      <c r="CE195" s="38"/>
      <c r="CF195" s="38"/>
      <c r="CG195" s="38"/>
      <c r="CH195" s="38"/>
      <c r="CI195" s="38"/>
      <c r="CJ195" s="38"/>
      <c r="CK195" s="38"/>
      <c r="CL195" s="39" t="b">
        <v>0</v>
      </c>
      <c r="CM195" s="40"/>
      <c r="CN195" s="40"/>
      <c r="CO195" s="40"/>
      <c r="CP195" s="38"/>
      <c r="CQ195" s="38"/>
      <c r="CR195" s="38"/>
      <c r="CS195" s="38"/>
    </row>
    <row r="196" ht="15.75" customHeight="1">
      <c r="A196" s="29">
        <v>44239.0</v>
      </c>
      <c r="B196" s="38"/>
      <c r="C196" s="38"/>
      <c r="D196" s="31" t="s">
        <v>73</v>
      </c>
      <c r="E196" s="31" t="str">
        <f t="shared" si="1"/>
        <v>PS</v>
      </c>
      <c r="F196" s="30" t="b">
        <f t="shared" si="2"/>
        <v>0</v>
      </c>
      <c r="G196" s="30">
        <v>2.0</v>
      </c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43">
        <v>28.02</v>
      </c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38"/>
      <c r="BF196" s="42">
        <v>4945.795339530039</v>
      </c>
      <c r="BG196" s="42"/>
      <c r="BH196" s="32">
        <f t="shared" si="3"/>
        <v>5275.764284</v>
      </c>
      <c r="BI196" s="38"/>
      <c r="BJ196" s="38"/>
      <c r="BK196" s="38"/>
      <c r="BL196" s="36">
        <v>5.125624391149783E-4</v>
      </c>
      <c r="BM196" s="36">
        <v>1.171912922187826E-4</v>
      </c>
      <c r="BN196" s="36"/>
      <c r="BO196" s="36"/>
      <c r="BP196" s="36"/>
      <c r="BQ196" s="36">
        <v>3.462635138626739E-4</v>
      </c>
      <c r="BR196" s="36">
        <v>5.611122039611566E-5</v>
      </c>
      <c r="BS196" s="36">
        <v>4.294129764888261E-4</v>
      </c>
      <c r="BT196" s="36"/>
      <c r="BU196" s="37">
        <f t="shared" si="4"/>
        <v>0.0002880128252</v>
      </c>
      <c r="BV196" s="38"/>
      <c r="BW196" s="38"/>
      <c r="BX196" s="38"/>
      <c r="BY196" s="38"/>
      <c r="BZ196" s="38"/>
      <c r="CA196" s="38"/>
      <c r="CB196" s="42">
        <v>703613.5739782408</v>
      </c>
      <c r="CC196" s="42"/>
      <c r="CD196" s="32">
        <f t="shared" si="5"/>
        <v>780907.2667</v>
      </c>
      <c r="CE196" s="38"/>
      <c r="CF196" s="38"/>
      <c r="CG196" s="38"/>
      <c r="CH196" s="38"/>
      <c r="CI196" s="38"/>
      <c r="CJ196" s="38"/>
      <c r="CK196" s="38"/>
      <c r="CL196" s="39" t="b">
        <v>0</v>
      </c>
      <c r="CM196" s="40"/>
      <c r="CN196" s="40"/>
      <c r="CO196" s="40"/>
      <c r="CP196" s="38"/>
      <c r="CQ196" s="38"/>
      <c r="CR196" s="38"/>
      <c r="CS196" s="38"/>
    </row>
    <row r="197" ht="15.75" customHeight="1">
      <c r="A197" s="29">
        <v>44240.0</v>
      </c>
      <c r="B197" s="38"/>
      <c r="C197" s="38"/>
      <c r="D197" s="31" t="s">
        <v>73</v>
      </c>
      <c r="E197" s="31" t="str">
        <f t="shared" si="1"/>
        <v>PS</v>
      </c>
      <c r="F197" s="30" t="b">
        <f t="shared" si="2"/>
        <v>0</v>
      </c>
      <c r="G197" s="30">
        <v>2.0</v>
      </c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43">
        <v>26.767</v>
      </c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42">
        <v>10594.26160077643</v>
      </c>
      <c r="BG197" s="42"/>
      <c r="BH197" s="32">
        <f t="shared" si="3"/>
        <v>5096.207126</v>
      </c>
      <c r="BI197" s="38"/>
      <c r="BJ197" s="38"/>
      <c r="BK197" s="38"/>
      <c r="BL197" s="36">
        <v>3.304864896772453E-4</v>
      </c>
      <c r="BM197" s="36">
        <v>5.562499950264576E-5</v>
      </c>
      <c r="BN197" s="36"/>
      <c r="BO197" s="36"/>
      <c r="BP197" s="36"/>
      <c r="BQ197" s="36">
        <v>3.72716036172206E-4</v>
      </c>
      <c r="BR197" s="36">
        <v>1.51823915714337E-5</v>
      </c>
      <c r="BS197" s="36">
        <v>3.516012629247256E-4</v>
      </c>
      <c r="BT197" s="36"/>
      <c r="BU197" s="37">
        <f t="shared" si="4"/>
        <v>0.0002983432963</v>
      </c>
      <c r="BV197" s="38"/>
      <c r="BW197" s="38"/>
      <c r="BX197" s="38"/>
      <c r="BY197" s="38"/>
      <c r="BZ197" s="38"/>
      <c r="CA197" s="38"/>
      <c r="CB197" s="42">
        <v>1608235.396651865</v>
      </c>
      <c r="CC197" s="42"/>
      <c r="CD197" s="32">
        <f t="shared" si="5"/>
        <v>740098.5762</v>
      </c>
      <c r="CE197" s="38"/>
      <c r="CF197" s="38"/>
      <c r="CG197" s="38"/>
      <c r="CH197" s="38"/>
      <c r="CI197" s="38"/>
      <c r="CJ197" s="38"/>
      <c r="CK197" s="38"/>
      <c r="CL197" s="40"/>
      <c r="CM197" s="40"/>
      <c r="CN197" s="40"/>
      <c r="CO197" s="40"/>
      <c r="CP197" s="38"/>
      <c r="CQ197" s="38"/>
      <c r="CR197" s="38"/>
      <c r="CS197" s="38"/>
    </row>
    <row r="198" ht="15.75" customHeight="1">
      <c r="A198" s="29">
        <v>44241.0</v>
      </c>
      <c r="B198" s="38"/>
      <c r="C198" s="38"/>
      <c r="D198" s="31" t="s">
        <v>73</v>
      </c>
      <c r="E198" s="31" t="str">
        <f t="shared" si="1"/>
        <v>PS</v>
      </c>
      <c r="F198" s="30" t="b">
        <f t="shared" si="2"/>
        <v>0</v>
      </c>
      <c r="G198" s="30">
        <v>2.0</v>
      </c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43">
        <v>28.133</v>
      </c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42">
        <v>3715.006842255721</v>
      </c>
      <c r="BG198" s="42"/>
      <c r="BH198" s="32">
        <f t="shared" si="3"/>
        <v>5164.354051</v>
      </c>
      <c r="BI198" s="38"/>
      <c r="BJ198" s="38"/>
      <c r="BK198" s="38"/>
      <c r="BL198" s="36">
        <v>3.726037076083244E-4</v>
      </c>
      <c r="BM198" s="36">
        <v>3.429414985529192E-5</v>
      </c>
      <c r="BN198" s="36"/>
      <c r="BO198" s="36"/>
      <c r="BP198" s="36"/>
      <c r="BQ198" s="36">
        <v>3.342098327300549E-4</v>
      </c>
      <c r="BR198" s="36">
        <v>2.7620004735899E-5</v>
      </c>
      <c r="BS198" s="36">
        <v>3.534067701691896E-4</v>
      </c>
      <c r="BT198" s="36"/>
      <c r="BU198" s="37">
        <f t="shared" si="4"/>
        <v>0.0003065723138</v>
      </c>
      <c r="BV198" s="38"/>
      <c r="BW198" s="38"/>
      <c r="BX198" s="38"/>
      <c r="BY198" s="38"/>
      <c r="BZ198" s="38"/>
      <c r="CA198" s="38"/>
      <c r="CB198" s="42">
        <v>527419.521395045</v>
      </c>
      <c r="CC198" s="42"/>
      <c r="CD198" s="32">
        <f t="shared" si="5"/>
        <v>756960.2789</v>
      </c>
      <c r="CE198" s="38"/>
      <c r="CF198" s="38"/>
      <c r="CG198" s="38"/>
      <c r="CH198" s="38"/>
      <c r="CI198" s="38"/>
      <c r="CJ198" s="38"/>
      <c r="CK198" s="38"/>
      <c r="CL198" s="39" t="b">
        <v>0</v>
      </c>
      <c r="CM198" s="40"/>
      <c r="CN198" s="40"/>
      <c r="CO198" s="40"/>
      <c r="CP198" s="38"/>
      <c r="CQ198" s="38"/>
      <c r="CR198" s="38"/>
      <c r="CS198" s="38"/>
    </row>
    <row r="199" ht="15.75" customHeight="1">
      <c r="A199" s="29">
        <v>44242.0</v>
      </c>
      <c r="B199" s="38"/>
      <c r="C199" s="38"/>
      <c r="D199" s="31" t="s">
        <v>73</v>
      </c>
      <c r="E199" s="31" t="str">
        <f t="shared" si="1"/>
        <v>PS</v>
      </c>
      <c r="F199" s="30" t="b">
        <f t="shared" si="2"/>
        <v>0</v>
      </c>
      <c r="G199" s="30">
        <v>2.0</v>
      </c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43">
        <v>27.86</v>
      </c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42">
        <v>2176.979547069493</v>
      </c>
      <c r="BG199" s="42"/>
      <c r="BH199" s="32">
        <f t="shared" si="3"/>
        <v>4563.128049</v>
      </c>
      <c r="BI199" s="38"/>
      <c r="BJ199" s="38"/>
      <c r="BK199" s="38"/>
      <c r="BL199" s="36">
        <v>1.686350953996399E-4</v>
      </c>
      <c r="BM199" s="36">
        <v>5.259851203094514E-5</v>
      </c>
      <c r="BN199" s="36"/>
      <c r="BO199" s="36"/>
      <c r="BP199" s="36"/>
      <c r="BQ199" s="36">
        <v>1.674159798148662E-4</v>
      </c>
      <c r="BR199" s="36">
        <v>7.02133084504522E-5</v>
      </c>
      <c r="BS199" s="36">
        <v>1.680255376072531E-4</v>
      </c>
      <c r="BT199" s="36"/>
      <c r="BU199" s="37">
        <f t="shared" si="4"/>
        <v>0.0002746931674</v>
      </c>
      <c r="BV199" s="38"/>
      <c r="BW199" s="38"/>
      <c r="BX199" s="38"/>
      <c r="BY199" s="38"/>
      <c r="BZ199" s="38"/>
      <c r="CA199" s="38"/>
      <c r="CB199" s="42">
        <v>304983.9496467006</v>
      </c>
      <c r="CC199" s="42"/>
      <c r="CD199" s="32">
        <f t="shared" si="5"/>
        <v>672844.7572</v>
      </c>
      <c r="CE199" s="38"/>
      <c r="CF199" s="38"/>
      <c r="CG199" s="38"/>
      <c r="CH199" s="38"/>
      <c r="CI199" s="38"/>
      <c r="CJ199" s="38"/>
      <c r="CK199" s="38"/>
      <c r="CL199" s="39" t="b">
        <v>0</v>
      </c>
      <c r="CM199" s="40"/>
      <c r="CN199" s="40"/>
      <c r="CO199" s="40"/>
      <c r="CP199" s="38"/>
      <c r="CQ199" s="38"/>
      <c r="CR199" s="38"/>
      <c r="CS199" s="38"/>
    </row>
    <row r="200" ht="15.75" customHeight="1">
      <c r="A200" s="29">
        <v>44243.0</v>
      </c>
      <c r="B200" s="38"/>
      <c r="C200" s="38"/>
      <c r="D200" s="31" t="s">
        <v>73</v>
      </c>
      <c r="E200" s="31" t="str">
        <f t="shared" si="1"/>
        <v>PS</v>
      </c>
      <c r="F200" s="30" t="b">
        <f t="shared" si="2"/>
        <v>0</v>
      </c>
      <c r="G200" s="30">
        <v>2.0</v>
      </c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43">
        <v>27.294</v>
      </c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42">
        <v>4389.726922918493</v>
      </c>
      <c r="BG200" s="42"/>
      <c r="BH200" s="32">
        <f t="shared" si="3"/>
        <v>3390.140465</v>
      </c>
      <c r="BI200" s="38"/>
      <c r="BJ200" s="38"/>
      <c r="BK200" s="38"/>
      <c r="BL200" s="36">
        <v>2.317634960754246E-4</v>
      </c>
      <c r="BM200" s="36">
        <v>2.517833838762843E-5</v>
      </c>
      <c r="BN200" s="36"/>
      <c r="BO200" s="36"/>
      <c r="BP200" s="36"/>
      <c r="BQ200" s="36">
        <v>2.2906654704961E-4</v>
      </c>
      <c r="BR200" s="36">
        <v>4.74659594652193E-5</v>
      </c>
      <c r="BS200" s="36">
        <v>2.304150215625173E-4</v>
      </c>
      <c r="BT200" s="36"/>
      <c r="BU200" s="37">
        <f t="shared" si="4"/>
        <v>0.0002539714521</v>
      </c>
      <c r="BV200" s="38"/>
      <c r="BW200" s="38"/>
      <c r="BX200" s="38"/>
      <c r="BY200" s="38"/>
      <c r="BZ200" s="38"/>
      <c r="CA200" s="38"/>
      <c r="CB200" s="42">
        <v>640548.9525922667</v>
      </c>
      <c r="CC200" s="42"/>
      <c r="CD200" s="32">
        <f t="shared" si="5"/>
        <v>500549.7197</v>
      </c>
      <c r="CE200" s="38"/>
      <c r="CF200" s="38"/>
      <c r="CG200" s="38"/>
      <c r="CH200" s="38"/>
      <c r="CI200" s="38"/>
      <c r="CJ200" s="38"/>
      <c r="CK200" s="38"/>
      <c r="CL200" s="39" t="b">
        <v>0</v>
      </c>
      <c r="CM200" s="40"/>
      <c r="CN200" s="40"/>
      <c r="CO200" s="40"/>
      <c r="CP200" s="38"/>
      <c r="CQ200" s="38"/>
      <c r="CR200" s="38"/>
      <c r="CS200" s="38"/>
    </row>
    <row r="201" ht="15.75" customHeight="1">
      <c r="A201" s="29">
        <v>44244.0</v>
      </c>
      <c r="B201" s="38"/>
      <c r="C201" s="38"/>
      <c r="D201" s="31" t="s">
        <v>73</v>
      </c>
      <c r="E201" s="31" t="str">
        <f t="shared" si="1"/>
        <v>PS</v>
      </c>
      <c r="F201" s="30" t="b">
        <f t="shared" si="2"/>
        <v>0</v>
      </c>
      <c r="G201" s="30">
        <v>2.0</v>
      </c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43">
        <v>28.616</v>
      </c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42">
        <v>1939.665334117644</v>
      </c>
      <c r="BG201" s="42"/>
      <c r="BH201" s="32">
        <f t="shared" si="3"/>
        <v>3208.510211</v>
      </c>
      <c r="BI201" s="38"/>
      <c r="BJ201" s="38"/>
      <c r="BK201" s="38"/>
      <c r="BL201" s="36">
        <v>3.173419431849931E-4</v>
      </c>
      <c r="BM201" s="36">
        <v>6.011488658634741E-5</v>
      </c>
      <c r="BN201" s="36"/>
      <c r="BO201" s="36"/>
      <c r="BP201" s="36"/>
      <c r="BQ201" s="36">
        <v>2.226925460142633E-4</v>
      </c>
      <c r="BR201" s="36">
        <v>6.011531745335087E-5</v>
      </c>
      <c r="BS201" s="36">
        <v>2.700172445996282E-4</v>
      </c>
      <c r="BT201" s="36"/>
      <c r="BU201" s="37">
        <f t="shared" si="4"/>
        <v>0.000230968892</v>
      </c>
      <c r="BV201" s="38"/>
      <c r="BW201" s="38"/>
      <c r="BX201" s="38"/>
      <c r="BY201" s="38"/>
      <c r="BZ201" s="38"/>
      <c r="CA201" s="38"/>
      <c r="CB201" s="42">
        <v>283035.9655544466</v>
      </c>
      <c r="CC201" s="42"/>
      <c r="CD201" s="32">
        <f t="shared" si="5"/>
        <v>478488.3697</v>
      </c>
      <c r="CE201" s="38"/>
      <c r="CF201" s="38"/>
      <c r="CG201" s="38"/>
      <c r="CH201" s="38"/>
      <c r="CI201" s="38"/>
      <c r="CJ201" s="38"/>
      <c r="CK201" s="38"/>
      <c r="CL201" s="39" t="b">
        <v>0</v>
      </c>
      <c r="CM201" s="40"/>
      <c r="CN201" s="40"/>
      <c r="CO201" s="40"/>
      <c r="CP201" s="38"/>
      <c r="CQ201" s="38"/>
      <c r="CR201" s="38"/>
      <c r="CS201" s="38"/>
    </row>
    <row r="202" ht="15.75" customHeight="1">
      <c r="A202" s="29">
        <v>44245.0</v>
      </c>
      <c r="B202" s="38"/>
      <c r="C202" s="38"/>
      <c r="D202" s="31" t="s">
        <v>73</v>
      </c>
      <c r="E202" s="31" t="str">
        <f t="shared" si="1"/>
        <v>PS</v>
      </c>
      <c r="F202" s="30" t="b">
        <f t="shared" si="2"/>
        <v>0</v>
      </c>
      <c r="G202" s="30">
        <v>2.0</v>
      </c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43">
        <v>27.448</v>
      </c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  <c r="BF202" s="42">
        <v>4729.323680402799</v>
      </c>
      <c r="BG202" s="42"/>
      <c r="BH202" s="32">
        <f t="shared" si="3"/>
        <v>4208.723213</v>
      </c>
      <c r="BI202" s="38"/>
      <c r="BJ202" s="38"/>
      <c r="BK202" s="38"/>
      <c r="BL202" s="36">
        <v>2.195395080882812E-4</v>
      </c>
      <c r="BM202" s="36">
        <v>3.641007738792898E-5</v>
      </c>
      <c r="BN202" s="36"/>
      <c r="BO202" s="36"/>
      <c r="BP202" s="36"/>
      <c r="BQ202" s="36">
        <v>2.764458654156826E-4</v>
      </c>
      <c r="BR202" s="36">
        <v>4.937547115704572E-5</v>
      </c>
      <c r="BS202" s="36">
        <v>2.479926867519819E-4</v>
      </c>
      <c r="BT202" s="36"/>
      <c r="BU202" s="37">
        <f t="shared" si="4"/>
        <v>0.0002493488339</v>
      </c>
      <c r="BV202" s="38"/>
      <c r="BW202" s="38"/>
      <c r="BX202" s="38"/>
      <c r="BY202" s="38"/>
      <c r="BZ202" s="38"/>
      <c r="CA202" s="38"/>
      <c r="CB202" s="42">
        <v>746760.2091356022</v>
      </c>
      <c r="CC202" s="42"/>
      <c r="CD202" s="32">
        <f t="shared" si="5"/>
        <v>624179.7839</v>
      </c>
      <c r="CE202" s="38"/>
      <c r="CF202" s="38"/>
      <c r="CG202" s="38"/>
      <c r="CH202" s="38"/>
      <c r="CI202" s="38"/>
      <c r="CJ202" s="38"/>
      <c r="CK202" s="38"/>
      <c r="CL202" s="39" t="b">
        <v>0</v>
      </c>
      <c r="CM202" s="40"/>
      <c r="CN202" s="40"/>
      <c r="CO202" s="40"/>
      <c r="CP202" s="38"/>
      <c r="CQ202" s="38"/>
      <c r="CR202" s="38"/>
      <c r="CS202" s="38"/>
    </row>
    <row r="203" ht="15.75" customHeight="1">
      <c r="A203" s="29">
        <v>44246.0</v>
      </c>
      <c r="B203" s="38"/>
      <c r="C203" s="38"/>
      <c r="D203" s="31" t="s">
        <v>73</v>
      </c>
      <c r="E203" s="31" t="str">
        <f t="shared" si="1"/>
        <v>PS</v>
      </c>
      <c r="F203" s="30" t="b">
        <f t="shared" si="2"/>
        <v>0</v>
      </c>
      <c r="G203" s="30">
        <v>2.0</v>
      </c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43">
        <v>28.063</v>
      </c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42">
        <v>2806.855567995239</v>
      </c>
      <c r="BG203" s="42"/>
      <c r="BH203" s="32">
        <f t="shared" si="3"/>
        <v>3699.74199</v>
      </c>
      <c r="BI203" s="38"/>
      <c r="BJ203" s="38"/>
      <c r="BK203" s="38"/>
      <c r="BL203" s="36">
        <v>2.526261402687784E-4</v>
      </c>
      <c r="BM203" s="36">
        <v>3.834160941850782E-5</v>
      </c>
      <c r="BN203" s="36"/>
      <c r="BO203" s="36"/>
      <c r="BP203" s="36"/>
      <c r="BQ203" s="36">
        <v>2.24161798565678E-4</v>
      </c>
      <c r="BR203" s="36">
        <v>8.793922678927222E-5</v>
      </c>
      <c r="BS203" s="36">
        <v>2.383939694172282E-4</v>
      </c>
      <c r="BT203" s="36"/>
      <c r="BU203" s="37">
        <f t="shared" si="4"/>
        <v>0.0002426099579</v>
      </c>
      <c r="BV203" s="38"/>
      <c r="BW203" s="38"/>
      <c r="BX203" s="38"/>
      <c r="BY203" s="38"/>
      <c r="BZ203" s="38"/>
      <c r="CA203" s="38"/>
      <c r="CB203" s="42">
        <v>417112.7716819324</v>
      </c>
      <c r="CC203" s="42"/>
      <c r="CD203" s="32">
        <f t="shared" si="5"/>
        <v>551629.5391</v>
      </c>
      <c r="CE203" s="38"/>
      <c r="CF203" s="38"/>
      <c r="CG203" s="38"/>
      <c r="CH203" s="38"/>
      <c r="CI203" s="38"/>
      <c r="CJ203" s="38"/>
      <c r="CK203" s="38"/>
      <c r="CL203" s="39" t="b">
        <v>0</v>
      </c>
      <c r="CM203" s="40"/>
      <c r="CN203" s="40"/>
      <c r="CO203" s="40"/>
      <c r="CP203" s="38"/>
      <c r="CQ203" s="38"/>
      <c r="CR203" s="38"/>
      <c r="CS203" s="38"/>
    </row>
    <row r="204" ht="15.75" customHeight="1">
      <c r="A204" s="29">
        <v>44247.0</v>
      </c>
      <c r="B204" s="38"/>
      <c r="C204" s="38"/>
      <c r="D204" s="31" t="s">
        <v>73</v>
      </c>
      <c r="E204" s="31" t="str">
        <f t="shared" si="1"/>
        <v>PS</v>
      </c>
      <c r="F204" s="30" t="b">
        <f t="shared" si="2"/>
        <v>0</v>
      </c>
      <c r="G204" s="30">
        <v>2.0</v>
      </c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43">
        <v>26.958</v>
      </c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38"/>
      <c r="BF204" s="42">
        <v>7178.044559549942</v>
      </c>
      <c r="BG204" s="42"/>
      <c r="BH204" s="32">
        <f t="shared" si="3"/>
        <v>4136.383245</v>
      </c>
      <c r="BI204" s="38"/>
      <c r="BJ204" s="38"/>
      <c r="BK204" s="38"/>
      <c r="BL204" s="36">
        <v>2.417766871451255E-4</v>
      </c>
      <c r="BM204" s="36">
        <v>4.449737775069238E-5</v>
      </c>
      <c r="BN204" s="36"/>
      <c r="BO204" s="36"/>
      <c r="BP204" s="36"/>
      <c r="BQ204" s="36">
        <v>2.780738069359615E-4</v>
      </c>
      <c r="BR204" s="36">
        <v>4.698900935272508E-5</v>
      </c>
      <c r="BS204" s="36">
        <v>2.599252470405434E-4</v>
      </c>
      <c r="BT204" s="36"/>
      <c r="BU204" s="37">
        <f t="shared" si="4"/>
        <v>0.0002533557237</v>
      </c>
      <c r="BV204" s="38"/>
      <c r="BW204" s="38"/>
      <c r="BX204" s="38"/>
      <c r="BY204" s="38"/>
      <c r="BZ204" s="38"/>
      <c r="CA204" s="38"/>
      <c r="CB204" s="42">
        <v>1033441.020349804</v>
      </c>
      <c r="CC204" s="42"/>
      <c r="CD204" s="32">
        <f t="shared" si="5"/>
        <v>607459.2392</v>
      </c>
      <c r="CE204" s="38"/>
      <c r="CF204" s="38"/>
      <c r="CG204" s="38"/>
      <c r="CH204" s="38"/>
      <c r="CI204" s="38"/>
      <c r="CJ204" s="38"/>
      <c r="CK204" s="38"/>
      <c r="CL204" s="39" t="b">
        <v>0</v>
      </c>
      <c r="CM204" s="40"/>
      <c r="CN204" s="40"/>
      <c r="CO204" s="40"/>
      <c r="CP204" s="38"/>
      <c r="CQ204" s="38"/>
      <c r="CR204" s="38"/>
      <c r="CS204" s="38"/>
    </row>
    <row r="205" ht="15.75" customHeight="1">
      <c r="A205" s="29">
        <v>44248.0</v>
      </c>
      <c r="B205" s="38"/>
      <c r="C205" s="38"/>
      <c r="D205" s="31" t="s">
        <v>73</v>
      </c>
      <c r="E205" s="31" t="str">
        <f t="shared" si="1"/>
        <v>PS</v>
      </c>
      <c r="F205" s="30" t="b">
        <f t="shared" si="2"/>
        <v>0</v>
      </c>
      <c r="G205" s="30">
        <v>2.0</v>
      </c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43">
        <v>28.394</v>
      </c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42">
        <v>1844.820805517273</v>
      </c>
      <c r="BG205" s="42"/>
      <c r="BH205" s="32">
        <f t="shared" si="3"/>
        <v>4029.17815</v>
      </c>
      <c r="BI205" s="38"/>
      <c r="BJ205" s="38"/>
      <c r="BK205" s="38"/>
      <c r="BL205" s="36">
        <v>2.204265347112122E-4</v>
      </c>
      <c r="BM205" s="36">
        <v>6.182386781903871E-5</v>
      </c>
      <c r="BN205" s="36"/>
      <c r="BO205" s="36"/>
      <c r="BP205" s="36"/>
      <c r="BQ205" s="36">
        <v>1.730147484522233E-4</v>
      </c>
      <c r="BR205" s="36">
        <v>2.809223075622639E-5</v>
      </c>
      <c r="BS205" s="36">
        <v>1.967206415817177E-4</v>
      </c>
      <c r="BT205" s="36"/>
      <c r="BU205" s="37">
        <f t="shared" si="4"/>
        <v>0.0002677827075</v>
      </c>
      <c r="BV205" s="38"/>
      <c r="BW205" s="38"/>
      <c r="BX205" s="38"/>
      <c r="BY205" s="38"/>
      <c r="BZ205" s="38"/>
      <c r="CA205" s="38"/>
      <c r="CB205" s="42">
        <v>277797.7289468048</v>
      </c>
      <c r="CC205" s="42"/>
      <c r="CD205" s="32">
        <f t="shared" si="5"/>
        <v>586589.8544</v>
      </c>
      <c r="CE205" s="38"/>
      <c r="CF205" s="38"/>
      <c r="CG205" s="38"/>
      <c r="CH205" s="38"/>
      <c r="CI205" s="38"/>
      <c r="CJ205" s="38"/>
      <c r="CK205" s="38"/>
      <c r="CL205" s="39" t="b">
        <v>1</v>
      </c>
      <c r="CM205" s="39" t="b">
        <v>0</v>
      </c>
      <c r="CN205" s="40"/>
      <c r="CO205" s="40"/>
      <c r="CP205" s="38"/>
      <c r="CQ205" s="38"/>
      <c r="CR205" s="38"/>
      <c r="CS205" s="38"/>
    </row>
    <row r="206" ht="15.75" customHeight="1">
      <c r="A206" s="29">
        <v>44249.0</v>
      </c>
      <c r="B206" s="38"/>
      <c r="C206" s="38"/>
      <c r="D206" s="31" t="s">
        <v>73</v>
      </c>
      <c r="E206" s="31" t="str">
        <f t="shared" si="1"/>
        <v>PS</v>
      </c>
      <c r="F206" s="30" t="b">
        <f t="shared" si="2"/>
        <v>0</v>
      </c>
      <c r="G206" s="30">
        <v>2.0</v>
      </c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43">
        <v>27.602</v>
      </c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42">
        <v>4122.871610642109</v>
      </c>
      <c r="BG206" s="42"/>
      <c r="BH206" s="32">
        <f t="shared" si="3"/>
        <v>4013.560682</v>
      </c>
      <c r="BI206" s="38"/>
      <c r="BJ206" s="38"/>
      <c r="BK206" s="38"/>
      <c r="BL206" s="36">
        <v>3.284717680384363E-4</v>
      </c>
      <c r="BM206" s="36">
        <v>1.025366258525079E-4</v>
      </c>
      <c r="BN206" s="36"/>
      <c r="BO206" s="36"/>
      <c r="BP206" s="36"/>
      <c r="BQ206" s="36">
        <v>3.190203790061393E-4</v>
      </c>
      <c r="BR206" s="36">
        <v>1.358021660616333E-4</v>
      </c>
      <c r="BS206" s="36">
        <v>3.237460735222878E-4</v>
      </c>
      <c r="BT206" s="36"/>
      <c r="BU206" s="37">
        <f t="shared" si="4"/>
        <v>0.0002927130887</v>
      </c>
      <c r="BV206" s="38"/>
      <c r="BW206" s="38"/>
      <c r="BX206" s="38"/>
      <c r="BY206" s="38"/>
      <c r="BZ206" s="38"/>
      <c r="CA206" s="38"/>
      <c r="CB206" s="42">
        <v>562184.4656481313</v>
      </c>
      <c r="CC206" s="42"/>
      <c r="CD206" s="32">
        <f t="shared" si="5"/>
        <v>559768.775</v>
      </c>
      <c r="CE206" s="38"/>
      <c r="CF206" s="38"/>
      <c r="CG206" s="38"/>
      <c r="CH206" s="38"/>
      <c r="CI206" s="38"/>
      <c r="CJ206" s="38"/>
      <c r="CK206" s="38"/>
      <c r="CL206" s="39" t="b">
        <v>0</v>
      </c>
      <c r="CM206" s="40"/>
      <c r="CN206" s="40"/>
      <c r="CO206" s="40"/>
      <c r="CP206" s="38"/>
      <c r="CQ206" s="38"/>
      <c r="CR206" s="38"/>
      <c r="CS206" s="38"/>
    </row>
    <row r="207" ht="15.75" customHeight="1">
      <c r="A207" s="29">
        <v>44250.0</v>
      </c>
      <c r="B207" s="38"/>
      <c r="C207" s="38"/>
      <c r="D207" s="31" t="s">
        <v>73</v>
      </c>
      <c r="E207" s="31" t="str">
        <f t="shared" si="1"/>
        <v>PS</v>
      </c>
      <c r="F207" s="30" t="b">
        <f t="shared" si="2"/>
        <v>0</v>
      </c>
      <c r="G207" s="30">
        <v>2.0</v>
      </c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43">
        <v>30.357</v>
      </c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42">
        <v>4193.298208330545</v>
      </c>
      <c r="BG207" s="42"/>
      <c r="BH207" s="32">
        <f t="shared" si="3"/>
        <v>3669.851608</v>
      </c>
      <c r="BI207" s="38"/>
      <c r="BJ207" s="38"/>
      <c r="BK207" s="38"/>
      <c r="BL207" s="36">
        <v>3.538897767220084E-4</v>
      </c>
      <c r="BM207" s="36">
        <v>7.857276248652607E-5</v>
      </c>
      <c r="BN207" s="36"/>
      <c r="BO207" s="36"/>
      <c r="BP207" s="36"/>
      <c r="BQ207" s="36">
        <v>2.863654356436729E-4</v>
      </c>
      <c r="BR207" s="36">
        <v>8.75247378220526E-5</v>
      </c>
      <c r="BS207" s="36">
        <v>3.201276061828406E-4</v>
      </c>
      <c r="BT207" s="36"/>
      <c r="BU207" s="37">
        <f t="shared" si="4"/>
        <v>0.0002923971127</v>
      </c>
      <c r="BV207" s="38"/>
      <c r="BW207" s="38"/>
      <c r="BX207" s="38"/>
      <c r="BY207" s="38"/>
      <c r="BZ207" s="38"/>
      <c r="CA207" s="38"/>
      <c r="CB207" s="42">
        <v>642413.2855162395</v>
      </c>
      <c r="CC207" s="42"/>
      <c r="CD207" s="32">
        <f t="shared" si="5"/>
        <v>519985.6504</v>
      </c>
      <c r="CE207" s="38"/>
      <c r="CF207" s="38"/>
      <c r="CG207" s="38"/>
      <c r="CH207" s="38"/>
      <c r="CI207" s="38"/>
      <c r="CJ207" s="38"/>
      <c r="CK207" s="38"/>
      <c r="CL207" s="39" t="b">
        <v>1</v>
      </c>
      <c r="CM207" s="39" t="b">
        <v>0</v>
      </c>
      <c r="CN207" s="40"/>
      <c r="CO207" s="40"/>
      <c r="CP207" s="38"/>
      <c r="CQ207" s="38"/>
      <c r="CR207" s="38"/>
      <c r="CS207" s="38"/>
    </row>
    <row r="208" ht="15.75" customHeight="1">
      <c r="A208" s="29">
        <v>44251.0</v>
      </c>
      <c r="B208" s="38"/>
      <c r="C208" s="38"/>
      <c r="D208" s="31" t="s">
        <v>73</v>
      </c>
      <c r="E208" s="31" t="str">
        <f t="shared" si="1"/>
        <v>PS</v>
      </c>
      <c r="F208" s="30" t="b">
        <f t="shared" si="2"/>
        <v>0</v>
      </c>
      <c r="G208" s="30">
        <v>2.0</v>
      </c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43">
        <v>28.758</v>
      </c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42">
        <v>2728.768224626286</v>
      </c>
      <c r="BG208" s="42"/>
      <c r="BH208" s="32">
        <f t="shared" si="3"/>
        <v>5350.993024</v>
      </c>
      <c r="BI208" s="38"/>
      <c r="BJ208" s="38"/>
      <c r="BK208" s="38"/>
      <c r="BL208" s="36">
        <v>3.506623126617087E-4</v>
      </c>
      <c r="BM208" s="36">
        <v>2.207610942464455E-5</v>
      </c>
      <c r="BN208" s="36"/>
      <c r="BO208" s="36"/>
      <c r="BP208" s="36"/>
      <c r="BQ208" s="36">
        <v>3.754294381111086E-4</v>
      </c>
      <c r="BR208" s="36">
        <v>9.431825183356642E-5</v>
      </c>
      <c r="BS208" s="36">
        <v>3.630458753864086E-4</v>
      </c>
      <c r="BT208" s="36"/>
      <c r="BU208" s="37">
        <f t="shared" si="4"/>
        <v>0.0003439419424</v>
      </c>
      <c r="BV208" s="38"/>
      <c r="BW208" s="38"/>
      <c r="BX208" s="38"/>
      <c r="BY208" s="38"/>
      <c r="BZ208" s="38"/>
      <c r="CA208" s="38"/>
      <c r="CB208" s="42">
        <v>283007.3744965536</v>
      </c>
      <c r="CC208" s="42"/>
      <c r="CD208" s="32">
        <f t="shared" si="5"/>
        <v>782915.1314</v>
      </c>
      <c r="CE208" s="38"/>
      <c r="CF208" s="38"/>
      <c r="CG208" s="38"/>
      <c r="CH208" s="38"/>
      <c r="CI208" s="38"/>
      <c r="CJ208" s="38"/>
      <c r="CK208" s="38"/>
      <c r="CL208" s="39" t="b">
        <v>0</v>
      </c>
      <c r="CM208" s="40"/>
      <c r="CN208" s="40"/>
      <c r="CO208" s="40"/>
      <c r="CP208" s="38"/>
      <c r="CQ208" s="38"/>
      <c r="CR208" s="38"/>
      <c r="CS208" s="38"/>
    </row>
    <row r="209" ht="15.75" customHeight="1">
      <c r="A209" s="29">
        <v>44253.0</v>
      </c>
      <c r="B209" s="38"/>
      <c r="C209" s="38"/>
      <c r="D209" s="31" t="s">
        <v>73</v>
      </c>
      <c r="E209" s="31" t="str">
        <f t="shared" si="1"/>
        <v>PS</v>
      </c>
      <c r="F209" s="30" t="b">
        <f t="shared" si="2"/>
        <v>0</v>
      </c>
      <c r="G209" s="30">
        <v>2.0</v>
      </c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43">
        <v>27.504</v>
      </c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38"/>
      <c r="BF209" s="42">
        <v>5459.499190494406</v>
      </c>
      <c r="BG209" s="42"/>
      <c r="BH209" s="32">
        <f t="shared" si="3"/>
        <v>6947.077323</v>
      </c>
      <c r="BI209" s="38"/>
      <c r="BJ209" s="38"/>
      <c r="BK209" s="38"/>
      <c r="BL209" s="36">
        <v>2.924563312545779E-4</v>
      </c>
      <c r="BM209" s="36">
        <v>8.065754982959194E-5</v>
      </c>
      <c r="BN209" s="36"/>
      <c r="BO209" s="36"/>
      <c r="BP209" s="36"/>
      <c r="BQ209" s="36">
        <v>2.24234402589074E-4</v>
      </c>
      <c r="BR209" s="36">
        <v>4.561786744204074E-5</v>
      </c>
      <c r="BS209" s="36">
        <v>2.583453669218259E-4</v>
      </c>
      <c r="BT209" s="36"/>
      <c r="BU209" s="37">
        <f t="shared" si="4"/>
        <v>0.0004376006989</v>
      </c>
      <c r="BV209" s="38"/>
      <c r="BW209" s="38"/>
      <c r="BX209" s="38"/>
      <c r="BY209" s="38"/>
      <c r="BZ209" s="38"/>
      <c r="CA209" s="38"/>
      <c r="CB209" s="42">
        <v>834525.3975109989</v>
      </c>
      <c r="CC209" s="42"/>
      <c r="CD209" s="32">
        <f t="shared" si="5"/>
        <v>1030048.921</v>
      </c>
      <c r="CE209" s="38"/>
      <c r="CF209" s="38"/>
      <c r="CG209" s="38"/>
      <c r="CH209" s="38"/>
      <c r="CI209" s="38"/>
      <c r="CJ209" s="38"/>
      <c r="CK209" s="38"/>
      <c r="CL209" s="39" t="b">
        <v>1</v>
      </c>
      <c r="CM209" s="39" t="b">
        <v>0</v>
      </c>
      <c r="CN209" s="40"/>
      <c r="CO209" s="40"/>
      <c r="CP209" s="38"/>
      <c r="CQ209" s="38"/>
      <c r="CR209" s="38"/>
      <c r="CS209" s="38"/>
    </row>
    <row r="210" ht="15.75" customHeight="1">
      <c r="A210" s="29">
        <v>44254.0</v>
      </c>
      <c r="B210" s="38"/>
      <c r="C210" s="38"/>
      <c r="D210" s="31" t="s">
        <v>73</v>
      </c>
      <c r="E210" s="31" t="str">
        <f t="shared" si="1"/>
        <v>PS</v>
      </c>
      <c r="F210" s="30" t="b">
        <f t="shared" si="2"/>
        <v>0</v>
      </c>
      <c r="G210" s="30">
        <v>2.0</v>
      </c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43">
        <v>27.426</v>
      </c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42">
        <v>10250.52788794888</v>
      </c>
      <c r="BG210" s="42"/>
      <c r="BH210" s="32">
        <f t="shared" si="3"/>
        <v>8575.135644</v>
      </c>
      <c r="BI210" s="38"/>
      <c r="BJ210" s="38"/>
      <c r="BK210" s="38"/>
      <c r="BL210" s="36">
        <v>4.268318196422023E-4</v>
      </c>
      <c r="BM210" s="36">
        <v>7.426179264023033E-5</v>
      </c>
      <c r="BN210" s="36"/>
      <c r="BO210" s="36"/>
      <c r="BP210" s="36"/>
      <c r="BQ210" s="36">
        <v>4.820577606324857E-4</v>
      </c>
      <c r="BR210" s="36">
        <v>3.944699467737872E-5</v>
      </c>
      <c r="BS210" s="36">
        <v>4.54444790137344E-4</v>
      </c>
      <c r="BT210" s="36"/>
      <c r="BU210" s="37">
        <f t="shared" si="4"/>
        <v>0.0004670394808</v>
      </c>
      <c r="BV210" s="38"/>
      <c r="BW210" s="38"/>
      <c r="BX210" s="38"/>
      <c r="BY210" s="38"/>
      <c r="BZ210" s="38"/>
      <c r="CA210" s="38"/>
      <c r="CB210" s="42">
        <v>1592445.133712578</v>
      </c>
      <c r="CC210" s="42"/>
      <c r="CD210" s="32">
        <f t="shared" si="5"/>
        <v>1286879.944</v>
      </c>
      <c r="CE210" s="38"/>
      <c r="CF210" s="38"/>
      <c r="CG210" s="38"/>
      <c r="CH210" s="38"/>
      <c r="CI210" s="38"/>
      <c r="CJ210" s="38"/>
      <c r="CK210" s="38"/>
      <c r="CL210" s="39" t="b">
        <v>0</v>
      </c>
      <c r="CM210" s="40"/>
      <c r="CN210" s="40"/>
      <c r="CO210" s="40"/>
      <c r="CP210" s="38"/>
      <c r="CQ210" s="38"/>
      <c r="CR210" s="38"/>
      <c r="CS210" s="38"/>
    </row>
    <row r="211" ht="15.75" customHeight="1">
      <c r="A211" s="29">
        <v>44255.0</v>
      </c>
      <c r="B211" s="38"/>
      <c r="C211" s="38"/>
      <c r="D211" s="31" t="s">
        <v>73</v>
      </c>
      <c r="E211" s="31" t="str">
        <f t="shared" si="1"/>
        <v>PS</v>
      </c>
      <c r="F211" s="30" t="b">
        <f t="shared" si="2"/>
        <v>0</v>
      </c>
      <c r="G211" s="30">
        <v>2.0</v>
      </c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43">
        <v>27.067</v>
      </c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42">
        <v>12103.29310540528</v>
      </c>
      <c r="BG211" s="42"/>
      <c r="BH211" s="32">
        <f t="shared" si="3"/>
        <v>11882.01827</v>
      </c>
      <c r="BI211" s="38"/>
      <c r="BJ211" s="38"/>
      <c r="BK211" s="38"/>
      <c r="BL211" s="36">
        <v>9.183459226774763E-4</v>
      </c>
      <c r="BM211" s="36">
        <v>1.979179680620347E-4</v>
      </c>
      <c r="BN211" s="36"/>
      <c r="BO211" s="36"/>
      <c r="BP211" s="36"/>
      <c r="BQ211" s="36">
        <v>6.657337893609295E-4</v>
      </c>
      <c r="BR211" s="36">
        <v>8.371895689378284E-5</v>
      </c>
      <c r="BS211" s="36">
        <v>7.920398560192029E-4</v>
      </c>
      <c r="BT211" s="36"/>
      <c r="BU211" s="37">
        <f t="shared" si="4"/>
        <v>0.0005491656745</v>
      </c>
      <c r="BV211" s="38"/>
      <c r="BW211" s="38"/>
      <c r="BX211" s="38"/>
      <c r="BY211" s="38"/>
      <c r="BZ211" s="38"/>
      <c r="CA211" s="38"/>
      <c r="CB211" s="42">
        <v>1797853.416109663</v>
      </c>
      <c r="CC211" s="42"/>
      <c r="CD211" s="32">
        <f t="shared" si="5"/>
        <v>1833813.204</v>
      </c>
      <c r="CE211" s="38"/>
      <c r="CF211" s="38"/>
      <c r="CG211" s="38"/>
      <c r="CH211" s="38"/>
      <c r="CI211" s="38"/>
      <c r="CJ211" s="38"/>
      <c r="CK211" s="38"/>
      <c r="CL211" s="39" t="b">
        <v>1</v>
      </c>
      <c r="CM211" s="39" t="b">
        <v>0</v>
      </c>
      <c r="CN211" s="40"/>
      <c r="CO211" s="40"/>
      <c r="CP211" s="38"/>
      <c r="CQ211" s="38"/>
      <c r="CR211" s="38"/>
      <c r="CS211" s="38"/>
    </row>
    <row r="212" ht="15.75" customHeight="1">
      <c r="A212" s="29">
        <v>44256.0</v>
      </c>
      <c r="B212" s="38"/>
      <c r="C212" s="38"/>
      <c r="D212" s="31" t="s">
        <v>73</v>
      </c>
      <c r="E212" s="31" t="str">
        <f t="shared" si="1"/>
        <v>PS</v>
      </c>
      <c r="F212" s="30" t="b">
        <f t="shared" si="2"/>
        <v>0</v>
      </c>
      <c r="G212" s="30">
        <v>2.0</v>
      </c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43">
        <v>26.368</v>
      </c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42">
        <v>12333.58981064903</v>
      </c>
      <c r="BG212" s="42"/>
      <c r="BH212" s="32">
        <f t="shared" si="3"/>
        <v>15123.07299</v>
      </c>
      <c r="BI212" s="38"/>
      <c r="BJ212" s="38"/>
      <c r="BK212" s="38"/>
      <c r="BL212" s="36">
        <v>4.937307963384836E-4</v>
      </c>
      <c r="BM212" s="36">
        <v>8.641906642729688E-5</v>
      </c>
      <c r="BN212" s="36"/>
      <c r="BO212" s="36"/>
      <c r="BP212" s="36"/>
      <c r="BQ212" s="36">
        <v>4.409122347918681E-4</v>
      </c>
      <c r="BR212" s="36">
        <v>6.543963407046159E-5</v>
      </c>
      <c r="BS212" s="36">
        <v>4.673215155651759E-4</v>
      </c>
      <c r="BT212" s="36"/>
      <c r="BU212" s="37">
        <f t="shared" si="4"/>
        <v>0.0006651658632</v>
      </c>
      <c r="BV212" s="38"/>
      <c r="BW212" s="38"/>
      <c r="BX212" s="38"/>
      <c r="BY212" s="38"/>
      <c r="BZ212" s="38"/>
      <c r="CA212" s="38"/>
      <c r="CB212" s="42">
        <v>1926568.396372432</v>
      </c>
      <c r="CC212" s="42"/>
      <c r="CD212" s="32">
        <f t="shared" si="5"/>
        <v>2347311.978</v>
      </c>
      <c r="CE212" s="38"/>
      <c r="CF212" s="38"/>
      <c r="CG212" s="38"/>
      <c r="CH212" s="38"/>
      <c r="CI212" s="38"/>
      <c r="CJ212" s="38"/>
      <c r="CK212" s="38"/>
      <c r="CL212" s="39" t="b">
        <v>0</v>
      </c>
      <c r="CM212" s="40"/>
      <c r="CN212" s="40"/>
      <c r="CO212" s="40"/>
      <c r="CP212" s="38"/>
      <c r="CQ212" s="38"/>
      <c r="CR212" s="38"/>
      <c r="CS212" s="38"/>
    </row>
    <row r="213" ht="15.75" customHeight="1">
      <c r="A213" s="29">
        <v>44257.0</v>
      </c>
      <c r="B213" s="38"/>
      <c r="C213" s="38"/>
      <c r="D213" s="31" t="s">
        <v>73</v>
      </c>
      <c r="E213" s="31" t="str">
        <f t="shared" si="1"/>
        <v>PS</v>
      </c>
      <c r="F213" s="30" t="b">
        <f t="shared" si="2"/>
        <v>0</v>
      </c>
      <c r="G213" s="30">
        <v>2.0</v>
      </c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43">
        <v>26.82</v>
      </c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42">
        <v>19263.18135025538</v>
      </c>
      <c r="BG213" s="42"/>
      <c r="BH213" s="32">
        <f t="shared" si="3"/>
        <v>15217.04957</v>
      </c>
      <c r="BI213" s="38"/>
      <c r="BJ213" s="38"/>
      <c r="BK213" s="38"/>
      <c r="BL213" s="36">
        <v>9.996269867404105E-4</v>
      </c>
      <c r="BM213" s="36">
        <v>1.200768932206412E-4</v>
      </c>
      <c r="BN213" s="36"/>
      <c r="BO213" s="36"/>
      <c r="BP213" s="36"/>
      <c r="BQ213" s="36">
        <v>5.477267014605944E-4</v>
      </c>
      <c r="BR213" s="36">
        <v>5.0289015201928E-5</v>
      </c>
      <c r="BS213" s="36">
        <v>7.736768441005024E-4</v>
      </c>
      <c r="BT213" s="36"/>
      <c r="BU213" s="37">
        <f t="shared" si="4"/>
        <v>0.0006987022297</v>
      </c>
      <c r="BV213" s="38"/>
      <c r="BW213" s="38"/>
      <c r="BX213" s="38"/>
      <c r="BY213" s="38"/>
      <c r="BZ213" s="38"/>
      <c r="CA213" s="38"/>
      <c r="CB213" s="42">
        <v>3017673.674424255</v>
      </c>
      <c r="CC213" s="42"/>
      <c r="CD213" s="32">
        <f t="shared" si="5"/>
        <v>2384713.789</v>
      </c>
      <c r="CE213" s="38"/>
      <c r="CF213" s="38"/>
      <c r="CG213" s="38"/>
      <c r="CH213" s="38"/>
      <c r="CI213" s="38"/>
      <c r="CJ213" s="38"/>
      <c r="CK213" s="38"/>
      <c r="CL213" s="39" t="b">
        <v>1</v>
      </c>
      <c r="CM213" s="39" t="b">
        <v>1</v>
      </c>
      <c r="CN213" s="44">
        <v>0.217152075</v>
      </c>
      <c r="CO213" s="44">
        <v>0.109900828</v>
      </c>
      <c r="CP213" s="38"/>
      <c r="CQ213" s="38"/>
      <c r="CR213" s="38"/>
      <c r="CS213" s="38"/>
    </row>
    <row r="214" ht="15.75" customHeight="1">
      <c r="A214" s="29">
        <v>44258.0</v>
      </c>
      <c r="B214" s="38"/>
      <c r="C214" s="38"/>
      <c r="D214" s="31" t="s">
        <v>73</v>
      </c>
      <c r="E214" s="31" t="str">
        <f t="shared" si="1"/>
        <v>PS</v>
      </c>
      <c r="F214" s="30" t="b">
        <f t="shared" si="2"/>
        <v>0</v>
      </c>
      <c r="G214" s="30">
        <v>2.0</v>
      </c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43">
        <v>26.746</v>
      </c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42">
        <v>21664.77278335193</v>
      </c>
      <c r="BG214" s="42"/>
      <c r="BH214" s="32">
        <f t="shared" si="3"/>
        <v>14813.42677</v>
      </c>
      <c r="BI214" s="38"/>
      <c r="BJ214" s="38"/>
      <c r="BK214" s="38"/>
      <c r="BL214" s="36">
        <v>0.001198285522860951</v>
      </c>
      <c r="BM214" s="36">
        <v>2.062031036723757E-4</v>
      </c>
      <c r="BN214" s="36"/>
      <c r="BO214" s="36"/>
      <c r="BP214" s="36"/>
      <c r="BQ214" s="36">
        <v>4.784070977705921E-4</v>
      </c>
      <c r="BR214" s="36">
        <v>1.375651748254906E-4</v>
      </c>
      <c r="BS214" s="36">
        <v>8.383463103157716E-4</v>
      </c>
      <c r="BT214" s="36"/>
      <c r="BU214" s="37">
        <f t="shared" si="4"/>
        <v>0.000659123755</v>
      </c>
      <c r="BV214" s="38"/>
      <c r="BW214" s="38"/>
      <c r="BX214" s="38"/>
      <c r="BY214" s="38"/>
      <c r="BZ214" s="38"/>
      <c r="CA214" s="38"/>
      <c r="CB214" s="42">
        <v>3402019.270169755</v>
      </c>
      <c r="CC214" s="42"/>
      <c r="CD214" s="32">
        <f t="shared" si="5"/>
        <v>2375219.844</v>
      </c>
      <c r="CE214" s="38"/>
      <c r="CF214" s="38"/>
      <c r="CG214" s="38"/>
      <c r="CH214" s="38"/>
      <c r="CI214" s="38"/>
      <c r="CJ214" s="38"/>
      <c r="CK214" s="38"/>
      <c r="CL214" s="39" t="b">
        <v>0</v>
      </c>
      <c r="CM214" s="40"/>
      <c r="CN214" s="40"/>
      <c r="CO214" s="40"/>
      <c r="CP214" s="38"/>
      <c r="CQ214" s="38"/>
      <c r="CR214" s="38"/>
      <c r="CS214" s="38"/>
    </row>
    <row r="215" ht="15.75" customHeight="1">
      <c r="A215" s="29">
        <v>44260.0</v>
      </c>
      <c r="B215" s="38"/>
      <c r="C215" s="38"/>
      <c r="D215" s="31" t="s">
        <v>73</v>
      </c>
      <c r="E215" s="31" t="str">
        <f t="shared" si="1"/>
        <v>PS</v>
      </c>
      <c r="F215" s="30" t="b">
        <f t="shared" si="2"/>
        <v>0</v>
      </c>
      <c r="G215" s="30">
        <v>2.0</v>
      </c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43">
        <v>27.41</v>
      </c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42">
        <v>10720.41078916405</v>
      </c>
      <c r="BG215" s="42"/>
      <c r="BH215" s="32">
        <f t="shared" si="3"/>
        <v>13756.56388</v>
      </c>
      <c r="BI215" s="38"/>
      <c r="BJ215" s="38"/>
      <c r="BK215" s="38"/>
      <c r="BL215" s="36">
        <v>5.810365384538342E-4</v>
      </c>
      <c r="BM215" s="36">
        <v>4.591384492685549E-5</v>
      </c>
      <c r="BN215" s="36"/>
      <c r="BO215" s="36"/>
      <c r="BP215" s="36"/>
      <c r="BQ215" s="36">
        <v>6.632167065422261E-4</v>
      </c>
      <c r="BR215" s="36">
        <v>1.183582572418392E-4</v>
      </c>
      <c r="BS215" s="36">
        <v>6.221266224980301E-4</v>
      </c>
      <c r="BT215" s="36"/>
      <c r="BU215" s="37">
        <f t="shared" si="4"/>
        <v>0.0006912387603</v>
      </c>
      <c r="BV215" s="38"/>
      <c r="BW215" s="38"/>
      <c r="BX215" s="38"/>
      <c r="BY215" s="38"/>
      <c r="BZ215" s="38"/>
      <c r="CA215" s="38"/>
      <c r="CB215" s="42">
        <v>1779454.185866368</v>
      </c>
      <c r="CC215" s="42"/>
      <c r="CD215" s="32">
        <f t="shared" si="5"/>
        <v>2223924.482</v>
      </c>
      <c r="CE215" s="38"/>
      <c r="CF215" s="38"/>
      <c r="CG215" s="38"/>
      <c r="CH215" s="38"/>
      <c r="CI215" s="38"/>
      <c r="CJ215" s="38"/>
      <c r="CK215" s="38"/>
      <c r="CL215" s="39" t="b">
        <v>1</v>
      </c>
      <c r="CM215" s="39" t="b">
        <v>0</v>
      </c>
      <c r="CN215" s="40"/>
      <c r="CO215" s="40"/>
      <c r="CP215" s="38"/>
      <c r="CQ215" s="38"/>
      <c r="CR215" s="38"/>
      <c r="CS215" s="38"/>
    </row>
    <row r="216" ht="15.75" customHeight="1">
      <c r="A216" s="29">
        <v>44261.0</v>
      </c>
      <c r="B216" s="38"/>
      <c r="C216" s="38"/>
      <c r="D216" s="31" t="s">
        <v>73</v>
      </c>
      <c r="E216" s="31" t="str">
        <f t="shared" si="1"/>
        <v>PS</v>
      </c>
      <c r="F216" s="30" t="b">
        <f t="shared" si="2"/>
        <v>0</v>
      </c>
      <c r="G216" s="30">
        <v>2.0</v>
      </c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43">
        <v>27.411</v>
      </c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42">
        <v>10085.17913948876</v>
      </c>
      <c r="BG216" s="42"/>
      <c r="BH216" s="32">
        <f t="shared" si="3"/>
        <v>11048.62036</v>
      </c>
      <c r="BI216" s="38"/>
      <c r="BJ216" s="38"/>
      <c r="BK216" s="38"/>
      <c r="BL216" s="36">
        <v>5.754285296236933E-4</v>
      </c>
      <c r="BM216" s="36">
        <v>1.04577540590727E-4</v>
      </c>
      <c r="BN216" s="36"/>
      <c r="BO216" s="36"/>
      <c r="BP216" s="36"/>
      <c r="BQ216" s="36">
        <v>6.128664353203966E-4</v>
      </c>
      <c r="BR216" s="36">
        <v>6.117089323224704E-5</v>
      </c>
      <c r="BS216" s="36">
        <v>5.941474824720449E-4</v>
      </c>
      <c r="BT216" s="36"/>
      <c r="BU216" s="37">
        <f t="shared" si="4"/>
        <v>0.0006298171274</v>
      </c>
      <c r="BV216" s="38"/>
      <c r="BW216" s="38"/>
      <c r="BX216" s="38"/>
      <c r="BY216" s="38"/>
      <c r="BZ216" s="38"/>
      <c r="CA216" s="38"/>
      <c r="CB216" s="42">
        <v>1750383.691449668</v>
      </c>
      <c r="CC216" s="42"/>
      <c r="CD216" s="32">
        <f t="shared" si="5"/>
        <v>1782841.68</v>
      </c>
      <c r="CE216" s="38"/>
      <c r="CF216" s="38"/>
      <c r="CG216" s="38"/>
      <c r="CH216" s="38"/>
      <c r="CI216" s="38"/>
      <c r="CJ216" s="38"/>
      <c r="CK216" s="38"/>
      <c r="CL216" s="39" t="b">
        <v>0</v>
      </c>
      <c r="CM216" s="40"/>
      <c r="CN216" s="40"/>
      <c r="CO216" s="40"/>
      <c r="CP216" s="38"/>
      <c r="CQ216" s="38"/>
      <c r="CR216" s="38"/>
      <c r="CS216" s="38"/>
    </row>
    <row r="217" ht="15.75" customHeight="1">
      <c r="A217" s="29">
        <v>44262.0</v>
      </c>
      <c r="B217" s="38"/>
      <c r="C217" s="38"/>
      <c r="D217" s="31" t="s">
        <v>73</v>
      </c>
      <c r="E217" s="31" t="str">
        <f t="shared" si="1"/>
        <v>PS</v>
      </c>
      <c r="F217" s="30" t="b">
        <f t="shared" si="2"/>
        <v>0</v>
      </c>
      <c r="G217" s="30">
        <v>2.0</v>
      </c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43">
        <v>26.227</v>
      </c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42">
        <v>7049.275312980605</v>
      </c>
      <c r="BG217" s="42"/>
      <c r="BH217" s="32">
        <f t="shared" si="3"/>
        <v>7420.860795</v>
      </c>
      <c r="BI217" s="38"/>
      <c r="BJ217" s="38"/>
      <c r="BK217" s="38"/>
      <c r="BL217" s="36">
        <v>8.121094293717145E-4</v>
      </c>
      <c r="BM217" s="36">
        <v>1.827238050488613E-4</v>
      </c>
      <c r="BN217" s="36"/>
      <c r="BO217" s="36"/>
      <c r="BP217" s="36"/>
      <c r="BQ217" s="36">
        <v>4.436836548836807E-4</v>
      </c>
      <c r="BR217" s="36">
        <v>4.47123697537152E-5</v>
      </c>
      <c r="BS217" s="36">
        <v>6.278965421276976E-4</v>
      </c>
      <c r="BT217" s="36"/>
      <c r="BU217" s="37">
        <f t="shared" si="4"/>
        <v>0.0004872743191</v>
      </c>
      <c r="BV217" s="38"/>
      <c r="BW217" s="38"/>
      <c r="BX217" s="38"/>
      <c r="BY217" s="38"/>
      <c r="BZ217" s="38"/>
      <c r="CA217" s="38"/>
      <c r="CB217" s="42">
        <v>1170091.586013368</v>
      </c>
      <c r="CC217" s="42"/>
      <c r="CD217" s="32">
        <f t="shared" si="5"/>
        <v>1207087.001</v>
      </c>
      <c r="CE217" s="38"/>
      <c r="CF217" s="38"/>
      <c r="CG217" s="38"/>
      <c r="CH217" s="38"/>
      <c r="CI217" s="38"/>
      <c r="CJ217" s="38"/>
      <c r="CK217" s="38"/>
      <c r="CL217" s="39" t="b">
        <v>0</v>
      </c>
      <c r="CM217" s="40"/>
      <c r="CN217" s="40"/>
      <c r="CO217" s="40"/>
      <c r="CP217" s="38"/>
      <c r="CQ217" s="38"/>
      <c r="CR217" s="38"/>
      <c r="CS217" s="38"/>
    </row>
    <row r="218" ht="15.75" customHeight="1">
      <c r="A218" s="29">
        <v>44263.0</v>
      </c>
      <c r="B218" s="38"/>
      <c r="C218" s="38"/>
      <c r="D218" s="31" t="s">
        <v>73</v>
      </c>
      <c r="E218" s="31" t="str">
        <f t="shared" si="1"/>
        <v>PS</v>
      </c>
      <c r="F218" s="30" t="b">
        <f t="shared" si="2"/>
        <v>0</v>
      </c>
      <c r="G218" s="30">
        <v>2.0</v>
      </c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43">
        <v>27.861</v>
      </c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42">
        <v>5723.463754338962</v>
      </c>
      <c r="BG218" s="42"/>
      <c r="BH218" s="32">
        <f t="shared" si="3"/>
        <v>12308.41029</v>
      </c>
      <c r="BI218" s="38"/>
      <c r="BJ218" s="38"/>
      <c r="BK218" s="38"/>
      <c r="BL218" s="36">
        <v>5.153781298345612E-4</v>
      </c>
      <c r="BM218" s="36">
        <v>1.073599783314557E-4</v>
      </c>
      <c r="BN218" s="36"/>
      <c r="BO218" s="36"/>
      <c r="BP218" s="36"/>
      <c r="BQ218" s="36">
        <v>4.177592297097594E-4</v>
      </c>
      <c r="BR218" s="36">
        <v>1.09604279967841E-4</v>
      </c>
      <c r="BS218" s="36">
        <v>4.665686797721603E-4</v>
      </c>
      <c r="BT218" s="36"/>
      <c r="BU218" s="37">
        <f t="shared" si="4"/>
        <v>0.0008045012174</v>
      </c>
      <c r="BV218" s="38"/>
      <c r="BW218" s="38"/>
      <c r="BX218" s="38"/>
      <c r="BY218" s="38"/>
      <c r="BZ218" s="38"/>
      <c r="CA218" s="38"/>
      <c r="CB218" s="42">
        <v>812259.6673563998</v>
      </c>
      <c r="CC218" s="42"/>
      <c r="CD218" s="32">
        <f t="shared" si="5"/>
        <v>1888537.623</v>
      </c>
      <c r="CE218" s="38"/>
      <c r="CF218" s="38"/>
      <c r="CG218" s="38"/>
      <c r="CH218" s="38"/>
      <c r="CI218" s="38"/>
      <c r="CJ218" s="38"/>
      <c r="CK218" s="38"/>
      <c r="CL218" s="39" t="b">
        <v>0</v>
      </c>
      <c r="CM218" s="40"/>
      <c r="CN218" s="40"/>
      <c r="CO218" s="40"/>
      <c r="CP218" s="38"/>
      <c r="CQ218" s="38"/>
      <c r="CR218" s="38"/>
      <c r="CS218" s="38"/>
    </row>
    <row r="219" ht="15.75" customHeight="1">
      <c r="A219" s="29">
        <v>44264.0</v>
      </c>
      <c r="B219" s="38"/>
      <c r="C219" s="38"/>
      <c r="D219" s="31" t="s">
        <v>73</v>
      </c>
      <c r="E219" s="31" t="str">
        <f t="shared" si="1"/>
        <v>PS</v>
      </c>
      <c r="F219" s="30" t="b">
        <f t="shared" si="2"/>
        <v>0</v>
      </c>
      <c r="G219" s="30">
        <v>2.0</v>
      </c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43">
        <v>26.613</v>
      </c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42">
        <v>3525.974979596187</v>
      </c>
      <c r="BG219" s="42"/>
      <c r="BH219" s="32">
        <f t="shared" si="3"/>
        <v>10733.6175</v>
      </c>
      <c r="BI219" s="38"/>
      <c r="BJ219" s="38"/>
      <c r="BK219" s="38"/>
      <c r="BL219" s="36">
        <v>1.262425261689211E-4</v>
      </c>
      <c r="BM219" s="36">
        <v>1.543343298646173E-5</v>
      </c>
      <c r="BN219" s="36"/>
      <c r="BO219" s="36"/>
      <c r="BP219" s="36"/>
      <c r="BQ219" s="36">
        <v>1.250220111606283E-4</v>
      </c>
      <c r="BR219" s="36">
        <v>2.848292820611191E-5</v>
      </c>
      <c r="BS219" s="36">
        <v>1.256322686647747E-4</v>
      </c>
      <c r="BT219" s="36"/>
      <c r="BU219" s="37">
        <f t="shared" si="4"/>
        <v>0.0007175585687</v>
      </c>
      <c r="BV219" s="38"/>
      <c r="BW219" s="38"/>
      <c r="BX219" s="38"/>
      <c r="BY219" s="38"/>
      <c r="BZ219" s="38"/>
      <c r="CA219" s="38"/>
      <c r="CB219" s="42">
        <v>523245.8720346253</v>
      </c>
      <c r="CC219" s="42"/>
      <c r="CD219" s="32">
        <f t="shared" si="5"/>
        <v>1606849.349</v>
      </c>
      <c r="CE219" s="38"/>
      <c r="CF219" s="38"/>
      <c r="CG219" s="38"/>
      <c r="CH219" s="38"/>
      <c r="CI219" s="38"/>
      <c r="CJ219" s="38"/>
      <c r="CK219" s="38"/>
      <c r="CL219" s="39" t="b">
        <v>1</v>
      </c>
      <c r="CM219" s="39" t="b">
        <v>0</v>
      </c>
      <c r="CN219" s="40"/>
      <c r="CO219" s="40"/>
      <c r="CP219" s="38"/>
      <c r="CQ219" s="38"/>
      <c r="CR219" s="38"/>
      <c r="CS219" s="38"/>
    </row>
    <row r="220" ht="15.75" customHeight="1">
      <c r="A220" s="29">
        <v>44265.0</v>
      </c>
      <c r="B220" s="38"/>
      <c r="C220" s="38"/>
      <c r="D220" s="31" t="s">
        <v>73</v>
      </c>
      <c r="E220" s="31" t="str">
        <f t="shared" si="1"/>
        <v>PS</v>
      </c>
      <c r="F220" s="30" t="b">
        <f t="shared" si="2"/>
        <v>0</v>
      </c>
      <c r="G220" s="30">
        <v>2.0</v>
      </c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43">
        <v>27.372</v>
      </c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42">
        <v>35158.15827465743</v>
      </c>
      <c r="BG220" s="42"/>
      <c r="BH220" s="32">
        <f t="shared" si="3"/>
        <v>10008.54595</v>
      </c>
      <c r="BI220" s="38"/>
      <c r="BJ220" s="38"/>
      <c r="BK220" s="38"/>
      <c r="BL220" s="36">
        <v>0.002323746652802842</v>
      </c>
      <c r="BM220" s="36">
        <v>2.776428580357133E-4</v>
      </c>
      <c r="BN220" s="36"/>
      <c r="BO220" s="36"/>
      <c r="BP220" s="36"/>
      <c r="BQ220" s="36">
        <v>0.00209277557544076</v>
      </c>
      <c r="BR220" s="36">
        <v>9.338373703933871E-5</v>
      </c>
      <c r="BS220" s="36">
        <v>0.002208261114121801</v>
      </c>
      <c r="BT220" s="36"/>
      <c r="BU220" s="37">
        <f t="shared" si="4"/>
        <v>0.0006142516767</v>
      </c>
      <c r="BV220" s="38"/>
      <c r="BW220" s="38"/>
      <c r="BX220" s="38"/>
      <c r="BY220" s="38"/>
      <c r="BZ220" s="38"/>
      <c r="CA220" s="38"/>
      <c r="CB220" s="42">
        <v>5186707.299468837</v>
      </c>
      <c r="CC220" s="42"/>
      <c r="CD220" s="32">
        <f t="shared" si="5"/>
        <v>1464482.457</v>
      </c>
      <c r="CE220" s="38"/>
      <c r="CF220" s="38"/>
      <c r="CG220" s="38"/>
      <c r="CH220" s="38"/>
      <c r="CI220" s="38"/>
      <c r="CJ220" s="38"/>
      <c r="CK220" s="38"/>
      <c r="CL220" s="39" t="b">
        <v>1</v>
      </c>
      <c r="CM220" s="39" t="b">
        <v>0</v>
      </c>
      <c r="CN220" s="40"/>
      <c r="CO220" s="40"/>
      <c r="CP220" s="38"/>
      <c r="CQ220" s="38"/>
      <c r="CR220" s="38"/>
      <c r="CS220" s="38"/>
    </row>
    <row r="221" ht="15.75" customHeight="1">
      <c r="A221" s="29">
        <v>44266.0</v>
      </c>
      <c r="B221" s="38"/>
      <c r="C221" s="38"/>
      <c r="D221" s="31" t="s">
        <v>73</v>
      </c>
      <c r="E221" s="31" t="str">
        <f t="shared" si="1"/>
        <v>PS</v>
      </c>
      <c r="F221" s="30" t="b">
        <f t="shared" ref="F221:F223" si="6">TRUE</f>
        <v>1</v>
      </c>
      <c r="G221" s="30">
        <v>2.0</v>
      </c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43">
        <v>27.846</v>
      </c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42">
        <v>2211.215203120981</v>
      </c>
      <c r="BG221" s="42"/>
      <c r="BH221" s="32">
        <f t="shared" si="3"/>
        <v>9802.890237</v>
      </c>
      <c r="BI221" s="38"/>
      <c r="BJ221" s="38"/>
      <c r="BK221" s="38"/>
      <c r="BL221" s="36">
        <v>1.200637478911394E-4</v>
      </c>
      <c r="BM221" s="36">
        <v>1.173835815271625E-5</v>
      </c>
      <c r="BN221" s="36"/>
      <c r="BO221" s="36"/>
      <c r="BP221" s="36"/>
      <c r="BQ221" s="36">
        <v>1.988047297222688E-4</v>
      </c>
      <c r="BR221" s="36">
        <v>4.431905101904683E-5</v>
      </c>
      <c r="BS221" s="36">
        <v>1.594342388067041E-4</v>
      </c>
      <c r="BT221" s="36"/>
      <c r="BU221" s="37">
        <f t="shared" si="4"/>
        <v>0.0005448082992</v>
      </c>
      <c r="BV221" s="38"/>
      <c r="BW221" s="38"/>
      <c r="BX221" s="38"/>
      <c r="BY221" s="38"/>
      <c r="BZ221" s="38"/>
      <c r="CA221" s="38"/>
      <c r="CB221" s="42">
        <v>341942.3190106285</v>
      </c>
      <c r="CC221" s="42"/>
      <c r="CD221" s="32">
        <f t="shared" si="5"/>
        <v>1441799.143</v>
      </c>
      <c r="CE221" s="38"/>
      <c r="CF221" s="38"/>
      <c r="CG221" s="38"/>
      <c r="CH221" s="38"/>
      <c r="CI221" s="38"/>
      <c r="CJ221" s="38"/>
      <c r="CK221" s="38"/>
      <c r="CL221" s="39" t="b">
        <v>0</v>
      </c>
      <c r="CM221" s="40"/>
      <c r="CN221" s="40"/>
      <c r="CO221" s="40"/>
      <c r="CP221" s="38"/>
      <c r="CQ221" s="38"/>
      <c r="CR221" s="38"/>
      <c r="CS221" s="38"/>
    </row>
    <row r="222" ht="15.75" customHeight="1">
      <c r="A222" s="29">
        <v>44267.0</v>
      </c>
      <c r="B222" s="38"/>
      <c r="C222" s="38"/>
      <c r="D222" s="31" t="s">
        <v>73</v>
      </c>
      <c r="E222" s="31" t="str">
        <f t="shared" si="1"/>
        <v>PS</v>
      </c>
      <c r="F222" s="30" t="b">
        <f t="shared" si="6"/>
        <v>1</v>
      </c>
      <c r="G222" s="30">
        <v>2.0</v>
      </c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43">
        <v>26.687</v>
      </c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42">
        <v>3423.917561428857</v>
      </c>
      <c r="BG222" s="42"/>
      <c r="BH222" s="32">
        <f t="shared" si="3"/>
        <v>10486.21527</v>
      </c>
      <c r="BI222" s="38"/>
      <c r="BJ222" s="38"/>
      <c r="BK222" s="38"/>
      <c r="BL222" s="36">
        <v>1.1204474484897E-4</v>
      </c>
      <c r="BM222" s="36">
        <v>2.741263247268279E-5</v>
      </c>
      <c r="BN222" s="36"/>
      <c r="BO222" s="36"/>
      <c r="BP222" s="36"/>
      <c r="BQ222" s="36">
        <v>1.106794197448052E-4</v>
      </c>
      <c r="BR222" s="36">
        <v>2.783371696805032E-5</v>
      </c>
      <c r="BS222" s="36">
        <v>1.113620822968876E-4</v>
      </c>
      <c r="BT222" s="36"/>
      <c r="BU222" s="37">
        <f t="shared" si="4"/>
        <v>0.0006499688142</v>
      </c>
      <c r="BV222" s="38"/>
      <c r="BW222" s="38"/>
      <c r="BX222" s="38"/>
      <c r="BY222" s="38"/>
      <c r="BZ222" s="38"/>
      <c r="CA222" s="38"/>
      <c r="CB222" s="42">
        <v>458257.1264216378</v>
      </c>
      <c r="CC222" s="42"/>
      <c r="CD222" s="32">
        <f t="shared" si="5"/>
        <v>1541991.385</v>
      </c>
      <c r="CE222" s="38"/>
      <c r="CF222" s="38"/>
      <c r="CG222" s="38"/>
      <c r="CH222" s="38"/>
      <c r="CI222" s="38"/>
      <c r="CJ222" s="38"/>
      <c r="CK222" s="38"/>
      <c r="CL222" s="39" t="b">
        <v>0</v>
      </c>
      <c r="CM222" s="40"/>
      <c r="CN222" s="40"/>
      <c r="CO222" s="40"/>
      <c r="CP222" s="38"/>
      <c r="CQ222" s="38"/>
      <c r="CR222" s="38"/>
      <c r="CS222" s="38"/>
    </row>
    <row r="223" ht="15.75" customHeight="1">
      <c r="A223" s="29">
        <v>44268.0</v>
      </c>
      <c r="B223" s="38"/>
      <c r="C223" s="38"/>
      <c r="D223" s="31" t="s">
        <v>73</v>
      </c>
      <c r="E223" s="31" t="str">
        <f t="shared" si="1"/>
        <v>PS</v>
      </c>
      <c r="F223" s="30" t="b">
        <f t="shared" si="6"/>
        <v>1</v>
      </c>
      <c r="G223" s="30">
        <v>2.0</v>
      </c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43">
        <v>26.353</v>
      </c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42">
        <v>4695.185164817471</v>
      </c>
      <c r="BG223" s="42"/>
      <c r="BH223" s="32">
        <f t="shared" si="3"/>
        <v>6264.476704</v>
      </c>
      <c r="BI223" s="38"/>
      <c r="BJ223" s="38"/>
      <c r="BK223" s="38"/>
      <c r="BL223" s="36">
        <v>1.345599832429025E-4</v>
      </c>
      <c r="BM223" s="36">
        <v>3.382541936671045E-5</v>
      </c>
      <c r="BN223" s="36"/>
      <c r="BO223" s="36"/>
      <c r="BP223" s="36"/>
      <c r="BQ223" s="36">
        <v>1.041436005738459E-4</v>
      </c>
      <c r="BR223" s="36">
        <v>1.688869013322412E-5</v>
      </c>
      <c r="BS223" s="36">
        <v>1.193517919083742E-4</v>
      </c>
      <c r="BT223" s="36"/>
      <c r="BU223" s="37">
        <f t="shared" si="4"/>
        <v>0.0003805895329</v>
      </c>
      <c r="BV223" s="38"/>
      <c r="BW223" s="38"/>
      <c r="BX223" s="38"/>
      <c r="BY223" s="38"/>
      <c r="BZ223" s="38"/>
      <c r="CA223" s="38"/>
      <c r="CB223" s="42">
        <v>698843.097894344</v>
      </c>
      <c r="CC223" s="42"/>
      <c r="CD223" s="32">
        <f t="shared" si="5"/>
        <v>890363.9502</v>
      </c>
      <c r="CE223" s="38"/>
      <c r="CF223" s="38"/>
      <c r="CG223" s="38"/>
      <c r="CH223" s="38"/>
      <c r="CI223" s="38"/>
      <c r="CJ223" s="38"/>
      <c r="CK223" s="38"/>
      <c r="CL223" s="39" t="b">
        <v>0</v>
      </c>
      <c r="CM223" s="40"/>
      <c r="CN223" s="40"/>
      <c r="CO223" s="40"/>
      <c r="CP223" s="38"/>
      <c r="CQ223" s="38"/>
      <c r="CR223" s="38"/>
      <c r="CS223" s="38"/>
    </row>
    <row r="224" ht="15.75" customHeight="1">
      <c r="A224" s="29">
        <v>44269.0</v>
      </c>
      <c r="B224" s="38"/>
      <c r="C224" s="38"/>
      <c r="D224" s="31" t="s">
        <v>73</v>
      </c>
      <c r="E224" s="31" t="str">
        <f t="shared" si="1"/>
        <v>PS</v>
      </c>
      <c r="F224" s="30" t="b">
        <f t="shared" ref="F224:F227" si="7">FALSE</f>
        <v>0</v>
      </c>
      <c r="G224" s="30">
        <v>2.0</v>
      </c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43">
        <v>27.48</v>
      </c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42">
        <v>6942.600122282865</v>
      </c>
      <c r="BG224" s="42"/>
      <c r="BH224" s="32">
        <f t="shared" si="3"/>
        <v>7550.41173</v>
      </c>
      <c r="BI224" s="38"/>
      <c r="BJ224" s="38"/>
      <c r="BK224" s="38"/>
      <c r="BL224" s="36">
        <v>7.845294749549643E-4</v>
      </c>
      <c r="BM224" s="36">
        <v>2.448263375044628E-4</v>
      </c>
      <c r="BN224" s="36"/>
      <c r="BO224" s="36"/>
      <c r="BP224" s="36"/>
      <c r="BQ224" s="36">
        <v>5.183402123393935E-4</v>
      </c>
      <c r="BR224" s="36">
        <v>2.646056285948369E-4</v>
      </c>
      <c r="BS224" s="36">
        <v>6.514348436471789E-4</v>
      </c>
      <c r="BT224" s="36"/>
      <c r="BU224" s="37">
        <f t="shared" si="4"/>
        <v>0.0004266327488</v>
      </c>
      <c r="BV224" s="38"/>
      <c r="BW224" s="38"/>
      <c r="BX224" s="38"/>
      <c r="BY224" s="38"/>
      <c r="BZ224" s="38"/>
      <c r="CA224" s="38"/>
      <c r="CB224" s="42">
        <v>1024207.08303978</v>
      </c>
      <c r="CC224" s="42"/>
      <c r="CD224" s="32">
        <f t="shared" si="5"/>
        <v>1277691.722</v>
      </c>
      <c r="CE224" s="38"/>
      <c r="CF224" s="38"/>
      <c r="CG224" s="38"/>
      <c r="CH224" s="38"/>
      <c r="CI224" s="38"/>
      <c r="CJ224" s="38"/>
      <c r="CK224" s="38"/>
      <c r="CL224" s="39" t="b">
        <v>0</v>
      </c>
      <c r="CM224" s="40"/>
      <c r="CN224" s="40"/>
      <c r="CO224" s="40"/>
      <c r="CP224" s="38"/>
      <c r="CQ224" s="38"/>
      <c r="CR224" s="38"/>
      <c r="CS224" s="38"/>
    </row>
    <row r="225" ht="15.75" customHeight="1">
      <c r="A225" s="29">
        <v>44270.0</v>
      </c>
      <c r="B225" s="38"/>
      <c r="C225" s="38"/>
      <c r="D225" s="31" t="s">
        <v>73</v>
      </c>
      <c r="E225" s="31" t="str">
        <f t="shared" si="1"/>
        <v>PS</v>
      </c>
      <c r="F225" s="30" t="b">
        <f t="shared" si="7"/>
        <v>0</v>
      </c>
      <c r="G225" s="30">
        <v>2.0</v>
      </c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43">
        <v>27.231</v>
      </c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42">
        <v>14049.46546865666</v>
      </c>
      <c r="BG225" s="42"/>
      <c r="BH225" s="32">
        <f t="shared" si="3"/>
        <v>7890.752178</v>
      </c>
      <c r="BI225" s="38"/>
      <c r="BJ225" s="38"/>
      <c r="BK225" s="38"/>
      <c r="BL225" s="36">
        <v>8.076460323752456E-4</v>
      </c>
      <c r="BM225" s="36">
        <v>3.54195718149054E-4</v>
      </c>
      <c r="BN225" s="36"/>
      <c r="BO225" s="36"/>
      <c r="BP225" s="36"/>
      <c r="BQ225" s="36">
        <v>9.150833836334234E-4</v>
      </c>
      <c r="BR225" s="36">
        <v>2.653491659691695E-4</v>
      </c>
      <c r="BS225" s="36">
        <v>8.613647080043345E-4</v>
      </c>
      <c r="BT225" s="36"/>
      <c r="BU225" s="37">
        <f t="shared" si="4"/>
        <v>0.0004582013294</v>
      </c>
      <c r="BV225" s="38"/>
      <c r="BW225" s="38"/>
      <c r="BX225" s="38"/>
      <c r="BY225" s="38"/>
      <c r="BZ225" s="38"/>
      <c r="CA225" s="38"/>
      <c r="CB225" s="42">
        <v>1928570.1248825</v>
      </c>
      <c r="CC225" s="42"/>
      <c r="CD225" s="32">
        <f t="shared" si="5"/>
        <v>1349181.087</v>
      </c>
      <c r="CE225" s="38"/>
      <c r="CF225" s="38"/>
      <c r="CG225" s="38"/>
      <c r="CH225" s="38"/>
      <c r="CI225" s="38"/>
      <c r="CJ225" s="38"/>
      <c r="CK225" s="38"/>
      <c r="CL225" s="39" t="b">
        <v>0</v>
      </c>
      <c r="CM225" s="40"/>
      <c r="CN225" s="40"/>
      <c r="CO225" s="40"/>
      <c r="CP225" s="38"/>
      <c r="CQ225" s="38"/>
      <c r="CR225" s="38"/>
      <c r="CS225" s="38"/>
    </row>
    <row r="226" ht="15.75" customHeight="1">
      <c r="A226" s="29">
        <v>44271.0</v>
      </c>
      <c r="B226" s="38"/>
      <c r="C226" s="38"/>
      <c r="D226" s="31" t="s">
        <v>73</v>
      </c>
      <c r="E226" s="31" t="str">
        <f t="shared" si="1"/>
        <v>PS</v>
      </c>
      <c r="F226" s="30" t="b">
        <f t="shared" si="7"/>
        <v>0</v>
      </c>
      <c r="G226" s="30">
        <v>2.0</v>
      </c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43">
        <v>27.322</v>
      </c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42">
        <v>8640.890333489077</v>
      </c>
      <c r="BG226" s="42"/>
      <c r="BH226" s="32">
        <f t="shared" si="3"/>
        <v>7390.110045</v>
      </c>
      <c r="BI226" s="38"/>
      <c r="BJ226" s="38"/>
      <c r="BK226" s="38"/>
      <c r="BL226" s="36">
        <v>4.351152289877958E-4</v>
      </c>
      <c r="BM226" s="36">
        <v>8.387884179754297E-5</v>
      </c>
      <c r="BN226" s="36"/>
      <c r="BO226" s="36"/>
      <c r="BP226" s="36"/>
      <c r="BQ226" s="36">
        <v>3.441854076650001E-4</v>
      </c>
      <c r="BR226" s="36">
        <v>1.127464962372461E-5</v>
      </c>
      <c r="BS226" s="36">
        <v>3.89650318326398E-4</v>
      </c>
      <c r="BT226" s="36"/>
      <c r="BU226" s="37">
        <f t="shared" si="4"/>
        <v>0.0004478632101</v>
      </c>
      <c r="BV226" s="38"/>
      <c r="BW226" s="38"/>
      <c r="BX226" s="38"/>
      <c r="BY226" s="38"/>
      <c r="BZ226" s="38"/>
      <c r="CA226" s="38"/>
      <c r="CB226" s="42">
        <v>2278581.178715235</v>
      </c>
      <c r="CC226" s="42"/>
      <c r="CD226" s="32">
        <f t="shared" si="5"/>
        <v>1285376.439</v>
      </c>
      <c r="CE226" s="38"/>
      <c r="CF226" s="38"/>
      <c r="CG226" s="38"/>
      <c r="CH226" s="38"/>
      <c r="CI226" s="38"/>
      <c r="CJ226" s="38"/>
      <c r="CK226" s="38"/>
      <c r="CL226" s="39" t="b">
        <v>1</v>
      </c>
      <c r="CM226" s="39" t="b">
        <v>0</v>
      </c>
      <c r="CN226" s="40"/>
      <c r="CO226" s="40"/>
      <c r="CP226" s="38"/>
      <c r="CQ226" s="38"/>
      <c r="CR226" s="38"/>
      <c r="CS226" s="38"/>
    </row>
    <row r="227" ht="15.75" customHeight="1">
      <c r="A227" s="29">
        <v>44272.0</v>
      </c>
      <c r="B227" s="38"/>
      <c r="C227" s="38"/>
      <c r="D227" s="31" t="s">
        <v>73</v>
      </c>
      <c r="E227" s="31" t="str">
        <f t="shared" si="1"/>
        <v>PS</v>
      </c>
      <c r="F227" s="30" t="b">
        <f t="shared" si="7"/>
        <v>0</v>
      </c>
      <c r="G227" s="30">
        <v>2.0</v>
      </c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43">
        <v>27.391</v>
      </c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42">
        <v>5125.619802348706</v>
      </c>
      <c r="BG227" s="42"/>
      <c r="BH227" s="32">
        <f t="shared" si="3"/>
        <v>6387.835448</v>
      </c>
      <c r="BI227" s="38"/>
      <c r="BJ227" s="38"/>
      <c r="BK227" s="38"/>
      <c r="BL227" s="36">
        <v>2.845245410558583E-4</v>
      </c>
      <c r="BM227" s="36">
        <v>5.805226613835362E-5</v>
      </c>
      <c r="BN227" s="36"/>
      <c r="BO227" s="36"/>
      <c r="BP227" s="36"/>
      <c r="BQ227" s="36">
        <v>2.538854291489199E-4</v>
      </c>
      <c r="BR227" s="36">
        <v>1.845401875395933E-5</v>
      </c>
      <c r="BS227" s="36">
        <v>2.692049851023891E-4</v>
      </c>
      <c r="BT227" s="36"/>
      <c r="BU227" s="37">
        <f t="shared" si="4"/>
        <v>0.0003279291107</v>
      </c>
      <c r="BV227" s="38"/>
      <c r="BW227" s="38"/>
      <c r="BX227" s="38"/>
      <c r="BY227" s="38"/>
      <c r="BZ227" s="38"/>
      <c r="CA227" s="38"/>
      <c r="CB227" s="42">
        <v>815703.9493952789</v>
      </c>
      <c r="CC227" s="42"/>
      <c r="CD227" s="32">
        <f t="shared" si="5"/>
        <v>1139441.313</v>
      </c>
      <c r="CE227" s="38"/>
      <c r="CF227" s="38"/>
      <c r="CG227" s="38"/>
      <c r="CH227" s="38"/>
      <c r="CI227" s="38"/>
      <c r="CJ227" s="38"/>
      <c r="CK227" s="38"/>
      <c r="CL227" s="39" t="b">
        <v>0</v>
      </c>
      <c r="CM227" s="40"/>
      <c r="CN227" s="40"/>
      <c r="CO227" s="40"/>
      <c r="CP227" s="38"/>
      <c r="CQ227" s="38"/>
      <c r="CR227" s="38"/>
      <c r="CS227" s="38"/>
    </row>
    <row r="228" ht="15.75" customHeight="1">
      <c r="A228" s="29">
        <v>44273.0</v>
      </c>
      <c r="B228" s="38"/>
      <c r="C228" s="38"/>
      <c r="D228" s="31" t="s">
        <v>73</v>
      </c>
      <c r="E228" s="31" t="str">
        <f t="shared" si="1"/>
        <v>PS</v>
      </c>
      <c r="F228" s="30" t="b">
        <f t="shared" ref="F228:F232" si="8">TRUE</f>
        <v>1</v>
      </c>
      <c r="G228" s="30">
        <v>2.0</v>
      </c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43">
        <v>26.469</v>
      </c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42">
        <v>2191.97449973904</v>
      </c>
      <c r="BG228" s="42"/>
      <c r="BH228" s="32">
        <f t="shared" si="3"/>
        <v>3916.466812</v>
      </c>
      <c r="BI228" s="38"/>
      <c r="BJ228" s="38"/>
      <c r="BK228" s="38"/>
      <c r="BL228" s="36">
        <v>7.892072296582913E-5</v>
      </c>
      <c r="BM228" s="36">
        <v>2.271160131023429E-5</v>
      </c>
      <c r="BN228" s="36"/>
      <c r="BO228" s="36"/>
      <c r="BP228" s="36"/>
      <c r="BQ228" s="36">
        <v>5.640166802503806E-5</v>
      </c>
      <c r="BR228" s="36">
        <v>1.493783214847202E-5</v>
      </c>
      <c r="BS228" s="36">
        <v>6.766119549543359E-5</v>
      </c>
      <c r="BT228" s="36"/>
      <c r="BU228" s="37">
        <f t="shared" si="4"/>
        <v>0.0001666834948</v>
      </c>
      <c r="BV228" s="38"/>
      <c r="BW228" s="38"/>
      <c r="BX228" s="38"/>
      <c r="BY228" s="38"/>
      <c r="BZ228" s="38"/>
      <c r="CA228" s="38"/>
      <c r="CB228" s="42">
        <v>379819.8613785313</v>
      </c>
      <c r="CC228" s="42"/>
      <c r="CD228" s="32">
        <f t="shared" si="5"/>
        <v>808404.9121</v>
      </c>
      <c r="CE228" s="38"/>
      <c r="CF228" s="38"/>
      <c r="CG228" s="38"/>
      <c r="CH228" s="38"/>
      <c r="CI228" s="38"/>
      <c r="CJ228" s="38"/>
      <c r="CK228" s="38"/>
      <c r="CL228" s="39" t="b">
        <v>1</v>
      </c>
      <c r="CM228" s="39" t="b">
        <v>1</v>
      </c>
      <c r="CN228" s="44">
        <v>0.098164147</v>
      </c>
      <c r="CO228" s="44">
        <v>0.07902621</v>
      </c>
      <c r="CP228" s="38"/>
      <c r="CQ228" s="38"/>
      <c r="CR228" s="38"/>
      <c r="CS228" s="38"/>
    </row>
    <row r="229" ht="15.75" customHeight="1">
      <c r="A229" s="29">
        <v>44274.0</v>
      </c>
      <c r="B229" s="38"/>
      <c r="C229" s="38"/>
      <c r="D229" s="31" t="s">
        <v>73</v>
      </c>
      <c r="E229" s="31" t="str">
        <f t="shared" si="1"/>
        <v>PS</v>
      </c>
      <c r="F229" s="30" t="b">
        <f t="shared" si="8"/>
        <v>1</v>
      </c>
      <c r="G229" s="30">
        <v>2.0</v>
      </c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43">
        <v>26.303</v>
      </c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42">
        <v>1931.227136654757</v>
      </c>
      <c r="BG229" s="42"/>
      <c r="BH229" s="32">
        <f t="shared" si="3"/>
        <v>2449.295262</v>
      </c>
      <c r="BI229" s="38"/>
      <c r="BJ229" s="38"/>
      <c r="BK229" s="38"/>
      <c r="BL229" s="36">
        <v>6.264069633071014E-5</v>
      </c>
      <c r="BM229" s="36">
        <v>1.596250466574145E-5</v>
      </c>
      <c r="BN229" s="36"/>
      <c r="BO229" s="36"/>
      <c r="BP229" s="36"/>
      <c r="BQ229" s="36">
        <v>4.088799666045219E-5</v>
      </c>
      <c r="BR229" s="36">
        <v>6.801629592655388E-6</v>
      </c>
      <c r="BS229" s="36">
        <v>5.176434649558117E-5</v>
      </c>
      <c r="BT229" s="36"/>
      <c r="BU229" s="37">
        <f t="shared" si="4"/>
        <v>0.0001010184594</v>
      </c>
      <c r="BV229" s="38"/>
      <c r="BW229" s="38"/>
      <c r="BX229" s="38"/>
      <c r="BY229" s="38"/>
      <c r="BZ229" s="38"/>
      <c r="CA229" s="38"/>
      <c r="CB229" s="42">
        <v>294531.4506112169</v>
      </c>
      <c r="CC229" s="42"/>
      <c r="CD229" s="32">
        <f t="shared" si="5"/>
        <v>395149.2165</v>
      </c>
      <c r="CE229" s="38"/>
      <c r="CF229" s="38"/>
      <c r="CG229" s="38"/>
      <c r="CH229" s="38"/>
      <c r="CI229" s="38"/>
      <c r="CJ229" s="38"/>
      <c r="CK229" s="38"/>
      <c r="CL229" s="39" t="b">
        <v>0</v>
      </c>
      <c r="CM229" s="40"/>
      <c r="CN229" s="40"/>
      <c r="CO229" s="40"/>
      <c r="CP229" s="38"/>
      <c r="CQ229" s="38"/>
      <c r="CR229" s="38"/>
      <c r="CS229" s="38"/>
    </row>
    <row r="230" ht="15.75" customHeight="1">
      <c r="A230" s="29">
        <v>44275.0</v>
      </c>
      <c r="B230" s="38"/>
      <c r="C230" s="38"/>
      <c r="D230" s="31" t="s">
        <v>73</v>
      </c>
      <c r="E230" s="31" t="str">
        <f t="shared" si="1"/>
        <v>PS</v>
      </c>
      <c r="F230" s="30" t="b">
        <f t="shared" si="8"/>
        <v>1</v>
      </c>
      <c r="G230" s="30">
        <v>2.0</v>
      </c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43">
        <v>26.549</v>
      </c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42">
        <v>1692.62228913848</v>
      </c>
      <c r="BG230" s="42"/>
      <c r="BH230" s="32">
        <f t="shared" si="3"/>
        <v>1775.154763</v>
      </c>
      <c r="BI230" s="38"/>
      <c r="BJ230" s="38"/>
      <c r="BK230" s="38"/>
      <c r="BL230" s="36">
        <v>6.961874244827469E-5</v>
      </c>
      <c r="BM230" s="36">
        <v>1.089212194660952E-5</v>
      </c>
      <c r="BN230" s="36"/>
      <c r="BO230" s="36"/>
      <c r="BP230" s="36"/>
      <c r="BQ230" s="36">
        <v>4.065451440646172E-5</v>
      </c>
      <c r="BR230" s="36">
        <v>2.788041107524027E-6</v>
      </c>
      <c r="BS230" s="36">
        <v>5.51366284273682E-5</v>
      </c>
      <c r="BT230" s="36"/>
      <c r="BU230" s="37">
        <f t="shared" si="4"/>
        <v>0.00009830458644</v>
      </c>
      <c r="BV230" s="38"/>
      <c r="BW230" s="38"/>
      <c r="BX230" s="38"/>
      <c r="BY230" s="38"/>
      <c r="BZ230" s="38"/>
      <c r="CA230" s="38"/>
      <c r="CB230" s="42">
        <v>273388.1205859244</v>
      </c>
      <c r="CC230" s="42"/>
      <c r="CD230" s="32">
        <f t="shared" si="5"/>
        <v>286969.8042</v>
      </c>
      <c r="CE230" s="38"/>
      <c r="CF230" s="38"/>
      <c r="CG230" s="38"/>
      <c r="CH230" s="38"/>
      <c r="CI230" s="38"/>
      <c r="CJ230" s="38"/>
      <c r="CK230" s="38"/>
      <c r="CL230" s="39" t="b">
        <v>1</v>
      </c>
      <c r="CM230" s="39" t="b">
        <v>0</v>
      </c>
      <c r="CN230" s="40"/>
      <c r="CO230" s="40"/>
      <c r="CP230" s="38"/>
      <c r="CQ230" s="38"/>
      <c r="CR230" s="38"/>
      <c r="CS230" s="38"/>
    </row>
    <row r="231" ht="15.75" customHeight="1">
      <c r="A231" s="29">
        <v>44276.0</v>
      </c>
      <c r="B231" s="38"/>
      <c r="C231" s="38"/>
      <c r="D231" s="31" t="s">
        <v>73</v>
      </c>
      <c r="E231" s="31" t="str">
        <f t="shared" si="1"/>
        <v>PS</v>
      </c>
      <c r="F231" s="30" t="b">
        <f t="shared" si="8"/>
        <v>1</v>
      </c>
      <c r="G231" s="30">
        <v>2.0</v>
      </c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43">
        <v>27.073</v>
      </c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42">
        <v>1305.032581517002</v>
      </c>
      <c r="BG231" s="42"/>
      <c r="BH231" s="32">
        <f t="shared" si="3"/>
        <v>2380.505433</v>
      </c>
      <c r="BI231" s="38"/>
      <c r="BJ231" s="38"/>
      <c r="BK231" s="38"/>
      <c r="BL231" s="36">
        <v>6.669566820135564E-5</v>
      </c>
      <c r="BM231" s="36">
        <v>1.908741841674679E-5</v>
      </c>
      <c r="BN231" s="36"/>
      <c r="BO231" s="36"/>
      <c r="BP231" s="36"/>
      <c r="BQ231" s="36">
        <v>5.595461451063688E-5</v>
      </c>
      <c r="BR231" s="36">
        <v>2.753850615639372E-5</v>
      </c>
      <c r="BS231" s="36">
        <v>6.132514135599626E-5</v>
      </c>
      <c r="BT231" s="36"/>
      <c r="BU231" s="37">
        <f t="shared" si="4"/>
        <v>0.000103440707</v>
      </c>
      <c r="BV231" s="38"/>
      <c r="BW231" s="38"/>
      <c r="BX231" s="38"/>
      <c r="BY231" s="38"/>
      <c r="BZ231" s="38"/>
      <c r="CA231" s="38"/>
      <c r="CB231" s="42">
        <v>212302.7003611859</v>
      </c>
      <c r="CC231" s="42"/>
      <c r="CD231" s="32">
        <f t="shared" si="5"/>
        <v>353070.0416</v>
      </c>
      <c r="CE231" s="38"/>
      <c r="CF231" s="38"/>
      <c r="CG231" s="38"/>
      <c r="CH231" s="38"/>
      <c r="CI231" s="38"/>
      <c r="CJ231" s="38"/>
      <c r="CK231" s="38"/>
      <c r="CL231" s="39" t="b">
        <v>1</v>
      </c>
      <c r="CM231" s="39" t="b">
        <v>1</v>
      </c>
      <c r="CN231" s="44">
        <v>0.222030357</v>
      </c>
      <c r="CO231" s="44">
        <v>0.1653325</v>
      </c>
      <c r="CP231" s="38"/>
      <c r="CQ231" s="38"/>
      <c r="CR231" s="38"/>
      <c r="CS231" s="38"/>
    </row>
    <row r="232" ht="15.75" customHeight="1">
      <c r="A232" s="29">
        <v>44277.0</v>
      </c>
      <c r="B232" s="38"/>
      <c r="C232" s="38"/>
      <c r="D232" s="31" t="s">
        <v>73</v>
      </c>
      <c r="E232" s="31" t="str">
        <f t="shared" si="1"/>
        <v>PS</v>
      </c>
      <c r="F232" s="30" t="b">
        <f t="shared" si="8"/>
        <v>1</v>
      </c>
      <c r="G232" s="30">
        <v>2.0</v>
      </c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43">
        <v>27.73</v>
      </c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42">
        <v>1754.917306097402</v>
      </c>
      <c r="BG232" s="42"/>
      <c r="BH232" s="32">
        <f t="shared" si="3"/>
        <v>3383.65642</v>
      </c>
      <c r="BI232" s="38"/>
      <c r="BJ232" s="38"/>
      <c r="BK232" s="38"/>
      <c r="BL232" s="36">
        <v>3.401265194110179E-4</v>
      </c>
      <c r="BM232" s="36">
        <v>3.090942014105579E-5</v>
      </c>
      <c r="BN232" s="36"/>
      <c r="BO232" s="36"/>
      <c r="BP232" s="36"/>
      <c r="BQ232" s="36">
        <v>1.71144721448999E-4</v>
      </c>
      <c r="BR232" s="36">
        <v>4.742821363833646E-5</v>
      </c>
      <c r="BS232" s="36">
        <v>2.556356204300084E-4</v>
      </c>
      <c r="BT232" s="36"/>
      <c r="BU232" s="37">
        <f t="shared" si="4"/>
        <v>0.0002135962296</v>
      </c>
      <c r="BV232" s="38"/>
      <c r="BW232" s="38"/>
      <c r="BX232" s="38"/>
      <c r="BY232" s="38"/>
      <c r="BZ232" s="38"/>
      <c r="CA232" s="38"/>
      <c r="CB232" s="42">
        <v>274806.8882550573</v>
      </c>
      <c r="CC232" s="42"/>
      <c r="CD232" s="32">
        <f t="shared" si="5"/>
        <v>508165.5341</v>
      </c>
      <c r="CE232" s="38"/>
      <c r="CF232" s="38"/>
      <c r="CG232" s="38"/>
      <c r="CH232" s="38"/>
      <c r="CI232" s="38"/>
      <c r="CJ232" s="38"/>
      <c r="CK232" s="38"/>
      <c r="CL232" s="39" t="b">
        <v>0</v>
      </c>
      <c r="CM232" s="40"/>
      <c r="CN232" s="40"/>
      <c r="CO232" s="40"/>
      <c r="CP232" s="38"/>
      <c r="CQ232" s="38"/>
      <c r="CR232" s="38"/>
      <c r="CS232" s="38"/>
    </row>
    <row r="233" ht="15.75" customHeight="1">
      <c r="A233" s="29">
        <v>44278.0</v>
      </c>
      <c r="B233" s="38"/>
      <c r="C233" s="38"/>
      <c r="D233" s="31" t="s">
        <v>73</v>
      </c>
      <c r="E233" s="31" t="str">
        <f t="shared" si="1"/>
        <v>PS</v>
      </c>
      <c r="F233" s="30" t="b">
        <f t="shared" ref="F233:F234" si="9">FALSE</f>
        <v>0</v>
      </c>
      <c r="G233" s="30">
        <v>2.0</v>
      </c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43">
        <v>28.093</v>
      </c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42">
        <v>5218.727852177969</v>
      </c>
      <c r="BG233" s="42"/>
      <c r="BH233" s="32">
        <f t="shared" si="3"/>
        <v>3470.722037</v>
      </c>
      <c r="BI233" s="38"/>
      <c r="BJ233" s="38"/>
      <c r="BK233" s="38"/>
      <c r="BL233" s="36">
        <v>1.276281075109821E-4</v>
      </c>
      <c r="BM233" s="36">
        <v>1.487655342265252E-5</v>
      </c>
      <c r="BN233" s="36"/>
      <c r="BO233" s="36"/>
      <c r="BP233" s="36"/>
      <c r="BQ233" s="36">
        <v>5.905548884228034E-5</v>
      </c>
      <c r="BR233" s="36">
        <v>1.038272192914232E-5</v>
      </c>
      <c r="BS233" s="36">
        <v>9.334179817663121E-5</v>
      </c>
      <c r="BT233" s="36"/>
      <c r="BU233" s="37">
        <f t="shared" si="4"/>
        <v>0.0002279866767</v>
      </c>
      <c r="BV233" s="38"/>
      <c r="BW233" s="38"/>
      <c r="BX233" s="38"/>
      <c r="BY233" s="38"/>
      <c r="BZ233" s="38"/>
      <c r="CA233" s="38"/>
      <c r="CB233" s="42">
        <v>710321.0479599435</v>
      </c>
      <c r="CC233" s="42"/>
      <c r="CD233" s="32">
        <f t="shared" si="5"/>
        <v>532545.5223</v>
      </c>
      <c r="CE233" s="38"/>
      <c r="CF233" s="38"/>
      <c r="CG233" s="38"/>
      <c r="CH233" s="38"/>
      <c r="CI233" s="38"/>
      <c r="CJ233" s="38"/>
      <c r="CK233" s="38"/>
      <c r="CL233" s="39" t="b">
        <v>0</v>
      </c>
      <c r="CM233" s="40"/>
      <c r="CN233" s="40"/>
      <c r="CO233" s="40"/>
      <c r="CP233" s="38"/>
      <c r="CQ233" s="38"/>
      <c r="CR233" s="38"/>
      <c r="CS233" s="38"/>
    </row>
    <row r="234" ht="15.75" customHeight="1">
      <c r="A234" s="29">
        <v>44279.0</v>
      </c>
      <c r="B234" s="38"/>
      <c r="C234" s="38"/>
      <c r="D234" s="31" t="s">
        <v>73</v>
      </c>
      <c r="E234" s="31" t="str">
        <f t="shared" si="1"/>
        <v>PS</v>
      </c>
      <c r="F234" s="30" t="b">
        <f t="shared" si="9"/>
        <v>0</v>
      </c>
      <c r="G234" s="30">
        <v>2.0</v>
      </c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43">
        <v>28.029</v>
      </c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42">
        <v>6946.982070431502</v>
      </c>
      <c r="BG234" s="42"/>
      <c r="BH234" s="32">
        <f t="shared" si="3"/>
        <v>3725.376894</v>
      </c>
      <c r="BI234" s="38"/>
      <c r="BJ234" s="38"/>
      <c r="BK234" s="38"/>
      <c r="BL234" s="36">
        <v>5.448323034785992E-4</v>
      </c>
      <c r="BM234" s="36">
        <v>1.837051439935874E-4</v>
      </c>
      <c r="BN234" s="36"/>
      <c r="BO234" s="36"/>
      <c r="BP234" s="36"/>
      <c r="BQ234" s="36">
        <v>6.602516158163964E-4</v>
      </c>
      <c r="BR234" s="36">
        <v>1.066673685311398E-4</v>
      </c>
      <c r="BS234" s="36">
        <v>6.025419596474978E-4</v>
      </c>
      <c r="BT234" s="36"/>
      <c r="BU234" s="37">
        <f t="shared" si="4"/>
        <v>0.0002468874628</v>
      </c>
      <c r="BV234" s="38"/>
      <c r="BW234" s="38"/>
      <c r="BX234" s="38"/>
      <c r="BY234" s="38"/>
      <c r="BZ234" s="38"/>
      <c r="CA234" s="38"/>
      <c r="CB234" s="42">
        <v>1070008.913398212</v>
      </c>
      <c r="CC234" s="42"/>
      <c r="CD234" s="32">
        <f t="shared" si="5"/>
        <v>579598.64</v>
      </c>
      <c r="CE234" s="38"/>
      <c r="CF234" s="38"/>
      <c r="CG234" s="38"/>
      <c r="CH234" s="38"/>
      <c r="CI234" s="38"/>
      <c r="CJ234" s="38"/>
      <c r="CK234" s="38"/>
      <c r="CL234" s="39" t="b">
        <v>1</v>
      </c>
      <c r="CM234" s="39" t="b">
        <v>1</v>
      </c>
      <c r="CN234" s="44">
        <v>0.457504123</v>
      </c>
      <c r="CO234" s="44">
        <v>0.33114588</v>
      </c>
      <c r="CP234" s="38"/>
      <c r="CQ234" s="38"/>
      <c r="CR234" s="38"/>
      <c r="CS234" s="38"/>
    </row>
    <row r="235" ht="15.75" customHeight="1">
      <c r="A235" s="29">
        <v>44280.0</v>
      </c>
      <c r="B235" s="38"/>
      <c r="C235" s="38"/>
      <c r="D235" s="31" t="s">
        <v>73</v>
      </c>
      <c r="E235" s="31" t="str">
        <f t="shared" si="1"/>
        <v>PS</v>
      </c>
      <c r="F235" s="30" t="b">
        <f t="shared" ref="F235:F237" si="10">TRUE</f>
        <v>1</v>
      </c>
      <c r="G235" s="30">
        <v>2.0</v>
      </c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43">
        <v>27.28</v>
      </c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42">
        <v>2127.950375586548</v>
      </c>
      <c r="BG235" s="42"/>
      <c r="BH235" s="32">
        <f t="shared" si="3"/>
        <v>3936.797449</v>
      </c>
      <c r="BI235" s="38"/>
      <c r="BJ235" s="38"/>
      <c r="BK235" s="38"/>
      <c r="BL235" s="36">
        <v>1.04995404535423E-4</v>
      </c>
      <c r="BM235" s="36">
        <v>2.631991901726665E-5</v>
      </c>
      <c r="BN235" s="36"/>
      <c r="BO235" s="36"/>
      <c r="BP235" s="36"/>
      <c r="BQ235" s="36">
        <v>1.491823232553138E-4</v>
      </c>
      <c r="BR235" s="36">
        <v>7.14625281057614E-5</v>
      </c>
      <c r="BS235" s="36">
        <v>1.270888638953684E-4</v>
      </c>
      <c r="BT235" s="36"/>
      <c r="BU235" s="37">
        <f t="shared" si="4"/>
        <v>0.0002336717973</v>
      </c>
      <c r="BV235" s="38"/>
      <c r="BW235" s="38"/>
      <c r="BX235" s="38"/>
      <c r="BY235" s="38"/>
      <c r="BZ235" s="38"/>
      <c r="CA235" s="38"/>
      <c r="CB235" s="42">
        <v>395288.0617689572</v>
      </c>
      <c r="CC235" s="42"/>
      <c r="CD235" s="32">
        <f t="shared" si="5"/>
        <v>636528.9474</v>
      </c>
      <c r="CE235" s="38"/>
      <c r="CF235" s="38"/>
      <c r="CG235" s="38"/>
      <c r="CH235" s="38"/>
      <c r="CI235" s="38"/>
      <c r="CJ235" s="38"/>
      <c r="CK235" s="38"/>
      <c r="CL235" s="39" t="b">
        <v>0</v>
      </c>
      <c r="CM235" s="40"/>
      <c r="CN235" s="40"/>
      <c r="CO235" s="40"/>
      <c r="CP235" s="38"/>
      <c r="CQ235" s="38"/>
      <c r="CR235" s="38"/>
      <c r="CS235" s="38"/>
    </row>
    <row r="236" ht="15.75" customHeight="1">
      <c r="A236" s="29">
        <v>44281.0</v>
      </c>
      <c r="B236" s="38"/>
      <c r="C236" s="38"/>
      <c r="D236" s="31" t="s">
        <v>73</v>
      </c>
      <c r="E236" s="31" t="str">
        <f t="shared" si="1"/>
        <v>PS</v>
      </c>
      <c r="F236" s="30" t="b">
        <f t="shared" si="10"/>
        <v>1</v>
      </c>
      <c r="G236" s="30">
        <v>2.0</v>
      </c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43">
        <v>27.303</v>
      </c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42">
        <v>2578.30686432288</v>
      </c>
      <c r="BG236" s="42"/>
      <c r="BH236" s="32">
        <f t="shared" si="3"/>
        <v>4946.998861</v>
      </c>
      <c r="BI236" s="38"/>
      <c r="BJ236" s="38"/>
      <c r="BK236" s="38"/>
      <c r="BL236" s="36">
        <v>1.462964562483604E-4</v>
      </c>
      <c r="BM236" s="36">
        <v>4.324094814744735E-5</v>
      </c>
      <c r="BN236" s="36"/>
      <c r="BO236" s="36"/>
      <c r="BP236" s="36"/>
      <c r="BQ236" s="36">
        <v>1.653616877419764E-4</v>
      </c>
      <c r="BR236" s="36">
        <v>8.111859554998734E-5</v>
      </c>
      <c r="BS236" s="36">
        <v>1.558290719951684E-4</v>
      </c>
      <c r="BT236" s="36"/>
      <c r="BU236" s="37">
        <f t="shared" si="4"/>
        <v>0.0003891692111</v>
      </c>
      <c r="BV236" s="38"/>
      <c r="BW236" s="38"/>
      <c r="BX236" s="38"/>
      <c r="BY236" s="38"/>
      <c r="BZ236" s="38"/>
      <c r="CA236" s="38"/>
      <c r="CB236" s="42">
        <v>447568.2885778086</v>
      </c>
      <c r="CC236" s="42"/>
      <c r="CD236" s="32">
        <f t="shared" si="5"/>
        <v>842228.7712</v>
      </c>
      <c r="CE236" s="38"/>
      <c r="CF236" s="38"/>
      <c r="CG236" s="38"/>
      <c r="CH236" s="38"/>
      <c r="CI236" s="38"/>
      <c r="CJ236" s="38"/>
      <c r="CK236" s="38"/>
      <c r="CL236" s="39" t="b">
        <v>0</v>
      </c>
      <c r="CM236" s="40"/>
      <c r="CN236" s="40"/>
      <c r="CO236" s="40"/>
      <c r="CP236" s="38"/>
      <c r="CQ236" s="38"/>
      <c r="CR236" s="38"/>
      <c r="CS236" s="38"/>
    </row>
    <row r="237" ht="15.75" customHeight="1">
      <c r="A237" s="29">
        <v>44282.0</v>
      </c>
      <c r="B237" s="38"/>
      <c r="C237" s="38"/>
      <c r="D237" s="31" t="s">
        <v>73</v>
      </c>
      <c r="E237" s="31" t="str">
        <f t="shared" si="1"/>
        <v>PS</v>
      </c>
      <c r="F237" s="30" t="b">
        <f t="shared" si="10"/>
        <v>1</v>
      </c>
      <c r="G237" s="30">
        <v>2.0</v>
      </c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43">
        <v>27.437</v>
      </c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42">
        <v>2812.020081572832</v>
      </c>
      <c r="BG237" s="42"/>
      <c r="BH237" s="32">
        <f t="shared" si="3"/>
        <v>6360.544504</v>
      </c>
      <c r="BI237" s="38"/>
      <c r="BJ237" s="38"/>
      <c r="BK237" s="38"/>
      <c r="BL237" s="36">
        <v>1.868305873875421E-4</v>
      </c>
      <c r="BM237" s="36">
        <v>9.303164213873049E-5</v>
      </c>
      <c r="BN237" s="36"/>
      <c r="BO237" s="36"/>
      <c r="BP237" s="36"/>
      <c r="BQ237" s="36">
        <v>1.922839981074709E-4</v>
      </c>
      <c r="BR237" s="36">
        <v>4.863670785636761E-5</v>
      </c>
      <c r="BS237" s="36">
        <v>1.895572927475065E-4</v>
      </c>
      <c r="BT237" s="36"/>
      <c r="BU237" s="37">
        <f t="shared" si="4"/>
        <v>0.0005106310745</v>
      </c>
      <c r="BV237" s="38"/>
      <c r="BW237" s="38"/>
      <c r="BX237" s="38"/>
      <c r="BY237" s="38"/>
      <c r="BZ237" s="38"/>
      <c r="CA237" s="38"/>
      <c r="CB237" s="42">
        <v>559458.4252791186</v>
      </c>
      <c r="CC237" s="42"/>
      <c r="CD237" s="32">
        <f t="shared" si="5"/>
        <v>1072191.988</v>
      </c>
      <c r="CE237" s="38"/>
      <c r="CF237" s="38"/>
      <c r="CG237" s="38"/>
      <c r="CH237" s="38"/>
      <c r="CI237" s="38"/>
      <c r="CJ237" s="38"/>
      <c r="CK237" s="38"/>
      <c r="CL237" s="39" t="b">
        <v>0</v>
      </c>
      <c r="CM237" s="40"/>
      <c r="CN237" s="40"/>
      <c r="CO237" s="40"/>
      <c r="CP237" s="38"/>
      <c r="CQ237" s="38"/>
      <c r="CR237" s="38"/>
      <c r="CS237" s="38"/>
    </row>
    <row r="238" ht="15.75" customHeight="1">
      <c r="A238" s="29">
        <v>44283.0</v>
      </c>
      <c r="B238" s="38"/>
      <c r="C238" s="38"/>
      <c r="D238" s="31" t="s">
        <v>73</v>
      </c>
      <c r="E238" s="31" t="str">
        <f t="shared" si="1"/>
        <v>PS</v>
      </c>
      <c r="F238" s="30" t="b">
        <f t="shared" ref="F238:F424" si="11">FALSE</f>
        <v>0</v>
      </c>
      <c r="G238" s="30">
        <v>2.0</v>
      </c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43">
        <v>27.559</v>
      </c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42">
        <v>10269.73491516946</v>
      </c>
      <c r="BG238" s="42"/>
      <c r="BH238" s="32">
        <f t="shared" si="3"/>
        <v>12472.80604</v>
      </c>
      <c r="BI238" s="38"/>
      <c r="BJ238" s="38"/>
      <c r="BK238" s="38"/>
      <c r="BL238" s="36">
        <v>8.473261576014838E-4</v>
      </c>
      <c r="BM238" s="36">
        <v>1.744076700859658E-4</v>
      </c>
      <c r="BN238" s="36"/>
      <c r="BO238" s="36"/>
      <c r="BP238" s="36"/>
      <c r="BQ238" s="36">
        <v>8.943315766431209E-4</v>
      </c>
      <c r="BR238" s="36">
        <v>1.494841599462572E-4</v>
      </c>
      <c r="BS238" s="36">
        <v>8.708288671223023E-4</v>
      </c>
      <c r="BT238" s="36"/>
      <c r="BU238" s="37">
        <f t="shared" si="4"/>
        <v>0.000763415448</v>
      </c>
      <c r="BV238" s="38"/>
      <c r="BW238" s="38"/>
      <c r="BX238" s="38"/>
      <c r="BY238" s="38"/>
      <c r="BZ238" s="38"/>
      <c r="CA238" s="38"/>
      <c r="CB238" s="42">
        <v>1738820.167161917</v>
      </c>
      <c r="CC238" s="42"/>
      <c r="CD238" s="32">
        <f t="shared" si="5"/>
        <v>1880631.387</v>
      </c>
      <c r="CE238" s="38"/>
      <c r="CF238" s="38"/>
      <c r="CG238" s="38"/>
      <c r="CH238" s="38"/>
      <c r="CI238" s="38"/>
      <c r="CJ238" s="38"/>
      <c r="CK238" s="38"/>
      <c r="CL238" s="39" t="b">
        <v>1</v>
      </c>
      <c r="CM238" s="39" t="b">
        <v>1</v>
      </c>
      <c r="CN238" s="44">
        <v>0.571239769</v>
      </c>
      <c r="CO238" s="44">
        <v>0.32964296</v>
      </c>
      <c r="CP238" s="38"/>
      <c r="CQ238" s="38"/>
      <c r="CR238" s="38"/>
      <c r="CS238" s="38"/>
    </row>
    <row r="239" ht="15.75" customHeight="1">
      <c r="A239" s="29">
        <v>44284.0</v>
      </c>
      <c r="B239" s="38"/>
      <c r="C239" s="38"/>
      <c r="D239" s="31" t="s">
        <v>73</v>
      </c>
      <c r="E239" s="31" t="str">
        <f t="shared" si="1"/>
        <v>PS</v>
      </c>
      <c r="F239" s="30" t="b">
        <f t="shared" si="11"/>
        <v>0</v>
      </c>
      <c r="G239" s="30">
        <v>2.0</v>
      </c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43">
        <v>27.496</v>
      </c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42">
        <v>14014.71028103741</v>
      </c>
      <c r="BG239" s="42"/>
      <c r="BH239" s="32">
        <f t="shared" si="3"/>
        <v>12085.88596</v>
      </c>
      <c r="BI239" s="38"/>
      <c r="BJ239" s="38"/>
      <c r="BK239" s="38"/>
      <c r="BL239" s="36">
        <v>0.001043239429396468</v>
      </c>
      <c r="BM239" s="36">
        <v>9.52833055167054E-5</v>
      </c>
      <c r="BN239" s="36"/>
      <c r="BO239" s="36"/>
      <c r="BP239" s="36"/>
      <c r="BQ239" s="36">
        <v>0.001376463124325917</v>
      </c>
      <c r="BR239" s="36">
        <v>2.429189345337016E-4</v>
      </c>
      <c r="BS239" s="36">
        <v>0.001209851276861192</v>
      </c>
      <c r="BT239" s="36"/>
      <c r="BU239" s="37">
        <f t="shared" si="4"/>
        <v>0.000743610391</v>
      </c>
      <c r="BV239" s="38"/>
      <c r="BW239" s="38"/>
      <c r="BX239" s="38"/>
      <c r="BY239" s="38"/>
      <c r="BZ239" s="38"/>
      <c r="CA239" s="38"/>
      <c r="CB239" s="42">
        <v>2219824.998189217</v>
      </c>
      <c r="CC239" s="42"/>
      <c r="CD239" s="32">
        <f t="shared" si="5"/>
        <v>1808753.678</v>
      </c>
      <c r="CE239" s="38"/>
      <c r="CF239" s="38"/>
      <c r="CG239" s="38"/>
      <c r="CH239" s="38"/>
      <c r="CI239" s="38"/>
      <c r="CJ239" s="38"/>
      <c r="CK239" s="38"/>
      <c r="CL239" s="39" t="b">
        <v>0</v>
      </c>
      <c r="CM239" s="40"/>
      <c r="CN239" s="40"/>
      <c r="CO239" s="40"/>
      <c r="CP239" s="38"/>
      <c r="CQ239" s="38"/>
      <c r="CR239" s="38"/>
      <c r="CS239" s="38"/>
    </row>
    <row r="240" ht="15.75" customHeight="1">
      <c r="A240" s="29">
        <v>44285.0</v>
      </c>
      <c r="B240" s="38"/>
      <c r="C240" s="38"/>
      <c r="D240" s="31" t="s">
        <v>73</v>
      </c>
      <c r="E240" s="31" t="str">
        <f t="shared" si="1"/>
        <v>PS</v>
      </c>
      <c r="F240" s="30" t="b">
        <f t="shared" si="11"/>
        <v>0</v>
      </c>
      <c r="G240" s="30">
        <v>2.0</v>
      </c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43">
        <v>26.705</v>
      </c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42">
        <v>32689.25804725386</v>
      </c>
      <c r="BG240" s="42"/>
      <c r="BH240" s="32">
        <f t="shared" si="3"/>
        <v>15018.32313</v>
      </c>
      <c r="BI240" s="38"/>
      <c r="BJ240" s="38"/>
      <c r="BK240" s="38"/>
      <c r="BL240" s="36">
        <v>0.001354179159750465</v>
      </c>
      <c r="BM240" s="36">
        <v>8.075002659376504E-5</v>
      </c>
      <c r="BN240" s="36"/>
      <c r="BO240" s="36"/>
      <c r="BP240" s="36"/>
      <c r="BQ240" s="36">
        <v>0.001427842303229008</v>
      </c>
      <c r="BR240" s="36">
        <v>4.785644184675558E-5</v>
      </c>
      <c r="BS240" s="36">
        <v>0.001391010731489736</v>
      </c>
      <c r="BT240" s="36"/>
      <c r="BU240" s="37">
        <f t="shared" si="4"/>
        <v>0.0008758392252</v>
      </c>
      <c r="BV240" s="38"/>
      <c r="BW240" s="38"/>
      <c r="BX240" s="38"/>
      <c r="BY240" s="38"/>
      <c r="BZ240" s="38"/>
      <c r="CA240" s="38"/>
      <c r="CB240" s="42">
        <v>4437485.056769594</v>
      </c>
      <c r="CC240" s="42"/>
      <c r="CD240" s="32">
        <f t="shared" si="5"/>
        <v>2176249.359</v>
      </c>
      <c r="CE240" s="38"/>
      <c r="CF240" s="38"/>
      <c r="CG240" s="38"/>
      <c r="CH240" s="38"/>
      <c r="CI240" s="38"/>
      <c r="CJ240" s="38"/>
      <c r="CK240" s="38"/>
      <c r="CL240" s="39" t="b">
        <v>0</v>
      </c>
      <c r="CM240" s="40"/>
      <c r="CN240" s="40"/>
      <c r="CO240" s="40"/>
      <c r="CP240" s="38"/>
      <c r="CQ240" s="38"/>
      <c r="CR240" s="38"/>
      <c r="CS240" s="38"/>
    </row>
    <row r="241" ht="15.75" customHeight="1">
      <c r="A241" s="29">
        <v>44286.0</v>
      </c>
      <c r="B241" s="38"/>
      <c r="C241" s="38"/>
      <c r="D241" s="31" t="s">
        <v>73</v>
      </c>
      <c r="E241" s="31" t="str">
        <f t="shared" si="1"/>
        <v>PS</v>
      </c>
      <c r="F241" s="30" t="b">
        <f t="shared" si="11"/>
        <v>0</v>
      </c>
      <c r="G241" s="30">
        <v>2.0</v>
      </c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43">
        <v>27.488</v>
      </c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42">
        <v>643.7064908239106</v>
      </c>
      <c r="BG241" s="42"/>
      <c r="BH241" s="32">
        <f t="shared" si="3"/>
        <v>15732.57392</v>
      </c>
      <c r="BI241" s="38"/>
      <c r="BJ241" s="38"/>
      <c r="BK241" s="38"/>
      <c r="BL241" s="36">
        <v>5.739113779633137E-5</v>
      </c>
      <c r="BM241" s="36">
        <v>1.056175436878129E-5</v>
      </c>
      <c r="BN241" s="36"/>
      <c r="BO241" s="36"/>
      <c r="BP241" s="36"/>
      <c r="BQ241" s="36">
        <v>5.621643568408979E-5</v>
      </c>
      <c r="BR241" s="36">
        <v>2.014856464709689E-5</v>
      </c>
      <c r="BS241" s="36">
        <v>5.680378674021058E-5</v>
      </c>
      <c r="BT241" s="36"/>
      <c r="BU241" s="37">
        <f t="shared" si="4"/>
        <v>0.000944041335</v>
      </c>
      <c r="BV241" s="38"/>
      <c r="BW241" s="38"/>
      <c r="BX241" s="38"/>
      <c r="BY241" s="38"/>
      <c r="BZ241" s="38"/>
      <c r="CA241" s="38"/>
      <c r="CB241" s="42">
        <v>88179.74291174047</v>
      </c>
      <c r="CC241" s="42"/>
      <c r="CD241" s="32">
        <f t="shared" si="5"/>
        <v>2246566.234</v>
      </c>
      <c r="CE241" s="38"/>
      <c r="CF241" s="38"/>
      <c r="CG241" s="38"/>
      <c r="CH241" s="38"/>
      <c r="CI241" s="38"/>
      <c r="CJ241" s="38"/>
      <c r="CK241" s="38"/>
      <c r="CL241" s="39" t="b">
        <v>0</v>
      </c>
      <c r="CM241" s="40"/>
      <c r="CN241" s="40"/>
      <c r="CO241" s="40"/>
      <c r="CP241" s="38"/>
      <c r="CQ241" s="38"/>
      <c r="CR241" s="38"/>
      <c r="CS241" s="38"/>
    </row>
    <row r="242" ht="15.75" customHeight="1">
      <c r="A242" s="29">
        <v>44287.0</v>
      </c>
      <c r="B242" s="38"/>
      <c r="C242" s="38"/>
      <c r="D242" s="31" t="s">
        <v>73</v>
      </c>
      <c r="E242" s="31" t="str">
        <f t="shared" si="1"/>
        <v>PS</v>
      </c>
      <c r="F242" s="30" t="b">
        <f t="shared" si="11"/>
        <v>0</v>
      </c>
      <c r="G242" s="30">
        <v>2.0</v>
      </c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43">
        <v>27.008</v>
      </c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42">
        <v>17474.20594064074</v>
      </c>
      <c r="BG242" s="42"/>
      <c r="BH242" s="32">
        <f t="shared" si="3"/>
        <v>15257.70021</v>
      </c>
      <c r="BI242" s="38"/>
      <c r="BJ242" s="38"/>
      <c r="BK242" s="38"/>
      <c r="BL242" s="36">
        <v>9.106606658301845E-4</v>
      </c>
      <c r="BM242" s="36">
        <v>5.705403003093619E-5</v>
      </c>
      <c r="BN242" s="36"/>
      <c r="BO242" s="36"/>
      <c r="BP242" s="36"/>
      <c r="BQ242" s="36">
        <v>7.907422622241834E-4</v>
      </c>
      <c r="BR242" s="36">
        <v>1.626975026844392E-4</v>
      </c>
      <c r="BS242" s="36">
        <v>8.50701464027184E-4</v>
      </c>
      <c r="BT242" s="36"/>
      <c r="BU242" s="37">
        <f t="shared" si="4"/>
        <v>0.001031902901</v>
      </c>
      <c r="BV242" s="38"/>
      <c r="BW242" s="38"/>
      <c r="BX242" s="38"/>
      <c r="BY242" s="38"/>
      <c r="BZ242" s="38"/>
      <c r="CA242" s="38"/>
      <c r="CB242" s="42">
        <v>2396936.828877691</v>
      </c>
      <c r="CC242" s="42"/>
      <c r="CD242" s="32">
        <f t="shared" si="5"/>
        <v>2147207.731</v>
      </c>
      <c r="CE242" s="38"/>
      <c r="CF242" s="38"/>
      <c r="CG242" s="38"/>
      <c r="CH242" s="38"/>
      <c r="CI242" s="38"/>
      <c r="CJ242" s="38"/>
      <c r="CK242" s="38"/>
      <c r="CL242" s="39" t="b">
        <v>1</v>
      </c>
      <c r="CM242" s="39" t="b">
        <v>1</v>
      </c>
      <c r="CN242" s="44">
        <v>0.827965593</v>
      </c>
      <c r="CO242" s="44">
        <v>0.3144396</v>
      </c>
      <c r="CP242" s="38"/>
      <c r="CQ242" s="38"/>
      <c r="CR242" s="38"/>
      <c r="CS242" s="38"/>
    </row>
    <row r="243" ht="15.75" customHeight="1">
      <c r="A243" s="29">
        <v>44288.0</v>
      </c>
      <c r="B243" s="38"/>
      <c r="C243" s="38"/>
      <c r="D243" s="31" t="s">
        <v>73</v>
      </c>
      <c r="E243" s="31" t="str">
        <f t="shared" si="1"/>
        <v>PS</v>
      </c>
      <c r="F243" s="30" t="b">
        <f t="shared" si="11"/>
        <v>0</v>
      </c>
      <c r="G243" s="30">
        <v>2.0</v>
      </c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43">
        <v>27.822</v>
      </c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42">
        <v>13840.98883479748</v>
      </c>
      <c r="BG243" s="42"/>
      <c r="BH243" s="32">
        <f t="shared" si="3"/>
        <v>13320.22186</v>
      </c>
      <c r="BI243" s="38"/>
      <c r="BJ243" s="38"/>
      <c r="BK243" s="38"/>
      <c r="BL243" s="36">
        <v>0.001158689690764984</v>
      </c>
      <c r="BM243" s="36">
        <v>3.925105416481762E-5</v>
      </c>
      <c r="BN243" s="36"/>
      <c r="BO243" s="36"/>
      <c r="BP243" s="36"/>
      <c r="BQ243" s="36">
        <v>0.0012649891413369</v>
      </c>
      <c r="BR243" s="36">
        <v>5.175577376705424E-4</v>
      </c>
      <c r="BS243" s="36">
        <v>0.001211839416050942</v>
      </c>
      <c r="BT243" s="36"/>
      <c r="BU243" s="37">
        <f t="shared" si="4"/>
        <v>0.001038852181</v>
      </c>
      <c r="BV243" s="38"/>
      <c r="BW243" s="38"/>
      <c r="BX243" s="38"/>
      <c r="BY243" s="38"/>
      <c r="BZ243" s="38"/>
      <c r="CA243" s="38"/>
      <c r="CB243" s="42">
        <v>2090404.543719463</v>
      </c>
      <c r="CC243" s="42"/>
      <c r="CD243" s="32">
        <f t="shared" si="5"/>
        <v>1906787.722</v>
      </c>
      <c r="CE243" s="38"/>
      <c r="CF243" s="38"/>
      <c r="CG243" s="38"/>
      <c r="CH243" s="38"/>
      <c r="CI243" s="38"/>
      <c r="CJ243" s="38"/>
      <c r="CK243" s="38"/>
      <c r="CL243" s="39" t="b">
        <v>1</v>
      </c>
      <c r="CM243" s="39" t="b">
        <v>1</v>
      </c>
      <c r="CN243" s="44">
        <v>0.519566515</v>
      </c>
      <c r="CO243" s="44">
        <v>0.46802136</v>
      </c>
      <c r="CP243" s="38"/>
      <c r="CQ243" s="38"/>
      <c r="CR243" s="38"/>
      <c r="CS243" s="38"/>
    </row>
    <row r="244" ht="15.75" customHeight="1">
      <c r="A244" s="29">
        <v>44289.0</v>
      </c>
      <c r="B244" s="38"/>
      <c r="C244" s="38"/>
      <c r="D244" s="31" t="s">
        <v>73</v>
      </c>
      <c r="E244" s="31" t="str">
        <f t="shared" si="1"/>
        <v>PS</v>
      </c>
      <c r="F244" s="30" t="b">
        <f t="shared" si="11"/>
        <v>0</v>
      </c>
      <c r="G244" s="30">
        <v>2.0</v>
      </c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43">
        <v>28.496</v>
      </c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42">
        <v>11640.3417193178</v>
      </c>
      <c r="BG244" s="42"/>
      <c r="BH244" s="32">
        <f t="shared" si="3"/>
        <v>17092.92951</v>
      </c>
      <c r="BI244" s="38"/>
      <c r="BJ244" s="38"/>
      <c r="BK244" s="38"/>
      <c r="BL244" s="36">
        <v>0.001259596870176305</v>
      </c>
      <c r="BM244" s="36">
        <v>1.101392920448408E-4</v>
      </c>
      <c r="BN244" s="36"/>
      <c r="BO244" s="36"/>
      <c r="BP244" s="36"/>
      <c r="BQ244" s="36">
        <v>0.002038721339859394</v>
      </c>
      <c r="BR244" s="36">
        <v>2.557946993321874E-4</v>
      </c>
      <c r="BS244" s="36">
        <v>0.00164915910501785</v>
      </c>
      <c r="BT244" s="36"/>
      <c r="BU244" s="37">
        <f t="shared" si="4"/>
        <v>0.001523653239</v>
      </c>
      <c r="BV244" s="38"/>
      <c r="BW244" s="38"/>
      <c r="BX244" s="38"/>
      <c r="BY244" s="38"/>
      <c r="BZ244" s="38"/>
      <c r="CA244" s="38"/>
      <c r="CB244" s="42">
        <v>1723032.482147719</v>
      </c>
      <c r="CC244" s="42"/>
      <c r="CD244" s="32">
        <f t="shared" si="5"/>
        <v>2442435.756</v>
      </c>
      <c r="CE244" s="38"/>
      <c r="CF244" s="38"/>
      <c r="CG244" s="38"/>
      <c r="CH244" s="38"/>
      <c r="CI244" s="38"/>
      <c r="CJ244" s="38"/>
      <c r="CK244" s="38"/>
      <c r="CL244" s="39" t="b">
        <v>1</v>
      </c>
      <c r="CM244" s="39" t="b">
        <v>1</v>
      </c>
      <c r="CN244" s="44">
        <v>0.56653967</v>
      </c>
      <c r="CO244" s="44">
        <v>0.39215573</v>
      </c>
      <c r="CP244" s="38"/>
      <c r="CQ244" s="38"/>
      <c r="CR244" s="38"/>
      <c r="CS244" s="38"/>
    </row>
    <row r="245" ht="15.75" customHeight="1">
      <c r="A245" s="29">
        <v>44290.0</v>
      </c>
      <c r="B245" s="38"/>
      <c r="C245" s="38"/>
      <c r="D245" s="31" t="s">
        <v>73</v>
      </c>
      <c r="E245" s="31" t="str">
        <f t="shared" si="1"/>
        <v>PS</v>
      </c>
      <c r="F245" s="30" t="b">
        <f t="shared" si="11"/>
        <v>0</v>
      </c>
      <c r="G245" s="30">
        <v>2.0</v>
      </c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43">
        <v>27.368</v>
      </c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42">
        <v>23001.86631698416</v>
      </c>
      <c r="BG245" s="42"/>
      <c r="BH245" s="32">
        <f t="shared" si="3"/>
        <v>15877.30129</v>
      </c>
      <c r="BI245" s="38"/>
      <c r="BJ245" s="38"/>
      <c r="BK245" s="38"/>
      <c r="BL245" s="36">
        <v>0.001389727557615812</v>
      </c>
      <c r="BM245" s="36">
        <v>1.605607493436018E-4</v>
      </c>
      <c r="BN245" s="36"/>
      <c r="BO245" s="36"/>
      <c r="BP245" s="36"/>
      <c r="BQ245" s="36">
        <v>0.00146178671044743</v>
      </c>
      <c r="BR245" s="36">
        <v>1.531697486535802E-4</v>
      </c>
      <c r="BS245" s="36">
        <v>0.001425757134031621</v>
      </c>
      <c r="BT245" s="36"/>
      <c r="BU245" s="37">
        <f t="shared" si="4"/>
        <v>0.001563921233</v>
      </c>
      <c r="BV245" s="38"/>
      <c r="BW245" s="38"/>
      <c r="BX245" s="38"/>
      <c r="BY245" s="38"/>
      <c r="BZ245" s="38"/>
      <c r="CA245" s="38"/>
      <c r="CB245" s="42">
        <v>3235385.011481199</v>
      </c>
      <c r="CC245" s="42"/>
      <c r="CD245" s="32">
        <f t="shared" si="5"/>
        <v>2172804.359</v>
      </c>
      <c r="CE245" s="38"/>
      <c r="CF245" s="38"/>
      <c r="CG245" s="38"/>
      <c r="CH245" s="38"/>
      <c r="CI245" s="38"/>
      <c r="CJ245" s="38"/>
      <c r="CK245" s="38"/>
      <c r="CL245" s="39" t="b">
        <v>1</v>
      </c>
      <c r="CM245" s="39" t="b">
        <v>1</v>
      </c>
      <c r="CN245" s="44">
        <v>0.509279824</v>
      </c>
      <c r="CO245" s="44">
        <v>0.46068504</v>
      </c>
      <c r="CP245" s="38"/>
      <c r="CQ245" s="38"/>
      <c r="CR245" s="38"/>
      <c r="CS245" s="38"/>
    </row>
    <row r="246" ht="15.75" customHeight="1">
      <c r="A246" s="29">
        <v>44291.0</v>
      </c>
      <c r="B246" s="38"/>
      <c r="C246" s="38"/>
      <c r="D246" s="31" t="s">
        <v>73</v>
      </c>
      <c r="E246" s="31" t="str">
        <f t="shared" si="1"/>
        <v>PS</v>
      </c>
      <c r="F246" s="30" t="b">
        <f t="shared" si="11"/>
        <v>0</v>
      </c>
      <c r="G246" s="30">
        <v>2.0</v>
      </c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43">
        <v>28.364</v>
      </c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42">
        <v>19507.24473378233</v>
      </c>
      <c r="BG246" s="42"/>
      <c r="BH246" s="32">
        <f t="shared" si="3"/>
        <v>15424.91041</v>
      </c>
      <c r="BI246" s="38"/>
      <c r="BJ246" s="38"/>
      <c r="BK246" s="38"/>
      <c r="BL246" s="36">
        <v>0.002278969156661289</v>
      </c>
      <c r="BM246" s="36">
        <v>3.545384245119205E-4</v>
      </c>
      <c r="BN246" s="36"/>
      <c r="BO246" s="36"/>
      <c r="BP246" s="36"/>
      <c r="BQ246" s="36">
        <v>0.002682648994862186</v>
      </c>
      <c r="BR246" s="36">
        <v>1.120037933349104E-4</v>
      </c>
      <c r="BS246" s="36">
        <v>0.002480809075761738</v>
      </c>
      <c r="BT246" s="36"/>
      <c r="BU246" s="37">
        <f t="shared" si="4"/>
        <v>0.001454223707</v>
      </c>
      <c r="BV246" s="38"/>
      <c r="BW246" s="38"/>
      <c r="BX246" s="38"/>
      <c r="BY246" s="38"/>
      <c r="BZ246" s="38"/>
      <c r="CA246" s="38"/>
      <c r="CB246" s="42">
        <v>2766419.911921343</v>
      </c>
      <c r="CC246" s="42"/>
      <c r="CD246" s="32">
        <f t="shared" si="5"/>
        <v>1967847.158</v>
      </c>
      <c r="CE246" s="38"/>
      <c r="CF246" s="38"/>
      <c r="CG246" s="38"/>
      <c r="CH246" s="38"/>
      <c r="CI246" s="38"/>
      <c r="CJ246" s="38"/>
      <c r="CK246" s="38"/>
      <c r="CL246" s="39" t="b">
        <v>0</v>
      </c>
      <c r="CM246" s="40"/>
      <c r="CN246" s="40"/>
      <c r="CO246" s="40"/>
      <c r="CP246" s="38"/>
      <c r="CQ246" s="38"/>
      <c r="CR246" s="38"/>
      <c r="CS246" s="38"/>
    </row>
    <row r="247" ht="15.75" customHeight="1">
      <c r="A247" s="29">
        <v>44292.0</v>
      </c>
      <c r="B247" s="38"/>
      <c r="C247" s="38"/>
      <c r="D247" s="31" t="s">
        <v>73</v>
      </c>
      <c r="E247" s="31" t="str">
        <f t="shared" si="1"/>
        <v>PS</v>
      </c>
      <c r="F247" s="30" t="b">
        <f t="shared" si="11"/>
        <v>0</v>
      </c>
      <c r="G247" s="30">
        <v>2.0</v>
      </c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43">
        <v>27.032</v>
      </c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42">
        <v>11396.06483399885</v>
      </c>
      <c r="BG247" s="42"/>
      <c r="BH247" s="32">
        <f t="shared" si="3"/>
        <v>17291.87745</v>
      </c>
      <c r="BI247" s="38"/>
      <c r="BJ247" s="38"/>
      <c r="BK247" s="38"/>
      <c r="BL247" s="36">
        <f>AVERAGE(BL241:BL246)</f>
        <v>0.00117583918</v>
      </c>
      <c r="BM247" s="36">
        <f>STDEV(BL241:BL246)</f>
        <v>0.0007198887562</v>
      </c>
      <c r="BN247" s="36"/>
      <c r="BO247" s="36"/>
      <c r="BP247" s="36"/>
      <c r="BQ247" s="36">
        <v>9.282436834999525E-4</v>
      </c>
      <c r="BR247" s="36">
        <v>1.109410166637239E-4</v>
      </c>
      <c r="BS247" s="36">
        <v>0.001052041431653718</v>
      </c>
      <c r="BT247" s="36"/>
      <c r="BU247" s="37">
        <f t="shared" si="4"/>
        <v>0.001331892368</v>
      </c>
      <c r="BV247" s="38"/>
      <c r="BW247" s="38"/>
      <c r="BX247" s="38"/>
      <c r="BY247" s="38"/>
      <c r="BZ247" s="38"/>
      <c r="CA247" s="38"/>
      <c r="CB247" s="42">
        <v>1048779.846672915</v>
      </c>
      <c r="CC247" s="42"/>
      <c r="CD247" s="32">
        <f t="shared" si="5"/>
        <v>2064264.731</v>
      </c>
      <c r="CE247" s="38"/>
      <c r="CF247" s="38"/>
      <c r="CG247" s="38"/>
      <c r="CH247" s="38"/>
      <c r="CI247" s="38"/>
      <c r="CJ247" s="38"/>
      <c r="CK247" s="38"/>
      <c r="CL247" s="39" t="b">
        <v>0</v>
      </c>
      <c r="CM247" s="40"/>
      <c r="CN247" s="40"/>
      <c r="CO247" s="40"/>
      <c r="CP247" s="38"/>
      <c r="CQ247" s="38"/>
      <c r="CR247" s="38"/>
      <c r="CS247" s="38"/>
    </row>
    <row r="248" ht="15.75" customHeight="1">
      <c r="A248" s="29">
        <v>44293.0</v>
      </c>
      <c r="B248" s="38"/>
      <c r="C248" s="38"/>
      <c r="D248" s="31" t="s">
        <v>73</v>
      </c>
      <c r="E248" s="31" t="str">
        <f t="shared" si="1"/>
        <v>PS</v>
      </c>
      <c r="F248" s="30" t="b">
        <f t="shared" si="11"/>
        <v>0</v>
      </c>
      <c r="G248" s="30">
        <v>2.0</v>
      </c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43">
        <v>27.067</v>
      </c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42">
        <v>11579.03443709752</v>
      </c>
      <c r="BG248" s="42"/>
      <c r="BH248" s="32">
        <f t="shared" si="3"/>
        <v>14240.7156</v>
      </c>
      <c r="BI248" s="38"/>
      <c r="BJ248" s="38"/>
      <c r="BK248" s="38"/>
      <c r="BL248" s="36">
        <v>7.050681716600722E-4</v>
      </c>
      <c r="BM248" s="36">
        <v>9.754419239100796E-5</v>
      </c>
      <c r="BN248" s="36"/>
      <c r="BO248" s="36"/>
      <c r="BP248" s="36"/>
      <c r="BQ248" s="36">
        <v>6.216354042324155E-4</v>
      </c>
      <c r="BR248" s="36">
        <v>5.674855483490877E-5</v>
      </c>
      <c r="BS248" s="36">
        <v>6.633517879462438E-4</v>
      </c>
      <c r="BT248" s="36"/>
      <c r="BU248" s="37">
        <f t="shared" si="4"/>
        <v>0.0011571545</v>
      </c>
      <c r="BV248" s="38"/>
      <c r="BW248" s="38"/>
      <c r="BX248" s="38"/>
      <c r="BY248" s="38"/>
      <c r="BZ248" s="38"/>
      <c r="CA248" s="38"/>
      <c r="CB248" s="42">
        <v>1065618.539246085</v>
      </c>
      <c r="CC248" s="42"/>
      <c r="CD248" s="32">
        <f t="shared" si="5"/>
        <v>1620819.951</v>
      </c>
      <c r="CE248" s="38"/>
      <c r="CF248" s="38"/>
      <c r="CG248" s="38"/>
      <c r="CH248" s="38"/>
      <c r="CI248" s="38"/>
      <c r="CJ248" s="38"/>
      <c r="CK248" s="38"/>
      <c r="CL248" s="39" t="b">
        <v>0</v>
      </c>
      <c r="CM248" s="40"/>
      <c r="CN248" s="40"/>
      <c r="CO248" s="40"/>
      <c r="CP248" s="38"/>
      <c r="CQ248" s="38"/>
      <c r="CR248" s="38"/>
      <c r="CS248" s="38"/>
    </row>
    <row r="249" ht="15.75" customHeight="1">
      <c r="A249" s="29">
        <v>44294.0</v>
      </c>
      <c r="B249" s="38"/>
      <c r="C249" s="38"/>
      <c r="D249" s="31" t="s">
        <v>73</v>
      </c>
      <c r="E249" s="31" t="str">
        <f t="shared" si="1"/>
        <v>PS</v>
      </c>
      <c r="F249" s="30" t="b">
        <f t="shared" si="11"/>
        <v>0</v>
      </c>
      <c r="G249" s="30">
        <v>2.0</v>
      </c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43">
        <v>26.823</v>
      </c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42">
        <v>20975.1769032554</v>
      </c>
      <c r="BG249" s="42"/>
      <c r="BH249" s="32">
        <f t="shared" si="3"/>
        <v>11555.31291</v>
      </c>
      <c r="BI249" s="38"/>
      <c r="BJ249" s="38"/>
      <c r="BK249" s="38"/>
      <c r="BL249" s="36">
        <v>9.320364455718986E-4</v>
      </c>
      <c r="BM249" s="36">
        <v>1.609026715901017E-4</v>
      </c>
      <c r="BN249" s="36"/>
      <c r="BO249" s="36"/>
      <c r="BP249" s="36"/>
      <c r="BQ249" s="36">
        <v>0.001142968375977701</v>
      </c>
      <c r="BR249" s="36">
        <v>1.635576473063448E-4</v>
      </c>
      <c r="BS249" s="36">
        <v>0.0010375024107748</v>
      </c>
      <c r="BT249" s="36"/>
      <c r="BU249" s="37">
        <f t="shared" si="4"/>
        <v>0.0007379735961</v>
      </c>
      <c r="BV249" s="38"/>
      <c r="BW249" s="38"/>
      <c r="BX249" s="38"/>
      <c r="BY249" s="38"/>
      <c r="BZ249" s="38"/>
      <c r="CA249" s="38"/>
      <c r="CB249" s="42">
        <v>2205120.347839242</v>
      </c>
      <c r="CC249" s="42"/>
      <c r="CD249" s="32">
        <f t="shared" si="5"/>
        <v>1251058.63</v>
      </c>
      <c r="CE249" s="38"/>
      <c r="CF249" s="38"/>
      <c r="CG249" s="38"/>
      <c r="CH249" s="38"/>
      <c r="CI249" s="38"/>
      <c r="CJ249" s="38"/>
      <c r="CK249" s="38"/>
      <c r="CL249" s="39" t="b">
        <v>1</v>
      </c>
      <c r="CM249" s="39" t="b">
        <v>1</v>
      </c>
      <c r="CN249" s="44">
        <v>0.714600977</v>
      </c>
      <c r="CO249" s="44">
        <v>0.37084076</v>
      </c>
      <c r="CP249" s="38"/>
      <c r="CQ249" s="38"/>
      <c r="CR249" s="38"/>
      <c r="CS249" s="38"/>
    </row>
    <row r="250" ht="15.75" customHeight="1">
      <c r="A250" s="29">
        <v>44295.0</v>
      </c>
      <c r="B250" s="38"/>
      <c r="C250" s="38"/>
      <c r="D250" s="31" t="s">
        <v>73</v>
      </c>
      <c r="E250" s="31" t="str">
        <f t="shared" si="1"/>
        <v>PS</v>
      </c>
      <c r="F250" s="30" t="b">
        <f t="shared" si="11"/>
        <v>0</v>
      </c>
      <c r="G250" s="30">
        <v>2.0</v>
      </c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43">
        <v>27.523</v>
      </c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42">
        <v>7746.057088661717</v>
      </c>
      <c r="BG250" s="42"/>
      <c r="BH250" s="32">
        <f t="shared" si="3"/>
        <v>10803.35264</v>
      </c>
      <c r="BI250" s="38"/>
      <c r="BJ250" s="38"/>
      <c r="BK250" s="38"/>
      <c r="BL250" s="36">
        <v>5.561584942106753E-4</v>
      </c>
      <c r="BM250" s="36">
        <v>9.727887572422768E-6</v>
      </c>
      <c r="BN250" s="36"/>
      <c r="BO250" s="36"/>
      <c r="BP250" s="36"/>
      <c r="BQ250" s="36">
        <v>5.479770897809095E-4</v>
      </c>
      <c r="BR250" s="36">
        <v>1.284688798504762E-4</v>
      </c>
      <c r="BS250" s="36">
        <v>5.520677919957924E-4</v>
      </c>
      <c r="BT250" s="36"/>
      <c r="BU250" s="37">
        <f t="shared" si="4"/>
        <v>0.0006294870877</v>
      </c>
      <c r="BV250" s="38"/>
      <c r="BW250" s="38"/>
      <c r="BX250" s="38"/>
      <c r="BY250" s="38"/>
      <c r="BZ250" s="38"/>
      <c r="CA250" s="38"/>
      <c r="CB250" s="42">
        <v>1018161.108876418</v>
      </c>
      <c r="CC250" s="42"/>
      <c r="CD250" s="32">
        <f t="shared" si="5"/>
        <v>1267584.237</v>
      </c>
      <c r="CE250" s="38"/>
      <c r="CF250" s="38"/>
      <c r="CG250" s="38"/>
      <c r="CH250" s="38"/>
      <c r="CI250" s="38"/>
      <c r="CJ250" s="38"/>
      <c r="CK250" s="38"/>
      <c r="CL250" s="39" t="b">
        <v>0</v>
      </c>
      <c r="CM250" s="40"/>
      <c r="CN250" s="40"/>
      <c r="CO250" s="40"/>
      <c r="CP250" s="38"/>
      <c r="CQ250" s="38"/>
      <c r="CR250" s="38"/>
      <c r="CS250" s="38"/>
    </row>
    <row r="251" ht="15.75" customHeight="1">
      <c r="A251" s="29">
        <v>44296.0</v>
      </c>
      <c r="B251" s="38"/>
      <c r="C251" s="38"/>
      <c r="D251" s="31" t="s">
        <v>73</v>
      </c>
      <c r="E251" s="31" t="str">
        <f t="shared" si="1"/>
        <v>PS</v>
      </c>
      <c r="F251" s="30" t="b">
        <f t="shared" si="11"/>
        <v>0</v>
      </c>
      <c r="G251" s="30">
        <v>2.0</v>
      </c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43">
        <v>27.37</v>
      </c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42">
        <v>6080.231299391373</v>
      </c>
      <c r="BG251" s="42"/>
      <c r="BH251" s="32">
        <f t="shared" si="3"/>
        <v>10997.98535</v>
      </c>
      <c r="BI251" s="38"/>
      <c r="BJ251" s="38"/>
      <c r="BK251" s="38"/>
      <c r="BL251" s="36">
        <v>4.568148720167367E-4</v>
      </c>
      <c r="BM251" s="36">
        <v>5.038216764563068E-5</v>
      </c>
      <c r="BN251" s="36"/>
      <c r="BO251" s="36"/>
      <c r="BP251" s="36"/>
      <c r="BQ251" s="36">
        <v>3.129942446304349E-4</v>
      </c>
      <c r="BR251" s="36">
        <v>4.876885031785669E-5</v>
      </c>
      <c r="BS251" s="36">
        <v>3.849045583235858E-4</v>
      </c>
      <c r="BT251" s="36"/>
      <c r="BU251" s="37">
        <f t="shared" si="4"/>
        <v>0.0006616702766</v>
      </c>
      <c r="BV251" s="38"/>
      <c r="BW251" s="38"/>
      <c r="BX251" s="38"/>
      <c r="BY251" s="38"/>
      <c r="BZ251" s="38"/>
      <c r="CA251" s="38"/>
      <c r="CB251" s="42">
        <v>917613.3071258975</v>
      </c>
      <c r="CC251" s="42"/>
      <c r="CD251" s="32">
        <f t="shared" si="5"/>
        <v>1429953.257</v>
      </c>
      <c r="CE251" s="38"/>
      <c r="CF251" s="38"/>
      <c r="CG251" s="38"/>
      <c r="CH251" s="38"/>
      <c r="CI251" s="38"/>
      <c r="CJ251" s="38"/>
      <c r="CK251" s="38"/>
      <c r="CL251" s="39" t="b">
        <v>0</v>
      </c>
      <c r="CM251" s="40"/>
      <c r="CN251" s="40"/>
      <c r="CO251" s="40"/>
      <c r="CP251" s="38"/>
      <c r="CQ251" s="38"/>
      <c r="CR251" s="38"/>
      <c r="CS251" s="38"/>
    </row>
    <row r="252" ht="15.75" customHeight="1">
      <c r="A252" s="29">
        <v>44297.0</v>
      </c>
      <c r="B252" s="38"/>
      <c r="C252" s="38"/>
      <c r="D252" s="31" t="s">
        <v>73</v>
      </c>
      <c r="E252" s="31" t="str">
        <f t="shared" si="1"/>
        <v>PS</v>
      </c>
      <c r="F252" s="30" t="b">
        <f t="shared" si="11"/>
        <v>0</v>
      </c>
      <c r="G252" s="30">
        <v>2.0</v>
      </c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43">
        <v>27.442</v>
      </c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42">
        <v>7636.263448943251</v>
      </c>
      <c r="BG252" s="42"/>
      <c r="BH252" s="32">
        <f t="shared" si="3"/>
        <v>9494.690056</v>
      </c>
      <c r="BI252" s="38"/>
      <c r="BJ252" s="38"/>
      <c r="BK252" s="38"/>
      <c r="BL252" s="36">
        <v>4.969069682417832E-4</v>
      </c>
      <c r="BM252" s="36">
        <v>1.807117538394507E-5</v>
      </c>
      <c r="BN252" s="36"/>
      <c r="BO252" s="36"/>
      <c r="BP252" s="36"/>
      <c r="BQ252" s="36">
        <v>5.223108111515349E-4</v>
      </c>
      <c r="BR252" s="36">
        <v>8.930811871184787E-5</v>
      </c>
      <c r="BS252" s="36">
        <v>5.096088896966591E-4</v>
      </c>
      <c r="BT252" s="36"/>
      <c r="BU252" s="37">
        <f t="shared" si="4"/>
        <v>0.0005931850875</v>
      </c>
      <c r="BV252" s="38"/>
      <c r="BW252" s="38"/>
      <c r="BX252" s="38"/>
      <c r="BY252" s="38"/>
      <c r="BZ252" s="38"/>
      <c r="CA252" s="38"/>
      <c r="CB252" s="42">
        <v>1131407.883254054</v>
      </c>
      <c r="CC252" s="42"/>
      <c r="CD252" s="32">
        <f t="shared" si="5"/>
        <v>1402501.593</v>
      </c>
      <c r="CE252" s="38"/>
      <c r="CF252" s="38"/>
      <c r="CG252" s="38"/>
      <c r="CH252" s="38"/>
      <c r="CI252" s="38"/>
      <c r="CJ252" s="38"/>
      <c r="CK252" s="38"/>
      <c r="CL252" s="39" t="b">
        <v>1</v>
      </c>
      <c r="CM252" s="39" t="b">
        <v>1</v>
      </c>
      <c r="CN252" s="44">
        <v>0.735073435</v>
      </c>
      <c r="CO252" s="44">
        <v>0.319424353</v>
      </c>
      <c r="CP252" s="38"/>
      <c r="CQ252" s="38"/>
      <c r="CR252" s="38"/>
      <c r="CS252" s="38"/>
    </row>
    <row r="253" ht="15.75" customHeight="1">
      <c r="A253" s="29">
        <v>44298.0</v>
      </c>
      <c r="B253" s="38"/>
      <c r="C253" s="38"/>
      <c r="D253" s="31" t="s">
        <v>73</v>
      </c>
      <c r="E253" s="31" t="str">
        <f t="shared" si="1"/>
        <v>PS</v>
      </c>
      <c r="F253" s="30" t="b">
        <f t="shared" si="11"/>
        <v>0</v>
      </c>
      <c r="G253" s="30">
        <v>2.0</v>
      </c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43">
        <v>27.137</v>
      </c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42">
        <v>12552.1980226903</v>
      </c>
      <c r="BG253" s="42"/>
      <c r="BH253" s="32">
        <f t="shared" si="3"/>
        <v>11765.0777</v>
      </c>
      <c r="BI253" s="38"/>
      <c r="BJ253" s="38"/>
      <c r="BK253" s="38"/>
      <c r="BL253" s="36">
        <v>8.00815346362255E-4</v>
      </c>
      <c r="BM253" s="36">
        <v>1.200283495704189E-4</v>
      </c>
      <c r="BN253" s="36"/>
      <c r="BO253" s="36"/>
      <c r="BP253" s="36"/>
      <c r="BQ253" s="36">
        <v>8.477201183258653E-4</v>
      </c>
      <c r="BR253" s="36">
        <v>1.353920337929878E-4</v>
      </c>
      <c r="BS253" s="36">
        <v>8.242677323440602E-4</v>
      </c>
      <c r="BT253" s="36"/>
      <c r="BU253" s="37">
        <f t="shared" si="4"/>
        <v>0.000759031446</v>
      </c>
      <c r="BV253" s="38"/>
      <c r="BW253" s="38"/>
      <c r="BX253" s="38"/>
      <c r="BY253" s="38"/>
      <c r="BZ253" s="38"/>
      <c r="CA253" s="38"/>
      <c r="CB253" s="42">
        <v>1877463.638748845</v>
      </c>
      <c r="CC253" s="42"/>
      <c r="CD253" s="32">
        <f t="shared" si="5"/>
        <v>1821464.019</v>
      </c>
      <c r="CE253" s="38"/>
      <c r="CF253" s="38"/>
      <c r="CG253" s="38"/>
      <c r="CH253" s="38"/>
      <c r="CI253" s="38"/>
      <c r="CJ253" s="38"/>
      <c r="CK253" s="38"/>
      <c r="CL253" s="39" t="b">
        <v>1</v>
      </c>
      <c r="CM253" s="39" t="b">
        <v>1</v>
      </c>
      <c r="CN253" s="44">
        <v>0.971542274</v>
      </c>
      <c r="CO253" s="44">
        <v>0.494151474</v>
      </c>
      <c r="CP253" s="38"/>
      <c r="CQ253" s="38"/>
      <c r="CR253" s="38"/>
      <c r="CS253" s="38"/>
    </row>
    <row r="254" ht="15.75" customHeight="1">
      <c r="A254" s="29">
        <v>44299.0</v>
      </c>
      <c r="B254" s="38"/>
      <c r="C254" s="38"/>
      <c r="D254" s="31" t="s">
        <v>73</v>
      </c>
      <c r="E254" s="31" t="str">
        <f t="shared" si="1"/>
        <v>PS</v>
      </c>
      <c r="F254" s="30" t="b">
        <f t="shared" si="11"/>
        <v>0</v>
      </c>
      <c r="G254" s="30">
        <v>2.0</v>
      </c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43">
        <v>26.9</v>
      </c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42">
        <v>13458.70042130145</v>
      </c>
      <c r="BG254" s="42"/>
      <c r="BH254" s="32">
        <f t="shared" si="3"/>
        <v>12042.03766</v>
      </c>
      <c r="BI254" s="38"/>
      <c r="BJ254" s="38"/>
      <c r="BK254" s="38"/>
      <c r="BL254" s="36">
        <v>8.735817735184698E-4</v>
      </c>
      <c r="BM254" s="36">
        <v>1.489274278524747E-4</v>
      </c>
      <c r="BN254" s="36"/>
      <c r="BO254" s="36"/>
      <c r="BP254" s="36"/>
      <c r="BQ254" s="36">
        <v>5.165711570697455E-4</v>
      </c>
      <c r="BR254" s="36">
        <v>2.053853392659708E-5</v>
      </c>
      <c r="BS254" s="36">
        <v>6.950764652941077E-4</v>
      </c>
      <c r="BT254" s="36"/>
      <c r="BU254" s="37">
        <f t="shared" si="4"/>
        <v>0.0007799298183</v>
      </c>
      <c r="BV254" s="38"/>
      <c r="BW254" s="38"/>
      <c r="BX254" s="38"/>
      <c r="BY254" s="38"/>
      <c r="BZ254" s="38"/>
      <c r="CA254" s="38"/>
      <c r="CB254" s="42">
        <v>2067862.026230861</v>
      </c>
      <c r="CC254" s="42"/>
      <c r="CD254" s="32">
        <f t="shared" si="5"/>
        <v>1907384.189</v>
      </c>
      <c r="CE254" s="38"/>
      <c r="CF254" s="38"/>
      <c r="CG254" s="38"/>
      <c r="CH254" s="38"/>
      <c r="CI254" s="38"/>
      <c r="CJ254" s="38"/>
      <c r="CK254" s="38"/>
      <c r="CL254" s="39" t="b">
        <v>1</v>
      </c>
      <c r="CM254" s="39" t="b">
        <v>1</v>
      </c>
      <c r="CN254" s="44">
        <v>0.947124683</v>
      </c>
      <c r="CO254" s="44">
        <v>0.409028984</v>
      </c>
      <c r="CP254" s="38"/>
      <c r="CQ254" s="38"/>
      <c r="CR254" s="38"/>
      <c r="CS254" s="38"/>
    </row>
    <row r="255" ht="15.75" customHeight="1">
      <c r="A255" s="29">
        <v>44301.0</v>
      </c>
      <c r="B255" s="38"/>
      <c r="C255" s="38"/>
      <c r="D255" s="31" t="s">
        <v>73</v>
      </c>
      <c r="E255" s="31" t="str">
        <f t="shared" si="1"/>
        <v>PS</v>
      </c>
      <c r="F255" s="30" t="b">
        <f t="shared" si="11"/>
        <v>0</v>
      </c>
      <c r="G255" s="30">
        <v>2.0</v>
      </c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43">
        <v>26.099</v>
      </c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42">
        <v>19097.99532193912</v>
      </c>
      <c r="BG255" s="42"/>
      <c r="BH255" s="32">
        <f t="shared" si="3"/>
        <v>12215.7978</v>
      </c>
      <c r="BI255" s="38"/>
      <c r="BJ255" s="38"/>
      <c r="BK255" s="38"/>
      <c r="BL255" s="36">
        <v>0.001294380858964671</v>
      </c>
      <c r="BM255" s="36">
        <v>1.849242750665291E-5</v>
      </c>
      <c r="BN255" s="36"/>
      <c r="BO255" s="36"/>
      <c r="BP255" s="36"/>
      <c r="BQ255" s="36">
        <v>0.00146821830962149</v>
      </c>
      <c r="BR255" s="36">
        <v>3.529688434454059E-4</v>
      </c>
      <c r="BS255" s="36">
        <v>0.00138129958429308</v>
      </c>
      <c r="BT255" s="36"/>
      <c r="BU255" s="37">
        <f t="shared" si="4"/>
        <v>0.0007920798486</v>
      </c>
      <c r="BV255" s="38"/>
      <c r="BW255" s="38"/>
      <c r="BX255" s="38"/>
      <c r="BY255" s="38"/>
      <c r="BZ255" s="38"/>
      <c r="CA255" s="38"/>
      <c r="CB255" s="42">
        <v>3112973.237476076</v>
      </c>
      <c r="CC255" s="42"/>
      <c r="CD255" s="32">
        <f t="shared" si="5"/>
        <v>1970627.754</v>
      </c>
      <c r="CE255" s="38"/>
      <c r="CF255" s="38"/>
      <c r="CG255" s="38"/>
      <c r="CH255" s="38"/>
      <c r="CI255" s="38"/>
      <c r="CJ255" s="38"/>
      <c r="CK255" s="38"/>
      <c r="CL255" s="39" t="b">
        <v>0</v>
      </c>
      <c r="CM255" s="40"/>
      <c r="CN255" s="40"/>
      <c r="CO255" s="40"/>
      <c r="CP255" s="38"/>
      <c r="CQ255" s="38"/>
      <c r="CR255" s="38"/>
      <c r="CS255" s="38"/>
    </row>
    <row r="256" ht="15.75" customHeight="1">
      <c r="A256" s="29">
        <v>44302.0</v>
      </c>
      <c r="B256" s="38"/>
      <c r="C256" s="38"/>
      <c r="D256" s="31" t="s">
        <v>73</v>
      </c>
      <c r="E256" s="31" t="str">
        <f t="shared" si="1"/>
        <v>PS</v>
      </c>
      <c r="F256" s="30" t="b">
        <f t="shared" si="11"/>
        <v>0</v>
      </c>
      <c r="G256" s="30">
        <v>2.0</v>
      </c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43">
        <v>27.3</v>
      </c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42">
        <v>7465.031086856023</v>
      </c>
      <c r="BG256" s="42"/>
      <c r="BH256" s="32">
        <f t="shared" si="3"/>
        <v>11258.38716</v>
      </c>
      <c r="BI256" s="38"/>
      <c r="BJ256" s="38"/>
      <c r="BK256" s="38"/>
      <c r="BL256" s="36">
        <v>5.810243163490101E-4</v>
      </c>
      <c r="BM256" s="36">
        <v>1.238547538897609E-4</v>
      </c>
      <c r="BN256" s="36"/>
      <c r="BO256" s="36"/>
      <c r="BP256" s="36"/>
      <c r="BQ256" s="36">
        <v>3.977685237912352E-4</v>
      </c>
      <c r="BR256" s="36">
        <v>3.179520509136821E-5</v>
      </c>
      <c r="BS256" s="36">
        <v>4.893964200701227E-4</v>
      </c>
      <c r="BT256" s="36"/>
      <c r="BU256" s="37">
        <f t="shared" si="4"/>
        <v>0.0007364768942</v>
      </c>
      <c r="BV256" s="38"/>
      <c r="BW256" s="38"/>
      <c r="BX256" s="38"/>
      <c r="BY256" s="38"/>
      <c r="BZ256" s="38"/>
      <c r="CA256" s="38"/>
      <c r="CB256" s="42">
        <v>1347214.160244906</v>
      </c>
      <c r="CC256" s="42"/>
      <c r="CD256" s="32">
        <f t="shared" si="5"/>
        <v>1843545.891</v>
      </c>
      <c r="CE256" s="38"/>
      <c r="CF256" s="38"/>
      <c r="CG256" s="38"/>
      <c r="CH256" s="38"/>
      <c r="CI256" s="38"/>
      <c r="CJ256" s="38"/>
      <c r="CK256" s="38"/>
      <c r="CL256" s="39" t="b">
        <v>1</v>
      </c>
      <c r="CM256" s="39" t="b">
        <v>1</v>
      </c>
      <c r="CN256" s="44">
        <v>0.555331173</v>
      </c>
      <c r="CO256" s="44">
        <v>0.2046976</v>
      </c>
      <c r="CP256" s="38"/>
      <c r="CQ256" s="38"/>
      <c r="CR256" s="38"/>
      <c r="CS256" s="38"/>
    </row>
    <row r="257" ht="15.75" customHeight="1">
      <c r="A257" s="29">
        <v>44303.0</v>
      </c>
      <c r="B257" s="38"/>
      <c r="C257" s="38"/>
      <c r="D257" s="31" t="s">
        <v>73</v>
      </c>
      <c r="E257" s="31" t="str">
        <f t="shared" si="1"/>
        <v>PS</v>
      </c>
      <c r="F257" s="30" t="b">
        <f t="shared" si="11"/>
        <v>0</v>
      </c>
      <c r="G257" s="30">
        <v>2.0</v>
      </c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43">
        <v>27.324</v>
      </c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42">
        <v>8505.064153384517</v>
      </c>
      <c r="BG257" s="42"/>
      <c r="BH257" s="32">
        <f t="shared" si="3"/>
        <v>10753.02938</v>
      </c>
      <c r="BI257" s="38"/>
      <c r="BJ257" s="38"/>
      <c r="BK257" s="38"/>
      <c r="BL257" s="36">
        <v>6.647227416545719E-4</v>
      </c>
      <c r="BM257" s="36">
        <v>4.866903808680034E-5</v>
      </c>
      <c r="BN257" s="36"/>
      <c r="BO257" s="36"/>
      <c r="BP257" s="36"/>
      <c r="BQ257" s="36">
        <v>4.759953399655581E-4</v>
      </c>
      <c r="BR257" s="36">
        <v>2.772784901542717E-5</v>
      </c>
      <c r="BS257" s="36">
        <v>5.703590408100651E-4</v>
      </c>
      <c r="BT257" s="36"/>
      <c r="BU257" s="37">
        <f t="shared" si="4"/>
        <v>0.0007779284383</v>
      </c>
      <c r="BV257" s="38"/>
      <c r="BW257" s="38"/>
      <c r="BX257" s="38"/>
      <c r="BY257" s="38"/>
      <c r="BZ257" s="38"/>
      <c r="CA257" s="38"/>
      <c r="CB257" s="42">
        <v>1447625.706887195</v>
      </c>
      <c r="CC257" s="42"/>
      <c r="CD257" s="32">
        <f t="shared" si="5"/>
        <v>1779690.802</v>
      </c>
      <c r="CE257" s="38"/>
      <c r="CF257" s="38"/>
      <c r="CG257" s="38"/>
      <c r="CH257" s="38"/>
      <c r="CI257" s="38"/>
      <c r="CJ257" s="38"/>
      <c r="CK257" s="38"/>
      <c r="CL257" s="39" t="b">
        <v>0</v>
      </c>
      <c r="CM257" s="40"/>
      <c r="CN257" s="40"/>
      <c r="CO257" s="40"/>
      <c r="CP257" s="38"/>
      <c r="CQ257" s="38"/>
      <c r="CR257" s="38"/>
      <c r="CS257" s="38"/>
    </row>
    <row r="258" ht="15.75" customHeight="1">
      <c r="A258" s="29">
        <v>44304.0</v>
      </c>
      <c r="B258" s="38"/>
      <c r="C258" s="38"/>
      <c r="D258" s="31" t="s">
        <v>73</v>
      </c>
      <c r="E258" s="31" t="str">
        <f t="shared" si="1"/>
        <v>PS</v>
      </c>
      <c r="F258" s="30" t="b">
        <f t="shared" si="11"/>
        <v>0</v>
      </c>
      <c r="G258" s="30">
        <v>2.0</v>
      </c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43">
        <v>27.34</v>
      </c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42">
        <v>7765.144801163684</v>
      </c>
      <c r="BG258" s="42"/>
      <c r="BH258" s="32">
        <f t="shared" si="3"/>
        <v>8713.994402</v>
      </c>
      <c r="BI258" s="38"/>
      <c r="BJ258" s="38"/>
      <c r="BK258" s="38"/>
      <c r="BL258" s="36">
        <v>4.944290061222405E-4</v>
      </c>
      <c r="BM258" s="36">
        <v>4.405508212241417E-5</v>
      </c>
      <c r="BN258" s="36"/>
      <c r="BO258" s="36"/>
      <c r="BP258" s="36"/>
      <c r="BQ258" s="36">
        <v>5.980769152339496E-4</v>
      </c>
      <c r="BR258" s="36">
        <v>3.69121542289758E-5</v>
      </c>
      <c r="BS258" s="36">
        <v>5.462529606780951E-4</v>
      </c>
      <c r="BT258" s="36"/>
      <c r="BU258" s="37">
        <f t="shared" si="4"/>
        <v>0.0006111075325</v>
      </c>
      <c r="BV258" s="38"/>
      <c r="BW258" s="38"/>
      <c r="BX258" s="38"/>
      <c r="BY258" s="38"/>
      <c r="BZ258" s="38"/>
      <c r="CA258" s="38"/>
      <c r="CB258" s="42">
        <v>1242054.323808134</v>
      </c>
      <c r="CC258" s="42"/>
      <c r="CD258" s="32">
        <f t="shared" si="5"/>
        <v>1429308.792</v>
      </c>
      <c r="CE258" s="38"/>
      <c r="CF258" s="38"/>
      <c r="CG258" s="38"/>
      <c r="CH258" s="38"/>
      <c r="CI258" s="38"/>
      <c r="CJ258" s="38"/>
      <c r="CK258" s="38"/>
      <c r="CL258" s="39" t="b">
        <v>1</v>
      </c>
      <c r="CM258" s="39" t="b">
        <v>1</v>
      </c>
      <c r="CN258" s="44">
        <v>0.765535407</v>
      </c>
      <c r="CO258" s="44">
        <v>0.382728777</v>
      </c>
      <c r="CP258" s="38"/>
      <c r="CQ258" s="38"/>
      <c r="CR258" s="38"/>
      <c r="CS258" s="38"/>
    </row>
    <row r="259" ht="15.75" customHeight="1">
      <c r="A259" s="29">
        <v>44305.0</v>
      </c>
      <c r="B259" s="38"/>
      <c r="C259" s="38"/>
      <c r="D259" s="31" t="s">
        <v>73</v>
      </c>
      <c r="E259" s="31" t="str">
        <f t="shared" si="1"/>
        <v>PS</v>
      </c>
      <c r="F259" s="30" t="b">
        <f t="shared" si="11"/>
        <v>0</v>
      </c>
      <c r="G259" s="30">
        <v>2.0</v>
      </c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43">
        <v>27.131</v>
      </c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42">
        <v>10931.91156155875</v>
      </c>
      <c r="BG259" s="42"/>
      <c r="BH259" s="32">
        <f t="shared" si="3"/>
        <v>10293.61769</v>
      </c>
      <c r="BI259" s="38"/>
      <c r="BJ259" s="38"/>
      <c r="BK259" s="38"/>
      <c r="BL259" s="36">
        <v>8.904309958540739E-4</v>
      </c>
      <c r="BM259" s="36">
        <v>3.142417333932354E-5</v>
      </c>
      <c r="BN259" s="36"/>
      <c r="BO259" s="36"/>
      <c r="BP259" s="36"/>
      <c r="BQ259" s="36">
        <v>9.142373759187824E-4</v>
      </c>
      <c r="BR259" s="36">
        <v>1.903930460014381E-4</v>
      </c>
      <c r="BS259" s="36">
        <v>9.023341858864281E-4</v>
      </c>
      <c r="BT259" s="36"/>
      <c r="BU259" s="37">
        <f t="shared" si="4"/>
        <v>0.0006060303469</v>
      </c>
      <c r="BV259" s="38"/>
      <c r="BW259" s="38"/>
      <c r="BX259" s="38"/>
      <c r="BY259" s="38"/>
      <c r="BZ259" s="38"/>
      <c r="CA259" s="38"/>
      <c r="CB259" s="42">
        <v>1748586.584050225</v>
      </c>
      <c r="CC259" s="42"/>
      <c r="CD259" s="32">
        <f t="shared" si="5"/>
        <v>1634195.457</v>
      </c>
      <c r="CE259" s="38"/>
      <c r="CF259" s="38"/>
      <c r="CG259" s="38"/>
      <c r="CH259" s="38"/>
      <c r="CI259" s="38"/>
      <c r="CJ259" s="38"/>
      <c r="CK259" s="38"/>
      <c r="CL259" s="39" t="b">
        <v>0</v>
      </c>
      <c r="CM259" s="40"/>
      <c r="CN259" s="40"/>
      <c r="CO259" s="40"/>
      <c r="CP259" s="38"/>
      <c r="CQ259" s="38"/>
      <c r="CR259" s="38"/>
      <c r="CS259" s="38"/>
    </row>
    <row r="260" ht="15.75" customHeight="1">
      <c r="A260" s="29">
        <v>44306.0</v>
      </c>
      <c r="B260" s="38"/>
      <c r="C260" s="38"/>
      <c r="D260" s="31" t="s">
        <v>73</v>
      </c>
      <c r="E260" s="31" t="str">
        <f t="shared" si="1"/>
        <v>PS</v>
      </c>
      <c r="F260" s="30" t="b">
        <f t="shared" si="11"/>
        <v>0</v>
      </c>
      <c r="G260" s="30">
        <v>2.0</v>
      </c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43">
        <v>27.124</v>
      </c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42">
        <v>8902.820405922484</v>
      </c>
      <c r="BG260" s="42"/>
      <c r="BH260" s="32">
        <f t="shared" si="3"/>
        <v>10501.91813</v>
      </c>
      <c r="BI260" s="38"/>
      <c r="BJ260" s="38"/>
      <c r="BK260" s="38"/>
      <c r="BL260" s="36">
        <v>5.514241607825513E-4</v>
      </c>
      <c r="BM260" s="36">
        <v>2.482144870507421E-5</v>
      </c>
      <c r="BN260" s="36"/>
      <c r="BO260" s="36"/>
      <c r="BP260" s="36"/>
      <c r="BQ260" s="36">
        <v>5.42965949293635E-4</v>
      </c>
      <c r="BR260" s="36">
        <v>8.586443898097935E-5</v>
      </c>
      <c r="BS260" s="36">
        <v>5.471950550380931E-4</v>
      </c>
      <c r="BT260" s="36"/>
      <c r="BU260" s="37">
        <f t="shared" si="4"/>
        <v>0.0006429689054</v>
      </c>
      <c r="BV260" s="38"/>
      <c r="BW260" s="38"/>
      <c r="BX260" s="38"/>
      <c r="BY260" s="38"/>
      <c r="BZ260" s="38"/>
      <c r="CA260" s="38"/>
      <c r="CB260" s="42">
        <v>1361063.183657429</v>
      </c>
      <c r="CC260" s="42"/>
      <c r="CD260" s="32">
        <f t="shared" si="5"/>
        <v>1644718.897</v>
      </c>
      <c r="CE260" s="38"/>
      <c r="CF260" s="38"/>
      <c r="CG260" s="38"/>
      <c r="CH260" s="38"/>
      <c r="CI260" s="38"/>
      <c r="CJ260" s="38"/>
      <c r="CK260" s="38"/>
      <c r="CL260" s="39" t="b">
        <v>1</v>
      </c>
      <c r="CM260" s="39" t="b">
        <v>1</v>
      </c>
      <c r="CN260" s="44">
        <v>1.0</v>
      </c>
      <c r="CO260" s="44">
        <v>0.0</v>
      </c>
      <c r="CP260" s="38"/>
      <c r="CQ260" s="38"/>
      <c r="CR260" s="38"/>
      <c r="CS260" s="38"/>
    </row>
    <row r="261" ht="15.75" customHeight="1">
      <c r="A261" s="29">
        <v>44307.0</v>
      </c>
      <c r="B261" s="38"/>
      <c r="C261" s="38"/>
      <c r="D261" s="31" t="s">
        <v>73</v>
      </c>
      <c r="E261" s="31" t="str">
        <f t="shared" si="1"/>
        <v>PS</v>
      </c>
      <c r="F261" s="30" t="b">
        <f t="shared" si="11"/>
        <v>0</v>
      </c>
      <c r="G261" s="30">
        <v>2.0</v>
      </c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43">
        <v>26.297</v>
      </c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42">
        <v>15363.1475081374</v>
      </c>
      <c r="BG261" s="42"/>
      <c r="BH261" s="32">
        <f t="shared" si="3"/>
        <v>10708.47491</v>
      </c>
      <c r="BI261" s="38"/>
      <c r="BJ261" s="38"/>
      <c r="BK261" s="38"/>
      <c r="BL261" s="36">
        <v>4.533695882102073E-4</v>
      </c>
      <c r="BM261" s="36">
        <v>1.154508805366237E-5</v>
      </c>
      <c r="BN261" s="36"/>
      <c r="BO261" s="36"/>
      <c r="BP261" s="36"/>
      <c r="BQ261" s="36">
        <v>4.746513956599056E-4</v>
      </c>
      <c r="BR261" s="36">
        <v>4.566299304431132E-5</v>
      </c>
      <c r="BS261" s="36">
        <v>4.640104919350564E-4</v>
      </c>
      <c r="BT261" s="36"/>
      <c r="BU261" s="37">
        <f t="shared" si="4"/>
        <v>0.0006576395701</v>
      </c>
      <c r="BV261" s="38"/>
      <c r="BW261" s="38"/>
      <c r="BX261" s="38"/>
      <c r="BY261" s="38"/>
      <c r="BZ261" s="38"/>
      <c r="CA261" s="38"/>
      <c r="CB261" s="42">
        <v>2371647.488699942</v>
      </c>
      <c r="CC261" s="42"/>
      <c r="CD261" s="32">
        <f t="shared" si="5"/>
        <v>1675356.336</v>
      </c>
      <c r="CE261" s="38"/>
      <c r="CF261" s="38"/>
      <c r="CG261" s="38"/>
      <c r="CH261" s="38"/>
      <c r="CI261" s="38"/>
      <c r="CJ261" s="38"/>
      <c r="CK261" s="38"/>
      <c r="CL261" s="39" t="b">
        <v>1</v>
      </c>
      <c r="CM261" s="39" t="b">
        <v>1</v>
      </c>
      <c r="CN261" s="44">
        <v>0.987162686</v>
      </c>
      <c r="CO261" s="44">
        <v>0.656953215</v>
      </c>
      <c r="CP261" s="38"/>
      <c r="CQ261" s="38"/>
      <c r="CR261" s="38"/>
      <c r="CS261" s="38"/>
    </row>
    <row r="262" ht="15.75" customHeight="1">
      <c r="A262" s="29">
        <v>44308.0</v>
      </c>
      <c r="B262" s="38"/>
      <c r="C262" s="38"/>
      <c r="D262" s="31" t="s">
        <v>73</v>
      </c>
      <c r="E262" s="31" t="str">
        <f t="shared" si="1"/>
        <v>PS</v>
      </c>
      <c r="F262" s="30" t="b">
        <f t="shared" si="11"/>
        <v>0</v>
      </c>
      <c r="G262" s="30">
        <v>2.0</v>
      </c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43">
        <v>27.389</v>
      </c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42">
        <v>9546.566354610837</v>
      </c>
      <c r="BG262" s="42"/>
      <c r="BH262" s="32">
        <f t="shared" si="3"/>
        <v>11030.47342</v>
      </c>
      <c r="BI262" s="38"/>
      <c r="BJ262" s="38"/>
      <c r="BK262" s="38"/>
      <c r="BL262" s="36">
        <v>6.995445581418055E-4</v>
      </c>
      <c r="BM262" s="36">
        <v>8.505040177613212E-5</v>
      </c>
      <c r="BN262" s="36"/>
      <c r="BO262" s="36"/>
      <c r="BP262" s="36"/>
      <c r="BQ262" s="36">
        <v>8.105591087289852E-4</v>
      </c>
      <c r="BR262" s="36">
        <v>2.471739057669246E-4</v>
      </c>
      <c r="BS262" s="36">
        <v>7.550518334353954E-4</v>
      </c>
      <c r="BT262" s="36"/>
      <c r="BU262" s="37">
        <f t="shared" si="4"/>
        <v>0.0005870990863</v>
      </c>
      <c r="BV262" s="38"/>
      <c r="BW262" s="38"/>
      <c r="BX262" s="38"/>
      <c r="BY262" s="38"/>
      <c r="BZ262" s="38"/>
      <c r="CA262" s="38"/>
      <c r="CB262" s="42">
        <v>1500242.902627093</v>
      </c>
      <c r="CC262" s="42"/>
      <c r="CD262" s="32">
        <f t="shared" si="5"/>
        <v>1716545.087</v>
      </c>
      <c r="CE262" s="38"/>
      <c r="CF262" s="38"/>
      <c r="CG262" s="38"/>
      <c r="CH262" s="38"/>
      <c r="CI262" s="38"/>
      <c r="CJ262" s="38"/>
      <c r="CK262" s="38"/>
      <c r="CL262" s="39" t="b">
        <v>0</v>
      </c>
      <c r="CM262" s="40"/>
      <c r="CN262" s="40"/>
      <c r="CO262" s="40"/>
      <c r="CP262" s="38"/>
      <c r="CQ262" s="38"/>
      <c r="CR262" s="38"/>
      <c r="CS262" s="38"/>
    </row>
    <row r="263" ht="15.75" customHeight="1">
      <c r="A263" s="29">
        <v>44309.0</v>
      </c>
      <c r="B263" s="38"/>
      <c r="C263" s="38"/>
      <c r="D263" s="31" t="s">
        <v>73</v>
      </c>
      <c r="E263" s="31" t="str">
        <f t="shared" si="1"/>
        <v>PS</v>
      </c>
      <c r="F263" s="30" t="b">
        <f t="shared" si="11"/>
        <v>0</v>
      </c>
      <c r="G263" s="30">
        <v>2.0</v>
      </c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43">
        <v>27.117</v>
      </c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42">
        <v>8797.928712508576</v>
      </c>
      <c r="BG263" s="42"/>
      <c r="BH263" s="32">
        <f t="shared" si="3"/>
        <v>10151.39239</v>
      </c>
      <c r="BI263" s="38"/>
      <c r="BJ263" s="38"/>
      <c r="BK263" s="38"/>
      <c r="BL263" s="36">
        <v>5.688073183539779E-4</v>
      </c>
      <c r="BM263" s="36">
        <v>6.346662114481277E-5</v>
      </c>
      <c r="BN263" s="36"/>
      <c r="BO263" s="36"/>
      <c r="BP263" s="36"/>
      <c r="BQ263" s="36">
        <v>6.70405250410172E-4</v>
      </c>
      <c r="BR263" s="36">
        <v>4.833591045987036E-5</v>
      </c>
      <c r="BS263" s="36">
        <v>6.196062843820749E-4</v>
      </c>
      <c r="BT263" s="36"/>
      <c r="BU263" s="37">
        <f t="shared" si="4"/>
        <v>0.0005802675181</v>
      </c>
      <c r="BV263" s="38"/>
      <c r="BW263" s="38"/>
      <c r="BX263" s="38"/>
      <c r="BY263" s="38"/>
      <c r="BZ263" s="38"/>
      <c r="CA263" s="38"/>
      <c r="CB263" s="42">
        <v>1395241.519694954</v>
      </c>
      <c r="CC263" s="42"/>
      <c r="CD263" s="32">
        <f t="shared" si="5"/>
        <v>1574272.217</v>
      </c>
      <c r="CE263" s="38"/>
      <c r="CF263" s="38"/>
      <c r="CG263" s="38"/>
      <c r="CH263" s="38"/>
      <c r="CI263" s="38"/>
      <c r="CJ263" s="38"/>
      <c r="CK263" s="38"/>
      <c r="CL263" s="39" t="b">
        <v>1</v>
      </c>
      <c r="CM263" s="39" t="b">
        <v>1</v>
      </c>
      <c r="CN263" s="44">
        <v>0.668426274</v>
      </c>
      <c r="CO263" s="44">
        <v>0.216558311</v>
      </c>
      <c r="CP263" s="38"/>
      <c r="CQ263" s="38"/>
      <c r="CR263" s="38"/>
      <c r="CS263" s="38"/>
    </row>
    <row r="264" ht="15.75" customHeight="1">
      <c r="A264" s="29">
        <v>44310.0</v>
      </c>
      <c r="B264" s="38"/>
      <c r="C264" s="38"/>
      <c r="D264" s="31" t="s">
        <v>73</v>
      </c>
      <c r="E264" s="31" t="str">
        <f t="shared" si="1"/>
        <v>PS</v>
      </c>
      <c r="F264" s="30" t="b">
        <f t="shared" si="11"/>
        <v>0</v>
      </c>
      <c r="G264" s="30">
        <v>2.0</v>
      </c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43">
        <v>26.553</v>
      </c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42">
        <v>12541.9041188937</v>
      </c>
      <c r="BG264" s="42"/>
      <c r="BH264" s="32">
        <f t="shared" si="3"/>
        <v>8513.703905</v>
      </c>
      <c r="BI264" s="38"/>
      <c r="BJ264" s="38"/>
      <c r="BK264" s="38"/>
      <c r="BL264" s="36">
        <v>6.428700475778829E-4</v>
      </c>
      <c r="BM264" s="36">
        <v>6.090500039456176E-5</v>
      </c>
      <c r="BN264" s="36"/>
      <c r="BO264" s="36"/>
      <c r="BP264" s="36"/>
      <c r="BQ264" s="36">
        <v>4.563934858673978E-4</v>
      </c>
      <c r="BR264" s="36">
        <v>3.182267892508939E-5</v>
      </c>
      <c r="BS264" s="36">
        <v>5.496317667226403E-4</v>
      </c>
      <c r="BT264" s="36"/>
      <c r="BU264" s="37">
        <f t="shared" si="4"/>
        <v>0.000618965167</v>
      </c>
      <c r="BV264" s="38"/>
      <c r="BW264" s="38"/>
      <c r="BX264" s="38"/>
      <c r="BY264" s="38"/>
      <c r="BZ264" s="38"/>
      <c r="CA264" s="38"/>
      <c r="CB264" s="42">
        <v>1954530.337888395</v>
      </c>
      <c r="CC264" s="42"/>
      <c r="CD264" s="32">
        <f t="shared" si="5"/>
        <v>1331700.043</v>
      </c>
      <c r="CE264" s="38"/>
      <c r="CF264" s="38"/>
      <c r="CG264" s="38"/>
      <c r="CH264" s="38"/>
      <c r="CI264" s="38"/>
      <c r="CJ264" s="38"/>
      <c r="CK264" s="38"/>
      <c r="CL264" s="39" t="b">
        <v>0</v>
      </c>
      <c r="CM264" s="40"/>
      <c r="CN264" s="40"/>
      <c r="CO264" s="40"/>
      <c r="CP264" s="38"/>
      <c r="CQ264" s="38"/>
      <c r="CR264" s="38"/>
      <c r="CS264" s="38"/>
    </row>
    <row r="265" ht="15.75" customHeight="1">
      <c r="A265" s="29">
        <v>44311.0</v>
      </c>
      <c r="B265" s="38"/>
      <c r="C265" s="38"/>
      <c r="D265" s="31" t="s">
        <v>73</v>
      </c>
      <c r="E265" s="31" t="str">
        <f t="shared" si="1"/>
        <v>PS</v>
      </c>
      <c r="F265" s="30" t="b">
        <f t="shared" si="11"/>
        <v>0</v>
      </c>
      <c r="G265" s="30">
        <v>2.0</v>
      </c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43">
        <v>27.677</v>
      </c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42">
        <v>4507.415260734801</v>
      </c>
      <c r="BG265" s="42"/>
      <c r="BH265" s="32">
        <f t="shared" si="3"/>
        <v>7866.123895</v>
      </c>
      <c r="BI265" s="38"/>
      <c r="BJ265" s="38"/>
      <c r="BK265" s="38"/>
      <c r="BL265" s="36">
        <v>5.319853960973879E-4</v>
      </c>
      <c r="BM265" s="36">
        <v>1.305714120175139E-4</v>
      </c>
      <c r="BN265" s="36"/>
      <c r="BO265" s="36"/>
      <c r="BP265" s="36"/>
      <c r="BQ265" s="36">
        <v>4.940890321726843E-4</v>
      </c>
      <c r="BR265" s="36">
        <v>1.871178256018584E-4</v>
      </c>
      <c r="BS265" s="36">
        <v>5.130372141350361E-4</v>
      </c>
      <c r="BT265" s="36"/>
      <c r="BU265" s="37">
        <f t="shared" si="4"/>
        <v>0.0005324630601</v>
      </c>
      <c r="BV265" s="38"/>
      <c r="BW265" s="38"/>
      <c r="BX265" s="38"/>
      <c r="BY265" s="38"/>
      <c r="BZ265" s="38"/>
      <c r="CA265" s="38"/>
      <c r="CB265" s="42">
        <v>649698.8356823145</v>
      </c>
      <c r="CC265" s="42"/>
      <c r="CD265" s="32">
        <f t="shared" si="5"/>
        <v>1217151.486</v>
      </c>
      <c r="CE265" s="38"/>
      <c r="CF265" s="38"/>
      <c r="CG265" s="38"/>
      <c r="CH265" s="38"/>
      <c r="CI265" s="38"/>
      <c r="CJ265" s="38"/>
      <c r="CK265" s="38"/>
      <c r="CL265" s="39" t="b">
        <v>1</v>
      </c>
      <c r="CM265" s="39" t="b">
        <v>1</v>
      </c>
      <c r="CN265" s="44">
        <v>0.693419159</v>
      </c>
      <c r="CO265" s="44">
        <v>0.40461486</v>
      </c>
      <c r="CP265" s="38"/>
      <c r="CQ265" s="38"/>
      <c r="CR265" s="38"/>
      <c r="CS265" s="38"/>
    </row>
    <row r="266" ht="15.75" customHeight="1">
      <c r="A266" s="29">
        <v>44312.0</v>
      </c>
      <c r="B266" s="38"/>
      <c r="C266" s="38"/>
      <c r="D266" s="31" t="s">
        <v>73</v>
      </c>
      <c r="E266" s="31" t="str">
        <f t="shared" si="1"/>
        <v>PS</v>
      </c>
      <c r="F266" s="30" t="b">
        <f t="shared" si="11"/>
        <v>0</v>
      </c>
      <c r="G266" s="30">
        <v>2.0</v>
      </c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43">
        <v>27.41</v>
      </c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42">
        <v>7174.705078686258</v>
      </c>
      <c r="BG266" s="42"/>
      <c r="BH266" s="32">
        <f t="shared" si="3"/>
        <v>7505.240521</v>
      </c>
      <c r="BI266" s="38"/>
      <c r="BJ266" s="38"/>
      <c r="BK266" s="38"/>
      <c r="BL266" s="36">
        <v>6.794961695879706E-4</v>
      </c>
      <c r="BM266" s="36">
        <v>1.189606720055695E-4</v>
      </c>
      <c r="BN266" s="36"/>
      <c r="BO266" s="36"/>
      <c r="BP266" s="36"/>
      <c r="BQ266" s="36">
        <v>6.355013032854452E-4</v>
      </c>
      <c r="BR266" s="36">
        <v>9.848456019595168E-5</v>
      </c>
      <c r="BS266" s="36">
        <v>6.574987364367079E-4</v>
      </c>
      <c r="BT266" s="36"/>
      <c r="BU266" s="37">
        <f t="shared" si="4"/>
        <v>0.0005092020514</v>
      </c>
      <c r="BV266" s="38"/>
      <c r="BW266" s="38"/>
      <c r="BX266" s="38"/>
      <c r="BY266" s="38"/>
      <c r="BZ266" s="38"/>
      <c r="CA266" s="38"/>
      <c r="CB266" s="42">
        <v>1158786.617258618</v>
      </c>
      <c r="CC266" s="42"/>
      <c r="CD266" s="32">
        <f t="shared" si="5"/>
        <v>1161112.288</v>
      </c>
      <c r="CE266" s="38"/>
      <c r="CF266" s="38"/>
      <c r="CG266" s="38"/>
      <c r="CH266" s="38"/>
      <c r="CI266" s="38"/>
      <c r="CJ266" s="38"/>
      <c r="CK266" s="38"/>
      <c r="CL266" s="39" t="b">
        <v>1</v>
      </c>
      <c r="CM266" s="39" t="b">
        <v>1</v>
      </c>
      <c r="CN266" s="44">
        <v>0.608668975</v>
      </c>
      <c r="CO266" s="44">
        <v>0.309046263</v>
      </c>
      <c r="CP266" s="38"/>
      <c r="CQ266" s="38"/>
      <c r="CR266" s="38"/>
      <c r="CS266" s="38"/>
    </row>
    <row r="267" ht="15.75" customHeight="1">
      <c r="A267" s="29">
        <v>44313.0</v>
      </c>
      <c r="B267" s="38"/>
      <c r="C267" s="38"/>
      <c r="D267" s="31" t="s">
        <v>73</v>
      </c>
      <c r="E267" s="31" t="str">
        <f t="shared" si="1"/>
        <v>PS</v>
      </c>
      <c r="F267" s="30" t="b">
        <f t="shared" si="11"/>
        <v>0</v>
      </c>
      <c r="G267" s="30">
        <v>2.0</v>
      </c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43">
        <v>25.348</v>
      </c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42">
        <v>6308.66630495661</v>
      </c>
      <c r="BG267" s="42"/>
      <c r="BH267" s="32">
        <f t="shared" si="3"/>
        <v>5874.777443</v>
      </c>
      <c r="BI267" s="38"/>
      <c r="BJ267" s="38"/>
      <c r="BK267" s="38"/>
      <c r="BL267" s="36">
        <v>3.361844992014015E-4</v>
      </c>
      <c r="BM267" s="36">
        <v>8.271457844461963E-5</v>
      </c>
      <c r="BN267" s="36"/>
      <c r="BO267" s="36"/>
      <c r="BP267" s="36"/>
      <c r="BQ267" s="36">
        <v>3.088980985818259E-4</v>
      </c>
      <c r="BR267" s="36">
        <v>1.056237312714751E-4</v>
      </c>
      <c r="BS267" s="36">
        <v>3.225412988916137E-4</v>
      </c>
      <c r="BT267" s="36"/>
      <c r="BU267" s="37">
        <f t="shared" si="4"/>
        <v>0.0004468649075</v>
      </c>
      <c r="BV267" s="38"/>
      <c r="BW267" s="38"/>
      <c r="BX267" s="38"/>
      <c r="BY267" s="38"/>
      <c r="BZ267" s="38"/>
      <c r="CA267" s="38"/>
      <c r="CB267" s="42">
        <v>927500.120154721</v>
      </c>
      <c r="CC267" s="42"/>
      <c r="CD267" s="32">
        <f t="shared" si="5"/>
        <v>914386.6516</v>
      </c>
      <c r="CE267" s="38"/>
      <c r="CF267" s="38"/>
      <c r="CG267" s="38"/>
      <c r="CH267" s="38"/>
      <c r="CI267" s="38"/>
      <c r="CJ267" s="38"/>
      <c r="CK267" s="38"/>
      <c r="CL267" s="39" t="b">
        <v>1</v>
      </c>
      <c r="CM267" s="39" t="b">
        <v>1</v>
      </c>
      <c r="CN267" s="44">
        <v>1.0</v>
      </c>
      <c r="CO267" s="44">
        <v>0.0</v>
      </c>
      <c r="CP267" s="38"/>
      <c r="CQ267" s="38"/>
      <c r="CR267" s="38"/>
      <c r="CS267" s="38"/>
    </row>
    <row r="268" ht="15.75" customHeight="1">
      <c r="A268" s="29">
        <v>44314.0</v>
      </c>
      <c r="B268" s="38"/>
      <c r="C268" s="38"/>
      <c r="D268" s="31" t="s">
        <v>73</v>
      </c>
      <c r="E268" s="31" t="str">
        <f t="shared" si="1"/>
        <v>PS</v>
      </c>
      <c r="F268" s="30" t="b">
        <f t="shared" si="11"/>
        <v>0</v>
      </c>
      <c r="G268" s="30">
        <v>2.0</v>
      </c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43">
        <v>26.99</v>
      </c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42">
        <v>6993.511840980349</v>
      </c>
      <c r="BG268" s="42"/>
      <c r="BH268" s="32">
        <f t="shared" si="3"/>
        <v>7077.867244</v>
      </c>
      <c r="BI268" s="38"/>
      <c r="BJ268" s="38"/>
      <c r="BK268" s="38"/>
      <c r="BL268" s="36">
        <v>6.162875951059919E-4</v>
      </c>
      <c r="BM268" s="36">
        <v>3.054349296065021E-4</v>
      </c>
      <c r="BN268" s="36"/>
      <c r="BO268" s="36"/>
      <c r="BP268" s="36"/>
      <c r="BQ268" s="36">
        <v>3.903148861857795E-4</v>
      </c>
      <c r="BR268" s="36">
        <v>5.913180551710237E-5</v>
      </c>
      <c r="BS268" s="36">
        <v>5.033012406458858E-4</v>
      </c>
      <c r="BT268" s="36"/>
      <c r="BU268" s="37">
        <f t="shared" si="4"/>
        <v>0.0004496406184</v>
      </c>
      <c r="BV268" s="38"/>
      <c r="BW268" s="38"/>
      <c r="BX268" s="38"/>
      <c r="BY268" s="38"/>
      <c r="BZ268" s="38"/>
      <c r="CA268" s="38"/>
      <c r="CB268" s="42">
        <v>1115045.527925907</v>
      </c>
      <c r="CC268" s="42"/>
      <c r="CD268" s="32">
        <f t="shared" si="5"/>
        <v>1090441.255</v>
      </c>
      <c r="CE268" s="38"/>
      <c r="CF268" s="38"/>
      <c r="CG268" s="38"/>
      <c r="CH268" s="38"/>
      <c r="CI268" s="38"/>
      <c r="CJ268" s="38"/>
      <c r="CK268" s="38"/>
      <c r="CL268" s="39" t="b">
        <v>1</v>
      </c>
      <c r="CM268" s="39" t="b">
        <v>1</v>
      </c>
      <c r="CN268" s="44">
        <v>0.731135523</v>
      </c>
      <c r="CO268" s="44">
        <v>0.222667914</v>
      </c>
      <c r="CP268" s="38"/>
      <c r="CQ268" s="38"/>
      <c r="CR268" s="38"/>
      <c r="CS268" s="38"/>
    </row>
    <row r="269" ht="15.75" customHeight="1">
      <c r="A269" s="29">
        <v>44315.0</v>
      </c>
      <c r="B269" s="38"/>
      <c r="C269" s="38"/>
      <c r="D269" s="31" t="s">
        <v>73</v>
      </c>
      <c r="E269" s="31" t="str">
        <f t="shared" si="1"/>
        <v>PS</v>
      </c>
      <c r="F269" s="30" t="b">
        <f t="shared" si="11"/>
        <v>0</v>
      </c>
      <c r="G269" s="30">
        <v>2.0</v>
      </c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43">
        <v>26.683</v>
      </c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42">
        <v>4389.588728935245</v>
      </c>
      <c r="BG269" s="42"/>
      <c r="BH269" s="32">
        <f t="shared" si="3"/>
        <v>7683.286173</v>
      </c>
      <c r="BI269" s="38"/>
      <c r="BJ269" s="38"/>
      <c r="BK269" s="38"/>
      <c r="BL269" s="36">
        <v>2.365527251713669E-4</v>
      </c>
      <c r="BM269" s="36">
        <v>6.171224600605789E-5</v>
      </c>
      <c r="BN269" s="36"/>
      <c r="BO269" s="36"/>
      <c r="BP269" s="36"/>
      <c r="BQ269" s="36">
        <v>2.393393701079571E-4</v>
      </c>
      <c r="BR269" s="36">
        <v>8.664023977730283E-5</v>
      </c>
      <c r="BS269" s="36">
        <v>2.37946047639662E-4</v>
      </c>
      <c r="BT269" s="36"/>
      <c r="BU269" s="37">
        <f t="shared" si="4"/>
        <v>0.0004560936937</v>
      </c>
      <c r="BV269" s="38"/>
      <c r="BW269" s="38"/>
      <c r="BX269" s="38"/>
      <c r="BY269" s="38"/>
      <c r="BZ269" s="38"/>
      <c r="CA269" s="38"/>
      <c r="CB269" s="42">
        <v>720902.1569530355</v>
      </c>
      <c r="CC269" s="42"/>
      <c r="CD269" s="32">
        <f t="shared" si="5"/>
        <v>1205621.635</v>
      </c>
      <c r="CE269" s="38"/>
      <c r="CF269" s="38"/>
      <c r="CG269" s="38"/>
      <c r="CH269" s="38"/>
      <c r="CI269" s="38"/>
      <c r="CJ269" s="38"/>
      <c r="CK269" s="38"/>
      <c r="CL269" s="39" t="b">
        <v>0</v>
      </c>
      <c r="CM269" s="40"/>
      <c r="CN269" s="40"/>
      <c r="CO269" s="40"/>
      <c r="CP269" s="38"/>
      <c r="CQ269" s="38"/>
      <c r="CR269" s="38"/>
      <c r="CS269" s="38"/>
    </row>
    <row r="270" ht="15.75" customHeight="1">
      <c r="A270" s="29">
        <v>44316.0</v>
      </c>
      <c r="B270" s="38"/>
      <c r="C270" s="38"/>
      <c r="D270" s="31" t="s">
        <v>73</v>
      </c>
      <c r="E270" s="31" t="str">
        <f t="shared" si="1"/>
        <v>PS</v>
      </c>
      <c r="F270" s="30" t="b">
        <f t="shared" si="11"/>
        <v>0</v>
      </c>
      <c r="G270" s="30">
        <v>2.0</v>
      </c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43">
        <v>26.784</v>
      </c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42">
        <v>10522.86426867807</v>
      </c>
      <c r="BG270" s="42"/>
      <c r="BH270" s="32">
        <f t="shared" si="3"/>
        <v>7589.727745</v>
      </c>
      <c r="BI270" s="38"/>
      <c r="BJ270" s="38"/>
      <c r="BK270" s="38"/>
      <c r="BL270" s="36">
        <v>4.345913465701298E-4</v>
      </c>
      <c r="BM270" s="36">
        <v>6.901196831559549E-5</v>
      </c>
      <c r="BN270" s="36"/>
      <c r="BO270" s="36"/>
      <c r="BP270" s="36"/>
      <c r="BQ270" s="36">
        <v>6.192401897179926E-4</v>
      </c>
      <c r="BR270" s="36">
        <v>1.211344427212456E-4</v>
      </c>
      <c r="BS270" s="36">
        <v>5.269157681440611E-4</v>
      </c>
      <c r="BT270" s="36"/>
      <c r="BU270" s="37">
        <f t="shared" si="4"/>
        <v>0.0005192139777</v>
      </c>
      <c r="BV270" s="38"/>
      <c r="BW270" s="38"/>
      <c r="BX270" s="38"/>
      <c r="BY270" s="38"/>
      <c r="BZ270" s="38"/>
      <c r="CA270" s="38"/>
      <c r="CB270" s="42">
        <v>1529971.850344448</v>
      </c>
      <c r="CC270" s="42"/>
      <c r="CD270" s="32">
        <f t="shared" si="5"/>
        <v>1193724.073</v>
      </c>
      <c r="CE270" s="38"/>
      <c r="CF270" s="38"/>
      <c r="CG270" s="38"/>
      <c r="CH270" s="38"/>
      <c r="CI270" s="38"/>
      <c r="CJ270" s="38"/>
      <c r="CK270" s="38"/>
      <c r="CL270" s="39" t="b">
        <v>0</v>
      </c>
      <c r="CM270" s="40"/>
      <c r="CN270" s="40"/>
      <c r="CO270" s="40"/>
      <c r="CP270" s="38"/>
      <c r="CQ270" s="38"/>
      <c r="CR270" s="38"/>
      <c r="CS270" s="38"/>
    </row>
    <row r="271" ht="15.75" customHeight="1">
      <c r="A271" s="29">
        <v>44317.0</v>
      </c>
      <c r="B271" s="38"/>
      <c r="C271" s="38"/>
      <c r="D271" s="31" t="s">
        <v>73</v>
      </c>
      <c r="E271" s="31" t="str">
        <f t="shared" si="1"/>
        <v>PS</v>
      </c>
      <c r="F271" s="30" t="b">
        <f t="shared" si="11"/>
        <v>0</v>
      </c>
      <c r="G271" s="30">
        <v>2.0</v>
      </c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43">
        <v>27.223</v>
      </c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42">
        <v>10201.79971971021</v>
      </c>
      <c r="BG271" s="42"/>
      <c r="BH271" s="32">
        <f t="shared" si="3"/>
        <v>7706.749716</v>
      </c>
      <c r="BI271" s="38"/>
      <c r="BJ271" s="38"/>
      <c r="BK271" s="38"/>
      <c r="BL271" s="36">
        <v>6.307235387328992E-4</v>
      </c>
      <c r="BM271" s="36">
        <v>5.216998878553404E-5</v>
      </c>
      <c r="BN271" s="36"/>
      <c r="BO271" s="36"/>
      <c r="BP271" s="36"/>
      <c r="BQ271" s="36">
        <v>7.488046872714188E-4</v>
      </c>
      <c r="BR271" s="36">
        <v>2.227348594561122E-4</v>
      </c>
      <c r="BS271" s="36">
        <v>6.89764113002159E-4</v>
      </c>
      <c r="BT271" s="36"/>
      <c r="BU271" s="37">
        <f t="shared" si="4"/>
        <v>0.0005365935434</v>
      </c>
      <c r="BV271" s="38"/>
      <c r="BW271" s="38"/>
      <c r="BX271" s="38"/>
      <c r="BY271" s="38"/>
      <c r="BZ271" s="38"/>
      <c r="CA271" s="38"/>
      <c r="CB271" s="42">
        <v>1734688.519840225</v>
      </c>
      <c r="CC271" s="42"/>
      <c r="CD271" s="32">
        <f t="shared" si="5"/>
        <v>1188365.404</v>
      </c>
      <c r="CE271" s="38"/>
      <c r="CF271" s="38"/>
      <c r="CG271" s="38"/>
      <c r="CH271" s="38"/>
      <c r="CI271" s="38"/>
      <c r="CJ271" s="38"/>
      <c r="CK271" s="38"/>
      <c r="CL271" s="39" t="b">
        <v>1</v>
      </c>
      <c r="CM271" s="39" t="b">
        <v>1</v>
      </c>
      <c r="CN271" s="44">
        <v>0.815656577</v>
      </c>
      <c r="CO271" s="44">
        <v>0.531145342</v>
      </c>
      <c r="CP271" s="38"/>
      <c r="CQ271" s="38"/>
      <c r="CR271" s="38"/>
      <c r="CS271" s="38"/>
    </row>
    <row r="272" ht="15.75" customHeight="1">
      <c r="A272" s="29">
        <v>44319.0</v>
      </c>
      <c r="B272" s="38"/>
      <c r="C272" s="38"/>
      <c r="D272" s="31" t="s">
        <v>73</v>
      </c>
      <c r="E272" s="31" t="str">
        <f t="shared" si="1"/>
        <v>PS</v>
      </c>
      <c r="F272" s="30" t="b">
        <f t="shared" si="11"/>
        <v>0</v>
      </c>
      <c r="G272" s="30">
        <v>2.0</v>
      </c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43">
        <v>28.037</v>
      </c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42">
        <v>5840.87416496167</v>
      </c>
      <c r="BG272" s="42"/>
      <c r="BH272" s="32">
        <f t="shared" si="3"/>
        <v>8140.160206</v>
      </c>
      <c r="BI272" s="38"/>
      <c r="BJ272" s="38"/>
      <c r="BK272" s="38"/>
      <c r="BL272" s="36">
        <v>7.575510957213423E-4</v>
      </c>
      <c r="BM272" s="36">
        <v>2.163205142679084E-4</v>
      </c>
      <c r="BN272" s="36"/>
      <c r="BO272" s="36"/>
      <c r="BP272" s="36"/>
      <c r="BQ272" s="36">
        <v>5.18734342693616E-4</v>
      </c>
      <c r="BR272" s="36">
        <v>7.518892343349357E-5</v>
      </c>
      <c r="BS272" s="36">
        <v>6.381427192074791E-4</v>
      </c>
      <c r="BT272" s="36"/>
      <c r="BU272" s="37">
        <f t="shared" si="4"/>
        <v>0.0005393217213</v>
      </c>
      <c r="BV272" s="38"/>
      <c r="BW272" s="38"/>
      <c r="BX272" s="38"/>
      <c r="BY272" s="38"/>
      <c r="BZ272" s="38"/>
      <c r="CA272" s="38"/>
      <c r="CB272" s="42">
        <v>868012.3096549535</v>
      </c>
      <c r="CC272" s="42"/>
      <c r="CD272" s="32">
        <f t="shared" si="5"/>
        <v>1239926.938</v>
      </c>
      <c r="CE272" s="38"/>
      <c r="CF272" s="38"/>
      <c r="CG272" s="38"/>
      <c r="CH272" s="38"/>
      <c r="CI272" s="38"/>
      <c r="CJ272" s="38"/>
      <c r="CK272" s="38"/>
      <c r="CL272" s="39" t="b">
        <v>0</v>
      </c>
      <c r="CM272" s="40"/>
      <c r="CN272" s="40"/>
      <c r="CO272" s="40"/>
      <c r="CP272" s="38"/>
      <c r="CQ272" s="38"/>
      <c r="CR272" s="38"/>
      <c r="CS272" s="38"/>
    </row>
    <row r="273" ht="15.75" customHeight="1">
      <c r="A273" s="29">
        <v>44320.0</v>
      </c>
      <c r="B273" s="38"/>
      <c r="C273" s="38"/>
      <c r="D273" s="31" t="s">
        <v>73</v>
      </c>
      <c r="E273" s="31" t="str">
        <f t="shared" si="1"/>
        <v>PS</v>
      </c>
      <c r="F273" s="30" t="b">
        <f t="shared" si="11"/>
        <v>0</v>
      </c>
      <c r="G273" s="30">
        <v>2.0</v>
      </c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43">
        <v>27.715</v>
      </c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42">
        <v>7578.621699467412</v>
      </c>
      <c r="BG273" s="42"/>
      <c r="BH273" s="32">
        <f t="shared" si="3"/>
        <v>8071.514184</v>
      </c>
      <c r="BI273" s="38"/>
      <c r="BJ273" s="38"/>
      <c r="BK273" s="38"/>
      <c r="BL273" s="36">
        <v>6.277781717259019E-4</v>
      </c>
      <c r="BM273" s="36">
        <v>1.199365455830024E-4</v>
      </c>
      <c r="BN273" s="36"/>
      <c r="BO273" s="36"/>
      <c r="BP273" s="36"/>
      <c r="BQ273" s="36">
        <v>5.526199660353823E-4</v>
      </c>
      <c r="BR273" s="36">
        <v>1.703872636906295E-4</v>
      </c>
      <c r="BS273" s="36">
        <v>5.901990688806421E-4</v>
      </c>
      <c r="BT273" s="36"/>
      <c r="BU273" s="37">
        <f t="shared" si="4"/>
        <v>0.000534862527</v>
      </c>
      <c r="BV273" s="38"/>
      <c r="BW273" s="38"/>
      <c r="BX273" s="38"/>
      <c r="BY273" s="38"/>
      <c r="BZ273" s="38"/>
      <c r="CA273" s="38"/>
      <c r="CB273" s="42">
        <v>1088252.182935023</v>
      </c>
      <c r="CC273" s="42"/>
      <c r="CD273" s="32">
        <f t="shared" si="5"/>
        <v>1229946.15</v>
      </c>
      <c r="CE273" s="38"/>
      <c r="CF273" s="38"/>
      <c r="CG273" s="38"/>
      <c r="CH273" s="38"/>
      <c r="CI273" s="38"/>
      <c r="CJ273" s="38"/>
      <c r="CK273" s="38"/>
      <c r="CL273" s="39" t="b">
        <v>1</v>
      </c>
      <c r="CM273" s="39" t="b">
        <v>1</v>
      </c>
      <c r="CN273" s="44">
        <v>0.661582241</v>
      </c>
      <c r="CO273" s="44">
        <v>0.25174345</v>
      </c>
      <c r="CP273" s="38"/>
      <c r="CQ273" s="38"/>
      <c r="CR273" s="38"/>
      <c r="CS273" s="38"/>
    </row>
    <row r="274" ht="15.75" customHeight="1">
      <c r="A274" s="29">
        <v>44321.0</v>
      </c>
      <c r="B274" s="38"/>
      <c r="C274" s="38"/>
      <c r="D274" s="31" t="s">
        <v>73</v>
      </c>
      <c r="E274" s="31" t="str">
        <f t="shared" si="1"/>
        <v>PS</v>
      </c>
      <c r="F274" s="30" t="b">
        <f t="shared" si="11"/>
        <v>0</v>
      </c>
      <c r="G274" s="30">
        <v>2.0</v>
      </c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43">
        <v>26.337</v>
      </c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42">
        <v>6556.641178301597</v>
      </c>
      <c r="BG274" s="42"/>
      <c r="BH274" s="32">
        <f t="shared" si="3"/>
        <v>7949.41774</v>
      </c>
      <c r="BI274" s="38"/>
      <c r="BJ274" s="38"/>
      <c r="BK274" s="38"/>
      <c r="BL274" s="36">
        <v>2.295280113434414E-4</v>
      </c>
      <c r="BM274" s="36">
        <v>2.337070327263248E-5</v>
      </c>
      <c r="BN274" s="36"/>
      <c r="BO274" s="36"/>
      <c r="BP274" s="36"/>
      <c r="BQ274" s="36">
        <v>2.736458635233485E-4</v>
      </c>
      <c r="BR274" s="36">
        <v>8.088688816409526E-5</v>
      </c>
      <c r="BS274" s="36">
        <v>2.515869374333949E-4</v>
      </c>
      <c r="BT274" s="36"/>
      <c r="BU274" s="37">
        <f t="shared" si="4"/>
        <v>0.0004840924445</v>
      </c>
      <c r="BV274" s="38"/>
      <c r="BW274" s="38"/>
      <c r="BX274" s="38"/>
      <c r="BY274" s="38"/>
      <c r="BZ274" s="38"/>
      <c r="CA274" s="38"/>
      <c r="CB274" s="42">
        <v>978709.8286850795</v>
      </c>
      <c r="CC274" s="42"/>
      <c r="CD274" s="32">
        <f t="shared" si="5"/>
        <v>1133097.254</v>
      </c>
      <c r="CE274" s="38"/>
      <c r="CF274" s="38"/>
      <c r="CG274" s="38"/>
      <c r="CH274" s="38"/>
      <c r="CI274" s="38"/>
      <c r="CJ274" s="38"/>
      <c r="CK274" s="38"/>
      <c r="CL274" s="39" t="b">
        <v>1</v>
      </c>
      <c r="CM274" s="39" t="b">
        <v>1</v>
      </c>
      <c r="CN274" s="44">
        <v>0.844641516</v>
      </c>
      <c r="CO274" s="44">
        <v>0.363103795</v>
      </c>
      <c r="CP274" s="38"/>
      <c r="CQ274" s="38"/>
      <c r="CR274" s="38"/>
      <c r="CS274" s="38"/>
    </row>
    <row r="275" ht="15.75" customHeight="1">
      <c r="A275" s="29">
        <v>44322.0</v>
      </c>
      <c r="B275" s="38"/>
      <c r="C275" s="38"/>
      <c r="D275" s="31" t="s">
        <v>73</v>
      </c>
      <c r="E275" s="31" t="str">
        <f t="shared" si="1"/>
        <v>PS</v>
      </c>
      <c r="F275" s="30" t="b">
        <f t="shared" si="11"/>
        <v>0</v>
      </c>
      <c r="G275" s="30">
        <v>2.0</v>
      </c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43">
        <v>27.32</v>
      </c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42">
        <v>10179.63415570344</v>
      </c>
      <c r="BG275" s="42"/>
      <c r="BH275" s="32">
        <f t="shared" si="3"/>
        <v>8548.879374</v>
      </c>
      <c r="BI275" s="38"/>
      <c r="BJ275" s="38"/>
      <c r="BK275" s="38"/>
      <c r="BL275" s="36">
        <v>5.352582144576965E-4</v>
      </c>
      <c r="BM275" s="36">
        <v>1.039842250098572E-4</v>
      </c>
      <c r="BN275" s="36"/>
      <c r="BO275" s="36"/>
      <c r="BP275" s="36"/>
      <c r="BQ275" s="36">
        <v>4.739813783983607E-4</v>
      </c>
      <c r="BR275" s="36">
        <v>1.26620335659642E-4</v>
      </c>
      <c r="BS275" s="36">
        <v>5.046197964280287E-4</v>
      </c>
      <c r="BT275" s="36"/>
      <c r="BU275" s="37">
        <f t="shared" si="4"/>
        <v>0.0004644758416</v>
      </c>
      <c r="BV275" s="38"/>
      <c r="BW275" s="38"/>
      <c r="BX275" s="38"/>
      <c r="BY275" s="38"/>
      <c r="BZ275" s="38"/>
      <c r="CA275" s="38"/>
      <c r="CB275" s="42">
        <v>1480067.908068503</v>
      </c>
      <c r="CC275" s="42"/>
      <c r="CD275" s="32">
        <f t="shared" si="5"/>
        <v>1238887.412</v>
      </c>
      <c r="CE275" s="38"/>
      <c r="CF275" s="38"/>
      <c r="CG275" s="38"/>
      <c r="CH275" s="38"/>
      <c r="CI275" s="38"/>
      <c r="CJ275" s="38"/>
      <c r="CK275" s="38"/>
      <c r="CL275" s="39" t="b">
        <v>0</v>
      </c>
      <c r="CM275" s="40"/>
      <c r="CN275" s="40"/>
      <c r="CO275" s="40"/>
      <c r="CP275" s="38"/>
      <c r="CQ275" s="38"/>
      <c r="CR275" s="38"/>
      <c r="CS275" s="38"/>
    </row>
    <row r="276" ht="15.75" customHeight="1">
      <c r="A276" s="29">
        <v>44323.0</v>
      </c>
      <c r="B276" s="38"/>
      <c r="C276" s="38"/>
      <c r="D276" s="31" t="s">
        <v>73</v>
      </c>
      <c r="E276" s="31" t="str">
        <f t="shared" si="1"/>
        <v>PS</v>
      </c>
      <c r="F276" s="30" t="b">
        <f t="shared" si="11"/>
        <v>0</v>
      </c>
      <c r="G276" s="30">
        <v>2.0</v>
      </c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43">
        <v>27.208</v>
      </c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42">
        <v>9591.317503591235</v>
      </c>
      <c r="BG276" s="42"/>
      <c r="BH276" s="32">
        <f t="shared" si="3"/>
        <v>7919.47195</v>
      </c>
      <c r="BI276" s="38"/>
      <c r="BJ276" s="38"/>
      <c r="BK276" s="38"/>
      <c r="BL276" s="36">
        <v>5.152967204735304E-4</v>
      </c>
      <c r="BM276" s="36">
        <v>1.661296606604102E-5</v>
      </c>
      <c r="BN276" s="36"/>
      <c r="BO276" s="36"/>
      <c r="BP276" s="36"/>
      <c r="BQ276" s="36">
        <v>3.565306801622795E-4</v>
      </c>
      <c r="BR276" s="36">
        <v>1.434515449091962E-5</v>
      </c>
      <c r="BS276" s="36">
        <v>4.359137003179049E-4</v>
      </c>
      <c r="BT276" s="36"/>
      <c r="BU276" s="37">
        <f t="shared" si="4"/>
        <v>0.0004371391112</v>
      </c>
      <c r="BV276" s="38"/>
      <c r="BW276" s="38"/>
      <c r="BX276" s="38"/>
      <c r="BY276" s="38"/>
      <c r="BZ276" s="38"/>
      <c r="CA276" s="38"/>
      <c r="CB276" s="42">
        <v>1250444.041236948</v>
      </c>
      <c r="CC276" s="42"/>
      <c r="CD276" s="32">
        <f t="shared" si="5"/>
        <v>1163931.783</v>
      </c>
      <c r="CE276" s="38"/>
      <c r="CF276" s="38"/>
      <c r="CG276" s="38"/>
      <c r="CH276" s="38"/>
      <c r="CI276" s="38"/>
      <c r="CJ276" s="38"/>
      <c r="CK276" s="38"/>
      <c r="CL276" s="39" t="b">
        <v>1</v>
      </c>
      <c r="CM276" s="39" t="b">
        <v>1</v>
      </c>
      <c r="CN276" s="44">
        <v>0.781680356</v>
      </c>
      <c r="CO276" s="44">
        <v>0.349974191</v>
      </c>
      <c r="CP276" s="38"/>
      <c r="CQ276" s="38"/>
      <c r="CR276" s="38"/>
      <c r="CS276" s="38"/>
    </row>
    <row r="277" ht="15.75" customHeight="1">
      <c r="A277" s="29">
        <v>44324.0</v>
      </c>
      <c r="B277" s="38"/>
      <c r="C277" s="38"/>
      <c r="D277" s="31" t="s">
        <v>73</v>
      </c>
      <c r="E277" s="31" t="str">
        <f t="shared" si="1"/>
        <v>PS</v>
      </c>
      <c r="F277" s="30" t="b">
        <f t="shared" si="11"/>
        <v>0</v>
      </c>
      <c r="G277" s="30">
        <v>2.0</v>
      </c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43">
        <v>27.657</v>
      </c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42">
        <v>8838.182332030261</v>
      </c>
      <c r="BG277" s="42"/>
      <c r="BH277" s="32">
        <f t="shared" si="3"/>
        <v>8165.949923</v>
      </c>
      <c r="BI277" s="38"/>
      <c r="BJ277" s="38"/>
      <c r="BK277" s="38"/>
      <c r="BL277" s="36">
        <v>5.581957254613626E-4</v>
      </c>
      <c r="BM277" s="36">
        <v>7.446533689975702E-5</v>
      </c>
      <c r="BN277" s="36"/>
      <c r="BO277" s="36"/>
      <c r="BP277" s="36"/>
      <c r="BQ277" s="36">
        <v>5.219236841274259E-4</v>
      </c>
      <c r="BR277" s="36">
        <v>1.203290817602837E-4</v>
      </c>
      <c r="BS277" s="36">
        <v>5.400597047943942E-4</v>
      </c>
      <c r="BT277" s="36"/>
      <c r="BU277" s="37">
        <f t="shared" si="4"/>
        <v>0.0005050274164</v>
      </c>
      <c r="BV277" s="38"/>
      <c r="BW277" s="38"/>
      <c r="BX277" s="38"/>
      <c r="BY277" s="38"/>
      <c r="BZ277" s="38"/>
      <c r="CA277" s="38"/>
      <c r="CB277" s="42">
        <v>1396963.099400703</v>
      </c>
      <c r="CC277" s="42"/>
      <c r="CD277" s="32">
        <f t="shared" si="5"/>
        <v>1209782.193</v>
      </c>
      <c r="CE277" s="38"/>
      <c r="CF277" s="38"/>
      <c r="CG277" s="38"/>
      <c r="CH277" s="38"/>
      <c r="CI277" s="38"/>
      <c r="CJ277" s="38"/>
      <c r="CK277" s="38"/>
      <c r="CL277" s="39" t="b">
        <v>0</v>
      </c>
      <c r="CM277" s="40"/>
      <c r="CN277" s="40"/>
      <c r="CO277" s="40"/>
      <c r="CP277" s="38"/>
      <c r="CQ277" s="38"/>
      <c r="CR277" s="38"/>
      <c r="CS277" s="38"/>
    </row>
    <row r="278" ht="15.75" customHeight="1">
      <c r="A278" s="29">
        <v>44325.0</v>
      </c>
      <c r="B278" s="38"/>
      <c r="C278" s="38"/>
      <c r="D278" s="31" t="s">
        <v>73</v>
      </c>
      <c r="E278" s="31" t="str">
        <f t="shared" si="1"/>
        <v>PS</v>
      </c>
      <c r="F278" s="30" t="b">
        <f t="shared" si="11"/>
        <v>0</v>
      </c>
      <c r="G278" s="30">
        <v>2.0</v>
      </c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43">
        <v>28.005</v>
      </c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42">
        <v>4431.584581837353</v>
      </c>
      <c r="BG278" s="42"/>
      <c r="BH278" s="32">
        <f t="shared" si="3"/>
        <v>7848.703175</v>
      </c>
      <c r="BI278" s="38"/>
      <c r="BJ278" s="38"/>
      <c r="BK278" s="38"/>
      <c r="BL278" s="36">
        <v>4.530999729652271E-4</v>
      </c>
      <c r="BM278" s="36">
        <v>1.276999642641146E-4</v>
      </c>
      <c r="BN278" s="36"/>
      <c r="BO278" s="36"/>
      <c r="BP278" s="36"/>
      <c r="BQ278" s="36">
        <v>4.539308609407554E-4</v>
      </c>
      <c r="BR278" s="36">
        <v>1.192487220050892E-4</v>
      </c>
      <c r="BS278" s="36">
        <v>4.535154169529913E-4</v>
      </c>
      <c r="BT278" s="36"/>
      <c r="BU278" s="37">
        <f t="shared" si="4"/>
        <v>0.0004987829589</v>
      </c>
      <c r="BV278" s="38"/>
      <c r="BW278" s="38"/>
      <c r="BX278" s="38"/>
      <c r="BY278" s="38"/>
      <c r="BZ278" s="38"/>
      <c r="CA278" s="38"/>
      <c r="CB278" s="42">
        <v>713474.0387143588</v>
      </c>
      <c r="CC278" s="42"/>
      <c r="CD278" s="32">
        <f t="shared" si="5"/>
        <v>1208608.18</v>
      </c>
      <c r="CE278" s="38"/>
      <c r="CF278" s="38"/>
      <c r="CG278" s="38"/>
      <c r="CH278" s="38"/>
      <c r="CI278" s="38"/>
      <c r="CJ278" s="38"/>
      <c r="CK278" s="38"/>
      <c r="CL278" s="39" t="b">
        <v>0</v>
      </c>
      <c r="CM278" s="40"/>
      <c r="CN278" s="40"/>
      <c r="CO278" s="40"/>
      <c r="CP278" s="38"/>
      <c r="CQ278" s="38"/>
      <c r="CR278" s="38"/>
      <c r="CS278" s="38"/>
    </row>
    <row r="279" ht="15.75" customHeight="1">
      <c r="A279" s="29">
        <v>44326.0</v>
      </c>
      <c r="B279" s="38"/>
      <c r="C279" s="38"/>
      <c r="D279" s="31" t="s">
        <v>73</v>
      </c>
      <c r="E279" s="31" t="str">
        <f t="shared" si="1"/>
        <v>PS</v>
      </c>
      <c r="F279" s="30" t="b">
        <f t="shared" si="11"/>
        <v>0</v>
      </c>
      <c r="G279" s="30">
        <v>2.0</v>
      </c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43">
        <v>27.67</v>
      </c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42">
        <v>7789.031043890018</v>
      </c>
      <c r="BG279" s="42"/>
      <c r="BH279" s="32">
        <f t="shared" si="3"/>
        <v>7366.484809</v>
      </c>
      <c r="BI279" s="38"/>
      <c r="BJ279" s="38"/>
      <c r="BK279" s="38"/>
      <c r="BL279" s="36">
        <v>5.482829913115889E-4</v>
      </c>
      <c r="BM279" s="36">
        <v>9.156657230532196E-5</v>
      </c>
      <c r="BN279" s="36"/>
      <c r="BO279" s="36"/>
      <c r="BP279" s="36"/>
      <c r="BQ279" s="36">
        <v>6.337739354765464E-4</v>
      </c>
      <c r="BR279" s="36">
        <v>2.304868280457123E-4</v>
      </c>
      <c r="BS279" s="36">
        <v>5.910284633940676E-4</v>
      </c>
      <c r="BT279" s="36"/>
      <c r="BU279" s="37">
        <f t="shared" si="4"/>
        <v>0.0004486857785</v>
      </c>
      <c r="BV279" s="38"/>
      <c r="BW279" s="38"/>
      <c r="BX279" s="38"/>
      <c r="BY279" s="38"/>
      <c r="BZ279" s="38"/>
      <c r="CA279" s="38"/>
      <c r="CB279" s="42">
        <v>1207961.879441683</v>
      </c>
      <c r="CC279" s="42"/>
      <c r="CD279" s="32">
        <f t="shared" si="5"/>
        <v>1210444.77</v>
      </c>
      <c r="CE279" s="38"/>
      <c r="CF279" s="38"/>
      <c r="CG279" s="38"/>
      <c r="CH279" s="38"/>
      <c r="CI279" s="38"/>
      <c r="CJ279" s="38"/>
      <c r="CK279" s="38"/>
      <c r="CL279" s="39" t="b">
        <v>0</v>
      </c>
      <c r="CM279" s="40"/>
      <c r="CN279" s="40"/>
      <c r="CO279" s="40"/>
      <c r="CP279" s="38"/>
      <c r="CQ279" s="38"/>
      <c r="CR279" s="38"/>
      <c r="CS279" s="38"/>
    </row>
    <row r="280" ht="15.75" customHeight="1">
      <c r="A280" s="29">
        <v>44327.0</v>
      </c>
      <c r="B280" s="38"/>
      <c r="C280" s="38"/>
      <c r="D280" s="31" t="s">
        <v>73</v>
      </c>
      <c r="E280" s="31" t="str">
        <f t="shared" si="1"/>
        <v>PS</v>
      </c>
      <c r="F280" s="30" t="b">
        <f t="shared" si="11"/>
        <v>0</v>
      </c>
      <c r="G280" s="30">
        <v>2.0</v>
      </c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43">
        <v>27.369</v>
      </c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42">
        <v>8593.40041260023</v>
      </c>
      <c r="BG280" s="42"/>
      <c r="BH280" s="32">
        <f t="shared" si="3"/>
        <v>6860.630947</v>
      </c>
      <c r="BI280" s="38"/>
      <c r="BJ280" s="38"/>
      <c r="BK280" s="38"/>
      <c r="BL280" s="36">
        <v>5.113691899834884E-4</v>
      </c>
      <c r="BM280" s="36">
        <v>6.303450185950616E-5</v>
      </c>
      <c r="BN280" s="36"/>
      <c r="BO280" s="36"/>
      <c r="BP280" s="36"/>
      <c r="BQ280" s="36">
        <v>4.354258277961731E-4</v>
      </c>
      <c r="BR280" s="36">
        <v>1.057821685883732E-4</v>
      </c>
      <c r="BS280" s="36">
        <v>4.733975088898307E-4</v>
      </c>
      <c r="BT280" s="36"/>
      <c r="BU280" s="37">
        <f t="shared" si="4"/>
        <v>0.0004666083863</v>
      </c>
      <c r="BV280" s="38"/>
      <c r="BW280" s="38"/>
      <c r="BX280" s="38"/>
      <c r="BY280" s="38"/>
      <c r="BZ280" s="38"/>
      <c r="CA280" s="38"/>
      <c r="CB280" s="42">
        <v>1474197.84078157</v>
      </c>
      <c r="CC280" s="42"/>
      <c r="CD280" s="32">
        <f t="shared" si="5"/>
        <v>1148062.985</v>
      </c>
      <c r="CE280" s="38"/>
      <c r="CF280" s="38"/>
      <c r="CG280" s="38"/>
      <c r="CH280" s="38"/>
      <c r="CI280" s="38"/>
      <c r="CJ280" s="38"/>
      <c r="CK280" s="38"/>
      <c r="CL280" s="39" t="b">
        <v>1</v>
      </c>
      <c r="CM280" s="39" t="b">
        <v>1</v>
      </c>
      <c r="CN280" s="44">
        <v>0.576930965</v>
      </c>
      <c r="CO280" s="44">
        <v>0.374254555</v>
      </c>
      <c r="CP280" s="38"/>
      <c r="CQ280" s="38"/>
      <c r="CR280" s="38"/>
      <c r="CS280" s="38"/>
    </row>
    <row r="281" ht="15.75" customHeight="1">
      <c r="A281" s="29">
        <v>44328.0</v>
      </c>
      <c r="B281" s="38"/>
      <c r="C281" s="38"/>
      <c r="D281" s="31" t="s">
        <v>73</v>
      </c>
      <c r="E281" s="31" t="str">
        <f t="shared" si="1"/>
        <v>PS</v>
      </c>
      <c r="F281" s="30" t="b">
        <f t="shared" si="11"/>
        <v>0</v>
      </c>
      <c r="G281" s="30">
        <v>2.0</v>
      </c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43">
        <v>25.954</v>
      </c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42">
        <v>7180.225673328398</v>
      </c>
      <c r="BG281" s="42"/>
      <c r="BH281" s="32">
        <f t="shared" si="3"/>
        <v>7388.838463</v>
      </c>
      <c r="BI281" s="38"/>
      <c r="BJ281" s="38"/>
      <c r="BK281" s="38"/>
      <c r="BL281" s="36">
        <v>1.897040404035185E-4</v>
      </c>
      <c r="BM281" s="36">
        <v>4.213199688360901E-5</v>
      </c>
      <c r="BN281" s="36"/>
      <c r="BO281" s="36"/>
      <c r="BP281" s="36"/>
      <c r="BQ281" s="36">
        <v>1.81151556351119E-4</v>
      </c>
      <c r="BR281" s="36">
        <v>3.603394807546021E-5</v>
      </c>
      <c r="BS281" s="36">
        <v>1.854277983773187E-4</v>
      </c>
      <c r="BT281" s="36"/>
      <c r="BU281" s="37">
        <f t="shared" si="4"/>
        <v>0.000432566599</v>
      </c>
      <c r="BV281" s="38"/>
      <c r="BW281" s="38"/>
      <c r="BX281" s="38"/>
      <c r="BY281" s="38"/>
      <c r="BZ281" s="38"/>
      <c r="CA281" s="38"/>
      <c r="CB281" s="42">
        <v>1259626.989872001</v>
      </c>
      <c r="CC281" s="42"/>
      <c r="CD281" s="32">
        <f t="shared" si="5"/>
        <v>1233789.119</v>
      </c>
      <c r="CE281" s="38"/>
      <c r="CF281" s="38"/>
      <c r="CG281" s="38"/>
      <c r="CH281" s="38"/>
      <c r="CI281" s="38"/>
      <c r="CJ281" s="38"/>
      <c r="CK281" s="38"/>
      <c r="CL281" s="39" t="b">
        <v>1</v>
      </c>
      <c r="CM281" s="39" t="b">
        <v>1</v>
      </c>
      <c r="CN281" s="44">
        <v>0.816089012</v>
      </c>
      <c r="CO281" s="44">
        <v>0.590979332</v>
      </c>
      <c r="CP281" s="38"/>
      <c r="CQ281" s="38"/>
      <c r="CR281" s="38"/>
      <c r="CS281" s="38"/>
    </row>
    <row r="282" ht="15.75" customHeight="1">
      <c r="A282" s="29">
        <v>44329.0</v>
      </c>
      <c r="B282" s="38"/>
      <c r="C282" s="38"/>
      <c r="D282" s="31" t="s">
        <v>73</v>
      </c>
      <c r="E282" s="31" t="str">
        <f t="shared" si="1"/>
        <v>PS</v>
      </c>
      <c r="F282" s="30" t="b">
        <f t="shared" si="11"/>
        <v>0</v>
      </c>
      <c r="G282" s="30">
        <v>2.0</v>
      </c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43">
        <v>27.774</v>
      </c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42">
        <v>6308.913023422972</v>
      </c>
      <c r="BG282" s="42"/>
      <c r="BH282" s="32">
        <f t="shared" si="3"/>
        <v>6915.3152</v>
      </c>
      <c r="BI282" s="38"/>
      <c r="BJ282" s="38"/>
      <c r="BK282" s="38"/>
      <c r="BL282" s="36">
        <v>6.722795662769176E-4</v>
      </c>
      <c r="BM282" s="36">
        <v>4.492899172254071E-5</v>
      </c>
      <c r="BN282" s="36"/>
      <c r="BO282" s="36"/>
      <c r="BP282" s="36"/>
      <c r="BQ282" s="36">
        <v>5.870659219287872E-4</v>
      </c>
      <c r="BR282" s="36">
        <v>1.664809222639828E-4</v>
      </c>
      <c r="BS282" s="36">
        <v>6.296727441028524E-4</v>
      </c>
      <c r="BT282" s="36"/>
      <c r="BU282" s="37">
        <f t="shared" si="4"/>
        <v>0.0003592949383</v>
      </c>
      <c r="BV282" s="38"/>
      <c r="BW282" s="38"/>
      <c r="BX282" s="38"/>
      <c r="BY282" s="38"/>
      <c r="BZ282" s="38"/>
      <c r="CA282" s="38"/>
      <c r="CB282" s="42">
        <v>1085054.178615958</v>
      </c>
      <c r="CC282" s="42"/>
      <c r="CD282" s="32">
        <f t="shared" si="5"/>
        <v>1180235.803</v>
      </c>
      <c r="CE282" s="38"/>
      <c r="CF282" s="38"/>
      <c r="CG282" s="38"/>
      <c r="CH282" s="38"/>
      <c r="CI282" s="38"/>
      <c r="CJ282" s="38"/>
      <c r="CK282" s="38"/>
      <c r="CL282" s="39" t="b">
        <v>0</v>
      </c>
      <c r="CM282" s="40"/>
      <c r="CN282" s="40"/>
      <c r="CO282" s="40"/>
      <c r="CP282" s="38"/>
      <c r="CQ282" s="38"/>
      <c r="CR282" s="38"/>
      <c r="CS282" s="38"/>
    </row>
    <row r="283" ht="15.75" customHeight="1">
      <c r="A283" s="29">
        <v>44330.0</v>
      </c>
      <c r="B283" s="38"/>
      <c r="C283" s="38"/>
      <c r="D283" s="31" t="s">
        <v>73</v>
      </c>
      <c r="E283" s="31" t="str">
        <f t="shared" si="1"/>
        <v>PS</v>
      </c>
      <c r="F283" s="30" t="b">
        <f t="shared" si="11"/>
        <v>0</v>
      </c>
      <c r="G283" s="30">
        <v>2.0</v>
      </c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43">
        <v>27.037</v>
      </c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42">
        <v>7072.622161987321</v>
      </c>
      <c r="BG283" s="42"/>
      <c r="BH283" s="32">
        <f t="shared" si="3"/>
        <v>6172.400923</v>
      </c>
      <c r="BI283" s="38"/>
      <c r="BJ283" s="38"/>
      <c r="BK283" s="38"/>
      <c r="BL283" s="36">
        <v>3.32531579717809E-4</v>
      </c>
      <c r="BM283" s="36">
        <v>6.625991986518986E-5</v>
      </c>
      <c r="BN283" s="36"/>
      <c r="BO283" s="36"/>
      <c r="BP283" s="36"/>
      <c r="BQ283" s="36">
        <v>2.340813803344752E-4</v>
      </c>
      <c r="BR283" s="36">
        <v>1.814016760139193E-5</v>
      </c>
      <c r="BS283" s="36">
        <v>2.833064800261421E-4</v>
      </c>
      <c r="BT283" s="36"/>
      <c r="BU283" s="37">
        <f t="shared" si="4"/>
        <v>0.000320482858</v>
      </c>
      <c r="BV283" s="38"/>
      <c r="BW283" s="38"/>
      <c r="BX283" s="38"/>
      <c r="BY283" s="38"/>
      <c r="BZ283" s="38"/>
      <c r="CA283" s="38"/>
      <c r="CB283" s="42">
        <v>1142104.708273118</v>
      </c>
      <c r="CC283" s="42"/>
      <c r="CD283" s="32">
        <f t="shared" si="5"/>
        <v>1053352.363</v>
      </c>
      <c r="CE283" s="38"/>
      <c r="CF283" s="38"/>
      <c r="CG283" s="38"/>
      <c r="CH283" s="38"/>
      <c r="CI283" s="38"/>
      <c r="CJ283" s="38"/>
      <c r="CK283" s="38"/>
      <c r="CL283" s="39" t="b">
        <v>0</v>
      </c>
      <c r="CM283" s="40"/>
      <c r="CN283" s="40"/>
      <c r="CO283" s="40"/>
      <c r="CP283" s="38"/>
      <c r="CQ283" s="38"/>
      <c r="CR283" s="38"/>
      <c r="CS283" s="38"/>
    </row>
    <row r="284" ht="15.75" customHeight="1">
      <c r="A284" s="29">
        <v>44331.0</v>
      </c>
      <c r="B284" s="38"/>
      <c r="C284" s="38"/>
      <c r="D284" s="31" t="s">
        <v>73</v>
      </c>
      <c r="E284" s="31" t="str">
        <f t="shared" si="1"/>
        <v>PS</v>
      </c>
      <c r="F284" s="30" t="b">
        <f t="shared" si="11"/>
        <v>0</v>
      </c>
      <c r="G284" s="30">
        <v>2.0</v>
      </c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43">
        <v>27.131</v>
      </c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42">
        <v>5421.414727800246</v>
      </c>
      <c r="BG284" s="42"/>
      <c r="BH284" s="32">
        <f t="shared" si="3"/>
        <v>5658.248879</v>
      </c>
      <c r="BI284" s="38"/>
      <c r="BJ284" s="38"/>
      <c r="BK284" s="38"/>
      <c r="BL284" s="36">
        <v>2.922987334943205E-4</v>
      </c>
      <c r="BM284" s="36">
        <v>7.342981095113239E-6</v>
      </c>
      <c r="BN284" s="36"/>
      <c r="BO284" s="36"/>
      <c r="BP284" s="36"/>
      <c r="BQ284" s="36">
        <v>1.570415865433834E-4</v>
      </c>
      <c r="BR284" s="36">
        <v>1.723598640072098E-5</v>
      </c>
      <c r="BS284" s="36">
        <v>2.24670160018852E-4</v>
      </c>
      <c r="BT284" s="36"/>
      <c r="BU284" s="37">
        <f t="shared" si="4"/>
        <v>0.0003274951248</v>
      </c>
      <c r="BV284" s="38"/>
      <c r="BW284" s="38"/>
      <c r="BX284" s="38"/>
      <c r="BY284" s="38"/>
      <c r="BZ284" s="38"/>
      <c r="CA284" s="38"/>
      <c r="CB284" s="42">
        <v>940195.2956319383</v>
      </c>
      <c r="CC284" s="42"/>
      <c r="CD284" s="32">
        <f t="shared" si="5"/>
        <v>957450.4567</v>
      </c>
      <c r="CE284" s="38"/>
      <c r="CF284" s="38"/>
      <c r="CG284" s="38"/>
      <c r="CH284" s="38"/>
      <c r="CI284" s="38"/>
      <c r="CJ284" s="38"/>
      <c r="CK284" s="38"/>
      <c r="CL284" s="39" t="b">
        <v>1</v>
      </c>
      <c r="CM284" s="39" t="b">
        <v>1</v>
      </c>
      <c r="CN284" s="44">
        <v>0.606140873</v>
      </c>
      <c r="CO284" s="44">
        <v>0.402623374</v>
      </c>
      <c r="CP284" s="38"/>
      <c r="CQ284" s="38"/>
      <c r="CR284" s="38"/>
      <c r="CS284" s="38"/>
    </row>
    <row r="285" ht="15.75" customHeight="1">
      <c r="A285" s="29">
        <v>44332.0</v>
      </c>
      <c r="B285" s="38"/>
      <c r="C285" s="38"/>
      <c r="D285" s="31" t="s">
        <v>73</v>
      </c>
      <c r="E285" s="31" t="str">
        <f t="shared" si="1"/>
        <v>PS</v>
      </c>
      <c r="F285" s="30" t="b">
        <f t="shared" si="11"/>
        <v>0</v>
      </c>
      <c r="G285" s="30">
        <v>2.0</v>
      </c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43">
        <v>27.703</v>
      </c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42">
        <v>4878.82903027228</v>
      </c>
      <c r="BG285" s="42"/>
      <c r="BH285" s="32">
        <f t="shared" si="3"/>
        <v>5973.739759</v>
      </c>
      <c r="BI285" s="38"/>
      <c r="BJ285" s="38"/>
      <c r="BK285" s="38"/>
      <c r="BL285" s="36">
        <v>2.490267875064338E-4</v>
      </c>
      <c r="BM285" s="36">
        <v>2.792580740696254E-5</v>
      </c>
      <c r="BN285" s="36"/>
      <c r="BO285" s="36"/>
      <c r="BP285" s="36"/>
      <c r="BQ285" s="36">
        <v>3.096474269501119E-4</v>
      </c>
      <c r="BR285" s="36">
        <v>5.194109888141735E-5</v>
      </c>
      <c r="BS285" s="36">
        <v>2.793371072282729E-4</v>
      </c>
      <c r="BT285" s="36"/>
      <c r="BU285" s="37">
        <f t="shared" si="4"/>
        <v>0.0002559188575</v>
      </c>
      <c r="BV285" s="38"/>
      <c r="BW285" s="38"/>
      <c r="BX285" s="38"/>
      <c r="BY285" s="38"/>
      <c r="BZ285" s="38"/>
      <c r="CA285" s="38"/>
      <c r="CB285" s="42">
        <v>839780.6439081915</v>
      </c>
      <c r="CC285" s="42"/>
      <c r="CD285" s="32">
        <f t="shared" si="5"/>
        <v>847804.627</v>
      </c>
      <c r="CE285" s="38"/>
      <c r="CF285" s="38"/>
      <c r="CG285" s="38"/>
      <c r="CH285" s="38"/>
      <c r="CI285" s="38"/>
      <c r="CJ285" s="38"/>
      <c r="CK285" s="38"/>
      <c r="CL285" s="39" t="b">
        <v>1</v>
      </c>
      <c r="CM285" s="39" t="b">
        <v>1</v>
      </c>
      <c r="CN285" s="44">
        <v>0.836520721</v>
      </c>
      <c r="CO285" s="44">
        <v>0.19790521</v>
      </c>
      <c r="CP285" s="38"/>
      <c r="CQ285" s="38"/>
      <c r="CR285" s="38"/>
      <c r="CS285" s="38"/>
    </row>
    <row r="286" ht="15.75" customHeight="1">
      <c r="A286" s="29">
        <v>44333.0</v>
      </c>
      <c r="B286" s="38"/>
      <c r="C286" s="38"/>
      <c r="D286" s="31" t="s">
        <v>73</v>
      </c>
      <c r="E286" s="31" t="str">
        <f t="shared" si="1"/>
        <v>PS</v>
      </c>
      <c r="F286" s="30" t="b">
        <f t="shared" si="11"/>
        <v>0</v>
      </c>
      <c r="G286" s="30">
        <v>2.0</v>
      </c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43">
        <v>27.04</v>
      </c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42">
        <v>4609.46545269016</v>
      </c>
      <c r="BG286" s="42"/>
      <c r="BH286" s="32">
        <f t="shared" si="3"/>
        <v>5446.462732</v>
      </c>
      <c r="BI286" s="38"/>
      <c r="BJ286" s="38"/>
      <c r="BK286" s="38"/>
      <c r="BL286" s="36">
        <v>2.286871784538447E-4</v>
      </c>
      <c r="BM286" s="36">
        <v>4.830908557792746E-5</v>
      </c>
      <c r="BN286" s="36"/>
      <c r="BO286" s="36"/>
      <c r="BP286" s="36"/>
      <c r="BQ286" s="36">
        <v>2.122910871631962E-4</v>
      </c>
      <c r="BR286" s="36">
        <v>8.14659708841E-6</v>
      </c>
      <c r="BS286" s="36">
        <v>2.204891328085205E-4</v>
      </c>
      <c r="BT286" s="36"/>
      <c r="BU286" s="37">
        <f t="shared" si="4"/>
        <v>0.000231245885</v>
      </c>
      <c r="BV286" s="38"/>
      <c r="BW286" s="38"/>
      <c r="BX286" s="38"/>
      <c r="BY286" s="38"/>
      <c r="BZ286" s="38"/>
      <c r="CA286" s="38"/>
      <c r="CB286" s="42">
        <v>780117.4568769145</v>
      </c>
      <c r="CC286" s="42"/>
      <c r="CD286" s="32">
        <f t="shared" si="5"/>
        <v>773367.6907</v>
      </c>
      <c r="CE286" s="38"/>
      <c r="CF286" s="38"/>
      <c r="CG286" s="38"/>
      <c r="CH286" s="38"/>
      <c r="CI286" s="38"/>
      <c r="CJ286" s="38"/>
      <c r="CK286" s="38"/>
      <c r="CL286" s="39" t="b">
        <v>1</v>
      </c>
      <c r="CM286" s="39" t="b">
        <v>1</v>
      </c>
      <c r="CN286" s="44">
        <v>1.0</v>
      </c>
      <c r="CO286" s="44">
        <v>0.0</v>
      </c>
      <c r="CP286" s="38"/>
      <c r="CQ286" s="38"/>
      <c r="CR286" s="38"/>
      <c r="CS286" s="38"/>
    </row>
    <row r="287" ht="15.75" customHeight="1">
      <c r="A287" s="29">
        <v>44334.0</v>
      </c>
      <c r="B287" s="38"/>
      <c r="C287" s="38"/>
      <c r="D287" s="31" t="s">
        <v>73</v>
      </c>
      <c r="E287" s="31" t="str">
        <f t="shared" si="1"/>
        <v>PS</v>
      </c>
      <c r="F287" s="30" t="b">
        <f t="shared" si="11"/>
        <v>0</v>
      </c>
      <c r="G287" s="30">
        <v>2.0</v>
      </c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43">
        <v>26.723</v>
      </c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42">
        <v>7886.367422748614</v>
      </c>
      <c r="BG287" s="42"/>
      <c r="BH287" s="32">
        <f t="shared" si="3"/>
        <v>4691.830103</v>
      </c>
      <c r="BI287" s="38"/>
      <c r="BJ287" s="38"/>
      <c r="BK287" s="38"/>
      <c r="BL287" s="36">
        <v>2.573368788411896E-4</v>
      </c>
      <c r="BM287" s="36">
        <v>2.544950159775073E-5</v>
      </c>
      <c r="BN287" s="36"/>
      <c r="BO287" s="36"/>
      <c r="BP287" s="36"/>
      <c r="BQ287" s="36">
        <v>2.862459361978913E-4</v>
      </c>
      <c r="BR287" s="36">
        <v>2.123348426655475E-5</v>
      </c>
      <c r="BS287" s="36">
        <v>2.717914075195404E-4</v>
      </c>
      <c r="BT287" s="36"/>
      <c r="BU287" s="37">
        <f t="shared" si="4"/>
        <v>0.0002038891404</v>
      </c>
      <c r="BV287" s="38"/>
      <c r="BW287" s="38"/>
      <c r="BX287" s="38"/>
      <c r="BY287" s="38"/>
      <c r="BZ287" s="38"/>
      <c r="CA287" s="38"/>
      <c r="CB287" s="42">
        <v>536825.030466498</v>
      </c>
      <c r="CC287" s="42"/>
      <c r="CD287" s="32">
        <f t="shared" si="5"/>
        <v>643245.7198</v>
      </c>
      <c r="CE287" s="38"/>
      <c r="CF287" s="38"/>
      <c r="CG287" s="38"/>
      <c r="CH287" s="38"/>
      <c r="CI287" s="38"/>
      <c r="CJ287" s="38"/>
      <c r="CK287" s="38"/>
      <c r="CL287" s="39" t="b">
        <v>1</v>
      </c>
      <c r="CM287" s="39" t="b">
        <v>1</v>
      </c>
      <c r="CN287" s="44">
        <v>1.0</v>
      </c>
      <c r="CO287" s="44">
        <v>0.0</v>
      </c>
      <c r="CP287" s="38"/>
      <c r="CQ287" s="38"/>
      <c r="CR287" s="38"/>
      <c r="CS287" s="38"/>
    </row>
    <row r="288" ht="15.75" customHeight="1">
      <c r="A288" s="29">
        <v>44335.0</v>
      </c>
      <c r="B288" s="38"/>
      <c r="C288" s="38"/>
      <c r="D288" s="31" t="s">
        <v>73</v>
      </c>
      <c r="E288" s="31" t="str">
        <f t="shared" si="1"/>
        <v>PS</v>
      </c>
      <c r="F288" s="30" t="b">
        <f t="shared" si="11"/>
        <v>0</v>
      </c>
      <c r="G288" s="30">
        <v>2.0</v>
      </c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43">
        <v>26.459</v>
      </c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42">
        <v>4436.237028258331</v>
      </c>
      <c r="BG288" s="42"/>
      <c r="BH288" s="32">
        <f t="shared" si="3"/>
        <v>4046.1187</v>
      </c>
      <c r="BI288" s="38"/>
      <c r="BJ288" s="38"/>
      <c r="BK288" s="38"/>
      <c r="BL288" s="36">
        <v>1.725528891529115E-4</v>
      </c>
      <c r="BM288" s="36">
        <v>1.042690240263063E-5</v>
      </c>
      <c r="BN288" s="36"/>
      <c r="BO288" s="36"/>
      <c r="BP288" s="36"/>
      <c r="BQ288" s="36">
        <v>1.473303455934989E-4</v>
      </c>
      <c r="BR288" s="36">
        <v>3.128682981564809E-5</v>
      </c>
      <c r="BS288" s="36">
        <v>1.599416173732052E-4</v>
      </c>
      <c r="BT288" s="36"/>
      <c r="BU288" s="37">
        <f t="shared" si="4"/>
        <v>0.0001655572696</v>
      </c>
      <c r="BV288" s="38"/>
      <c r="BW288" s="38"/>
      <c r="BX288" s="38"/>
      <c r="BY288" s="38"/>
      <c r="BZ288" s="38"/>
      <c r="CA288" s="38"/>
      <c r="CB288" s="42">
        <v>769920.0268468038</v>
      </c>
      <c r="CC288" s="42"/>
      <c r="CD288" s="32">
        <f t="shared" si="5"/>
        <v>529869.0374</v>
      </c>
      <c r="CE288" s="38"/>
      <c r="CF288" s="38"/>
      <c r="CG288" s="38"/>
      <c r="CH288" s="38"/>
      <c r="CI288" s="38"/>
      <c r="CJ288" s="38"/>
      <c r="CK288" s="38"/>
      <c r="CL288" s="39" t="b">
        <v>0</v>
      </c>
      <c r="CM288" s="40"/>
      <c r="CN288" s="40"/>
      <c r="CO288" s="40"/>
      <c r="CP288" s="38"/>
      <c r="CQ288" s="38"/>
      <c r="CR288" s="38"/>
      <c r="CS288" s="38"/>
    </row>
    <row r="289" ht="15.75" customHeight="1">
      <c r="A289" s="29">
        <v>44336.0</v>
      </c>
      <c r="B289" s="38"/>
      <c r="C289" s="38"/>
      <c r="D289" s="31" t="s">
        <v>73</v>
      </c>
      <c r="E289" s="31" t="str">
        <f t="shared" si="1"/>
        <v>PS</v>
      </c>
      <c r="F289" s="30" t="b">
        <f t="shared" si="11"/>
        <v>0</v>
      </c>
      <c r="G289" s="30">
        <v>2.0</v>
      </c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43">
        <v>27.429</v>
      </c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42">
        <v>1648.251581867359</v>
      </c>
      <c r="BG289" s="42"/>
      <c r="BH289" s="32">
        <f t="shared" si="3"/>
        <v>3600.298627</v>
      </c>
      <c r="BI289" s="38"/>
      <c r="BJ289" s="38"/>
      <c r="BK289" s="38"/>
      <c r="BL289" s="36">
        <v>1.226547493250583E-4</v>
      </c>
      <c r="BM289" s="36">
        <v>4.411823913535841E-5</v>
      </c>
      <c r="BN289" s="36"/>
      <c r="BO289" s="36"/>
      <c r="BP289" s="36"/>
      <c r="BQ289" s="36">
        <v>5.311812452270762E-5</v>
      </c>
      <c r="BR289" s="36">
        <v>1.754046646947989E-5</v>
      </c>
      <c r="BS289" s="36">
        <v>8.788643692388297E-5</v>
      </c>
      <c r="BT289" s="36"/>
      <c r="BU289" s="37">
        <f t="shared" si="4"/>
        <v>0.0001558974163</v>
      </c>
      <c r="BV289" s="38"/>
      <c r="BW289" s="38"/>
      <c r="BX289" s="38"/>
      <c r="BY289" s="38"/>
      <c r="BZ289" s="38"/>
      <c r="CA289" s="38"/>
      <c r="CB289" s="42">
        <v>289585.441047231</v>
      </c>
      <c r="CC289" s="42"/>
      <c r="CD289" s="32">
        <f t="shared" si="5"/>
        <v>459604.1492</v>
      </c>
      <c r="CE289" s="38"/>
      <c r="CF289" s="38"/>
      <c r="CG289" s="38"/>
      <c r="CH289" s="38"/>
      <c r="CI289" s="38"/>
      <c r="CJ289" s="38"/>
      <c r="CK289" s="38"/>
      <c r="CL289" s="39" t="b">
        <v>0</v>
      </c>
      <c r="CM289" s="40"/>
      <c r="CN289" s="40"/>
      <c r="CO289" s="40"/>
      <c r="CP289" s="38"/>
      <c r="CQ289" s="38"/>
      <c r="CR289" s="38"/>
      <c r="CS289" s="38"/>
    </row>
    <row r="290" ht="15.75" customHeight="1">
      <c r="A290" s="29">
        <v>44337.0</v>
      </c>
      <c r="B290" s="38"/>
      <c r="C290" s="38"/>
      <c r="D290" s="31" t="s">
        <v>73</v>
      </c>
      <c r="E290" s="31" t="str">
        <f t="shared" si="1"/>
        <v>PS</v>
      </c>
      <c r="F290" s="30" t="b">
        <f t="shared" si="11"/>
        <v>0</v>
      </c>
      <c r="G290" s="30">
        <v>2.0</v>
      </c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43">
        <v>27.468</v>
      </c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42">
        <v>1650.272015674821</v>
      </c>
      <c r="BG290" s="42"/>
      <c r="BH290" s="32">
        <f t="shared" si="3"/>
        <v>2606.296976</v>
      </c>
      <c r="BI290" s="38"/>
      <c r="BJ290" s="38"/>
      <c r="BK290" s="38"/>
      <c r="BL290" s="36">
        <v>8.92631867360817E-5</v>
      </c>
      <c r="BM290" s="36">
        <v>2.70273181034872E-5</v>
      </c>
      <c r="BN290" s="36"/>
      <c r="BO290" s="36"/>
      <c r="BP290" s="36"/>
      <c r="BQ290" s="36">
        <v>8.609232046103588E-5</v>
      </c>
      <c r="BR290" s="36">
        <v>3.57235460353357E-5</v>
      </c>
      <c r="BS290" s="36">
        <v>8.76777535985588E-5</v>
      </c>
      <c r="BT290" s="36"/>
      <c r="BU290" s="37">
        <f t="shared" si="4"/>
        <v>0.0001227892104</v>
      </c>
      <c r="BV290" s="38"/>
      <c r="BW290" s="38"/>
      <c r="BX290" s="38"/>
      <c r="BY290" s="38"/>
      <c r="BZ290" s="38"/>
      <c r="CA290" s="38"/>
      <c r="CB290" s="42">
        <v>272897.2318720669</v>
      </c>
      <c r="CC290" s="42"/>
      <c r="CD290" s="32">
        <f t="shared" si="5"/>
        <v>452894.3634</v>
      </c>
      <c r="CE290" s="38"/>
      <c r="CF290" s="38"/>
      <c r="CG290" s="38"/>
      <c r="CH290" s="38"/>
      <c r="CI290" s="38"/>
      <c r="CJ290" s="38"/>
      <c r="CK290" s="38"/>
      <c r="CL290" s="39" t="b">
        <v>0</v>
      </c>
      <c r="CM290" s="40"/>
      <c r="CN290" s="40"/>
      <c r="CO290" s="40"/>
      <c r="CP290" s="38"/>
      <c r="CQ290" s="38"/>
      <c r="CR290" s="38"/>
      <c r="CS290" s="38"/>
    </row>
    <row r="291" ht="15.75" customHeight="1">
      <c r="A291" s="29">
        <v>44338.0</v>
      </c>
      <c r="B291" s="38"/>
      <c r="C291" s="38"/>
      <c r="D291" s="31" t="s">
        <v>73</v>
      </c>
      <c r="E291" s="31" t="str">
        <f t="shared" si="1"/>
        <v>PS</v>
      </c>
      <c r="F291" s="30" t="b">
        <f t="shared" si="11"/>
        <v>0</v>
      </c>
      <c r="G291" s="30">
        <v>2.0</v>
      </c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43">
        <v>27.896</v>
      </c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42">
        <v>2380.365085222586</v>
      </c>
      <c r="BG291" s="42"/>
      <c r="BH291" s="32">
        <f t="shared" si="3"/>
        <v>2453.539573</v>
      </c>
      <c r="BI291" s="38"/>
      <c r="BJ291" s="38"/>
      <c r="BK291" s="38"/>
      <c r="BL291" s="36">
        <v>1.259589040659426E-4</v>
      </c>
      <c r="BM291" s="36">
        <v>2.289090072428476E-5</v>
      </c>
      <c r="BN291" s="36"/>
      <c r="BO291" s="36"/>
      <c r="BP291" s="36"/>
      <c r="BQ291" s="36">
        <v>2.184208276593326E-4</v>
      </c>
      <c r="BR291" s="36">
        <v>5.921497914838778E-5</v>
      </c>
      <c r="BS291" s="36">
        <v>1.721898658626376E-4</v>
      </c>
      <c r="BT291" s="36"/>
      <c r="BU291" s="37">
        <f t="shared" si="4"/>
        <v>0.0001112986726</v>
      </c>
      <c r="BV291" s="38"/>
      <c r="BW291" s="38"/>
      <c r="BX291" s="38"/>
      <c r="BY291" s="38"/>
      <c r="BZ291" s="38"/>
      <c r="CA291" s="38"/>
      <c r="CB291" s="42">
        <v>428793.0155392836</v>
      </c>
      <c r="CC291" s="42"/>
      <c r="CD291" s="32">
        <f t="shared" si="5"/>
        <v>416243.2998</v>
      </c>
      <c r="CE291" s="38"/>
      <c r="CF291" s="38"/>
      <c r="CG291" s="38"/>
      <c r="CH291" s="38"/>
      <c r="CI291" s="38"/>
      <c r="CJ291" s="38"/>
      <c r="CK291" s="38"/>
      <c r="CL291" s="39" t="b">
        <v>0</v>
      </c>
      <c r="CM291" s="40"/>
      <c r="CN291" s="40"/>
      <c r="CO291" s="40"/>
      <c r="CP291" s="38"/>
      <c r="CQ291" s="38"/>
      <c r="CR291" s="38"/>
      <c r="CS291" s="38"/>
    </row>
    <row r="292" ht="15.75" customHeight="1">
      <c r="A292" s="29">
        <v>44339.0</v>
      </c>
      <c r="B292" s="38"/>
      <c r="C292" s="38"/>
      <c r="D292" s="31" t="s">
        <v>73</v>
      </c>
      <c r="E292" s="31" t="str">
        <f t="shared" si="1"/>
        <v>PS</v>
      </c>
      <c r="F292" s="30" t="b">
        <f t="shared" si="11"/>
        <v>0</v>
      </c>
      <c r="G292" s="30">
        <v>2.0</v>
      </c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43">
        <v>26.875</v>
      </c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42">
        <v>2916.35916758336</v>
      </c>
      <c r="BG292" s="42"/>
      <c r="BH292" s="32">
        <f t="shared" si="3"/>
        <v>3017.373665</v>
      </c>
      <c r="BI292" s="38"/>
      <c r="BJ292" s="38"/>
      <c r="BK292" s="38"/>
      <c r="BL292" s="36">
        <v>1.118012393583653E-4</v>
      </c>
      <c r="BM292" s="36">
        <v>4.836882264991839E-6</v>
      </c>
      <c r="BN292" s="36"/>
      <c r="BO292" s="36"/>
      <c r="BP292" s="36"/>
      <c r="BQ292" s="36">
        <v>1.006995171601508E-4</v>
      </c>
      <c r="BR292" s="36">
        <v>1.654790304402796E-5</v>
      </c>
      <c r="BS292" s="36">
        <v>1.06250378259258E-4</v>
      </c>
      <c r="BT292" s="36"/>
      <c r="BU292" s="37">
        <f t="shared" si="4"/>
        <v>0.0001352319273</v>
      </c>
      <c r="BV292" s="38"/>
      <c r="BW292" s="38"/>
      <c r="BX292" s="38"/>
      <c r="BY292" s="38"/>
      <c r="BZ292" s="38"/>
      <c r="CA292" s="38"/>
      <c r="CB292" s="42">
        <v>503276.1015498603</v>
      </c>
      <c r="CC292" s="42"/>
      <c r="CD292" s="32">
        <f t="shared" si="5"/>
        <v>492293.03</v>
      </c>
      <c r="CE292" s="38"/>
      <c r="CF292" s="38"/>
      <c r="CG292" s="38"/>
      <c r="CH292" s="38"/>
      <c r="CI292" s="38"/>
      <c r="CJ292" s="38"/>
      <c r="CK292" s="38"/>
      <c r="CL292" s="39" t="b">
        <v>1</v>
      </c>
      <c r="CM292" s="39" t="b">
        <v>1</v>
      </c>
      <c r="CN292" s="44">
        <v>0.741920851</v>
      </c>
      <c r="CO292" s="44">
        <v>0.275576031</v>
      </c>
      <c r="CP292" s="38"/>
      <c r="CQ292" s="38"/>
      <c r="CR292" s="38"/>
      <c r="CS292" s="38"/>
    </row>
    <row r="293" ht="15.75" customHeight="1">
      <c r="A293" s="29">
        <v>44340.0</v>
      </c>
      <c r="B293" s="38"/>
      <c r="C293" s="38"/>
      <c r="D293" s="31" t="s">
        <v>73</v>
      </c>
      <c r="E293" s="31" t="str">
        <f t="shared" si="1"/>
        <v>PS</v>
      </c>
      <c r="F293" s="30" t="b">
        <f t="shared" si="11"/>
        <v>0</v>
      </c>
      <c r="G293" s="30">
        <v>2.0</v>
      </c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43">
        <v>26.471</v>
      </c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42">
        <v>3672.450016682654</v>
      </c>
      <c r="BG293" s="42"/>
      <c r="BH293" s="32">
        <f t="shared" si="3"/>
        <v>3646.683819</v>
      </c>
      <c r="BI293" s="38"/>
      <c r="BJ293" s="38"/>
      <c r="BK293" s="38"/>
      <c r="BL293" s="36">
        <v>1.01525035570728E-4</v>
      </c>
      <c r="BM293" s="36">
        <v>3.069642801772137E-5</v>
      </c>
      <c r="BN293" s="36"/>
      <c r="BO293" s="36"/>
      <c r="BP293" s="36"/>
      <c r="BQ293" s="36">
        <v>1.034528215263466E-4</v>
      </c>
      <c r="BR293" s="36">
        <v>3.802457986906459E-5</v>
      </c>
      <c r="BS293" s="36">
        <v>1.024889285485373E-4</v>
      </c>
      <c r="BT293" s="36"/>
      <c r="BU293" s="37">
        <f t="shared" si="4"/>
        <v>0.000160804563</v>
      </c>
      <c r="BV293" s="38"/>
      <c r="BW293" s="38"/>
      <c r="BX293" s="38"/>
      <c r="BY293" s="38"/>
      <c r="BZ293" s="38"/>
      <c r="CA293" s="38"/>
      <c r="CB293" s="42">
        <v>586664.7090400123</v>
      </c>
      <c r="CC293" s="42"/>
      <c r="CD293" s="32">
        <f t="shared" si="5"/>
        <v>595627.3881</v>
      </c>
      <c r="CE293" s="38"/>
      <c r="CF293" s="38"/>
      <c r="CG293" s="38"/>
      <c r="CH293" s="38"/>
      <c r="CI293" s="38"/>
      <c r="CJ293" s="38"/>
      <c r="CK293" s="38"/>
      <c r="CL293" s="39" t="b">
        <v>1</v>
      </c>
      <c r="CM293" s="39" t="b">
        <v>1</v>
      </c>
      <c r="CN293" s="44">
        <v>0.697952129</v>
      </c>
      <c r="CO293" s="44">
        <v>0.489960445</v>
      </c>
      <c r="CP293" s="38"/>
      <c r="CQ293" s="38"/>
      <c r="CR293" s="38"/>
      <c r="CS293" s="38"/>
    </row>
    <row r="294" ht="15.75" customHeight="1">
      <c r="A294" s="29">
        <v>44341.0</v>
      </c>
      <c r="B294" s="38"/>
      <c r="C294" s="38"/>
      <c r="D294" s="31" t="s">
        <v>73</v>
      </c>
      <c r="E294" s="31" t="str">
        <f t="shared" si="1"/>
        <v>PS</v>
      </c>
      <c r="F294" s="30" t="b">
        <f t="shared" si="11"/>
        <v>0</v>
      </c>
      <c r="G294" s="30">
        <v>2.0</v>
      </c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43">
        <v>27.473</v>
      </c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42">
        <v>4467.422037613567</v>
      </c>
      <c r="BG294" s="42"/>
      <c r="BH294" s="32">
        <f t="shared" si="3"/>
        <v>5228.406265</v>
      </c>
      <c r="BI294" s="38"/>
      <c r="BJ294" s="38"/>
      <c r="BK294" s="38"/>
      <c r="BL294" s="36">
        <v>2.281832472312839E-4</v>
      </c>
      <c r="BM294" s="36">
        <v>7.350122559862604E-5</v>
      </c>
      <c r="BN294" s="36"/>
      <c r="BO294" s="36"/>
      <c r="BP294" s="36"/>
      <c r="BQ294" s="36">
        <v>1.86922173604786E-4</v>
      </c>
      <c r="BR294" s="36">
        <v>4.753652419218123E-5</v>
      </c>
      <c r="BS294" s="36">
        <v>2.07552710418035E-4</v>
      </c>
      <c r="BT294" s="36"/>
      <c r="BU294" s="37">
        <f t="shared" si="4"/>
        <v>0.0001958259223</v>
      </c>
      <c r="BV294" s="38"/>
      <c r="BW294" s="38"/>
      <c r="BX294" s="38"/>
      <c r="BY294" s="38"/>
      <c r="BZ294" s="38"/>
      <c r="CA294" s="38"/>
      <c r="CB294" s="42">
        <v>669834.0917646844</v>
      </c>
      <c r="CC294" s="42"/>
      <c r="CD294" s="32">
        <f t="shared" si="5"/>
        <v>834316.2513</v>
      </c>
      <c r="CE294" s="38"/>
      <c r="CF294" s="38"/>
      <c r="CG294" s="38"/>
      <c r="CH294" s="38"/>
      <c r="CI294" s="38"/>
      <c r="CJ294" s="38"/>
      <c r="CK294" s="38"/>
      <c r="CL294" s="39" t="b">
        <v>1</v>
      </c>
      <c r="CM294" s="39" t="b">
        <v>1</v>
      </c>
      <c r="CN294" s="44">
        <v>1.0</v>
      </c>
      <c r="CO294" s="44">
        <v>0.0</v>
      </c>
      <c r="CP294" s="38"/>
      <c r="CQ294" s="38"/>
      <c r="CR294" s="38"/>
      <c r="CS294" s="38"/>
    </row>
    <row r="295" ht="15.75" customHeight="1">
      <c r="A295" s="29">
        <v>44342.0</v>
      </c>
      <c r="B295" s="38"/>
      <c r="C295" s="38"/>
      <c r="D295" s="31" t="s">
        <v>73</v>
      </c>
      <c r="E295" s="31" t="str">
        <f t="shared" si="1"/>
        <v>PS</v>
      </c>
      <c r="F295" s="30" t="b">
        <f t="shared" si="11"/>
        <v>0</v>
      </c>
      <c r="G295" s="30">
        <v>2.0</v>
      </c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43">
        <v>26.99</v>
      </c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42">
        <v>4796.822786726319</v>
      </c>
      <c r="BG295" s="42"/>
      <c r="BH295" s="32">
        <f t="shared" si="3"/>
        <v>5915.92986</v>
      </c>
      <c r="BI295" s="38"/>
      <c r="BJ295" s="38"/>
      <c r="BK295" s="38"/>
      <c r="BL295" s="36">
        <v>2.323333760978376E-4</v>
      </c>
      <c r="BM295" s="36">
        <v>6.190364577588443E-5</v>
      </c>
      <c r="BN295" s="36"/>
      <c r="BO295" s="36"/>
      <c r="BP295" s="36"/>
      <c r="BQ295" s="36">
        <v>1.987484876551529E-4</v>
      </c>
      <c r="BR295" s="36">
        <v>2.21207653275938E-5</v>
      </c>
      <c r="BS295" s="36">
        <v>2.155409318764953E-4</v>
      </c>
      <c r="BT295" s="36"/>
      <c r="BU295" s="37">
        <f t="shared" si="4"/>
        <v>0.0002773732002</v>
      </c>
      <c r="BV295" s="38"/>
      <c r="BW295" s="38"/>
      <c r="BX295" s="38"/>
      <c r="BY295" s="38"/>
      <c r="BZ295" s="38"/>
      <c r="CA295" s="38"/>
      <c r="CB295" s="42">
        <v>789569.0227521189</v>
      </c>
      <c r="CC295" s="42"/>
      <c r="CD295" s="32">
        <f t="shared" si="5"/>
        <v>933566.6828</v>
      </c>
      <c r="CE295" s="38"/>
      <c r="CF295" s="38"/>
      <c r="CG295" s="38"/>
      <c r="CH295" s="38"/>
      <c r="CI295" s="38"/>
      <c r="CJ295" s="38"/>
      <c r="CK295" s="38"/>
      <c r="CL295" s="39" t="b">
        <v>1</v>
      </c>
      <c r="CM295" s="39" t="b">
        <v>1</v>
      </c>
      <c r="CN295" s="44">
        <v>1.0</v>
      </c>
      <c r="CO295" s="44">
        <v>0.0</v>
      </c>
      <c r="CP295" s="38"/>
      <c r="CQ295" s="38"/>
      <c r="CR295" s="38"/>
      <c r="CS295" s="38"/>
    </row>
    <row r="296" ht="15.75" customHeight="1">
      <c r="A296" s="29">
        <v>44343.0</v>
      </c>
      <c r="B296" s="38"/>
      <c r="C296" s="38"/>
      <c r="D296" s="31" t="s">
        <v>73</v>
      </c>
      <c r="E296" s="31" t="str">
        <f t="shared" si="1"/>
        <v>PS</v>
      </c>
      <c r="F296" s="30" t="b">
        <f t="shared" si="11"/>
        <v>0</v>
      </c>
      <c r="G296" s="30">
        <v>2.0</v>
      </c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43">
        <v>26.553</v>
      </c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42">
        <v>10288.97731831483</v>
      </c>
      <c r="BG296" s="42"/>
      <c r="BH296" s="32">
        <f t="shared" si="3"/>
        <v>6407.027101</v>
      </c>
      <c r="BI296" s="38"/>
      <c r="BJ296" s="38"/>
      <c r="BK296" s="38"/>
      <c r="BL296" s="36">
        <v>2.830306319946253E-4</v>
      </c>
      <c r="BM296" s="36">
        <v>1.019134645284271E-4</v>
      </c>
      <c r="BN296" s="36"/>
      <c r="BO296" s="36"/>
      <c r="BP296" s="36"/>
      <c r="BQ296" s="36">
        <v>4.115626927043853E-4</v>
      </c>
      <c r="BR296" s="36">
        <v>5.91460715363624E-5</v>
      </c>
      <c r="BS296" s="36">
        <v>3.472966623495053E-4</v>
      </c>
      <c r="BT296" s="36"/>
      <c r="BU296" s="37">
        <f t="shared" si="4"/>
        <v>0.0003479491416</v>
      </c>
      <c r="BV296" s="38"/>
      <c r="BW296" s="38"/>
      <c r="BX296" s="38"/>
      <c r="BY296" s="38"/>
      <c r="BZ296" s="38"/>
      <c r="CA296" s="38"/>
      <c r="CB296" s="42">
        <v>1622237.331335403</v>
      </c>
      <c r="CC296" s="42"/>
      <c r="CD296" s="32">
        <f t="shared" si="5"/>
        <v>1022870.814</v>
      </c>
      <c r="CE296" s="38"/>
      <c r="CF296" s="38"/>
      <c r="CG296" s="38"/>
      <c r="CH296" s="38"/>
      <c r="CI296" s="38"/>
      <c r="CJ296" s="38"/>
      <c r="CK296" s="38"/>
      <c r="CL296" s="39" t="b">
        <v>0</v>
      </c>
      <c r="CM296" s="40"/>
      <c r="CN296" s="40"/>
      <c r="CO296" s="40"/>
      <c r="CP296" s="38"/>
      <c r="CQ296" s="38"/>
      <c r="CR296" s="38"/>
      <c r="CS296" s="38"/>
    </row>
    <row r="297" ht="15.75" customHeight="1">
      <c r="A297" s="29">
        <v>44344.0</v>
      </c>
      <c r="B297" s="38"/>
      <c r="C297" s="38"/>
      <c r="D297" s="31" t="s">
        <v>73</v>
      </c>
      <c r="E297" s="31" t="str">
        <f t="shared" si="1"/>
        <v>PS</v>
      </c>
      <c r="F297" s="30" t="b">
        <f t="shared" si="11"/>
        <v>0</v>
      </c>
      <c r="G297" s="30">
        <v>2.0</v>
      </c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43">
        <v>28.053</v>
      </c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42">
        <v>6353.97714051334</v>
      </c>
      <c r="BG297" s="42"/>
      <c r="BH297" s="32">
        <f t="shared" si="3"/>
        <v>6316.937001</v>
      </c>
      <c r="BI297" s="38"/>
      <c r="BJ297" s="38"/>
      <c r="BK297" s="38"/>
      <c r="BL297" s="36">
        <v>3.955580104207153E-4</v>
      </c>
      <c r="BM297" s="36">
        <v>1.485251446176268E-5</v>
      </c>
      <c r="BN297" s="36"/>
      <c r="BO297" s="36"/>
      <c r="BP297" s="36"/>
      <c r="BQ297" s="36">
        <v>6.324155252458801E-4</v>
      </c>
      <c r="BR297" s="36">
        <v>7.758085066452076E-5</v>
      </c>
      <c r="BS297" s="36">
        <v>5.139867678332977E-4</v>
      </c>
      <c r="BT297" s="36"/>
      <c r="BU297" s="37">
        <f t="shared" si="4"/>
        <v>0.000351069039</v>
      </c>
      <c r="BV297" s="38"/>
      <c r="BW297" s="38"/>
      <c r="BX297" s="38"/>
      <c r="BY297" s="38"/>
      <c r="BZ297" s="38"/>
      <c r="CA297" s="38"/>
      <c r="CB297" s="42">
        <v>999528.2590313023</v>
      </c>
      <c r="CC297" s="42"/>
      <c r="CD297" s="32">
        <f t="shared" si="5"/>
        <v>1018830.932</v>
      </c>
      <c r="CE297" s="38"/>
      <c r="CF297" s="38"/>
      <c r="CG297" s="38"/>
      <c r="CH297" s="38"/>
      <c r="CI297" s="38"/>
      <c r="CJ297" s="38"/>
      <c r="CK297" s="38"/>
      <c r="CL297" s="39" t="b">
        <v>0</v>
      </c>
      <c r="CM297" s="40"/>
      <c r="CN297" s="40"/>
      <c r="CO297" s="40"/>
      <c r="CP297" s="38"/>
      <c r="CQ297" s="38"/>
      <c r="CR297" s="38"/>
      <c r="CS297" s="38"/>
    </row>
    <row r="298" ht="15.75" customHeight="1">
      <c r="A298" s="29">
        <v>44345.0</v>
      </c>
      <c r="B298" s="38"/>
      <c r="C298" s="38"/>
      <c r="D298" s="31" t="s">
        <v>73</v>
      </c>
      <c r="E298" s="31" t="str">
        <f t="shared" si="1"/>
        <v>PS</v>
      </c>
      <c r="F298" s="30" t="b">
        <f t="shared" si="11"/>
        <v>0</v>
      </c>
      <c r="G298" s="30">
        <v>2.0</v>
      </c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43">
        <v>27.96</v>
      </c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42">
        <v>6127.936224099426</v>
      </c>
      <c r="BG298" s="42"/>
      <c r="BH298" s="32">
        <f t="shared" si="3"/>
        <v>6174.225232</v>
      </c>
      <c r="BI298" s="38"/>
      <c r="BJ298" s="38"/>
      <c r="BK298" s="38"/>
      <c r="BL298" s="36">
        <v>3.573581293157518E-4</v>
      </c>
      <c r="BM298" s="36">
        <v>3.886147715373016E-5</v>
      </c>
      <c r="BN298" s="36"/>
      <c r="BO298" s="36"/>
      <c r="BP298" s="36"/>
      <c r="BQ298" s="36">
        <v>5.533791420223392E-4</v>
      </c>
      <c r="BR298" s="36">
        <v>2.410994558216409E-5</v>
      </c>
      <c r="BS298" s="36">
        <v>4.553686356690456E-4</v>
      </c>
      <c r="BT298" s="36"/>
      <c r="BU298" s="37">
        <f t="shared" si="4"/>
        <v>0.000343853224</v>
      </c>
      <c r="BV298" s="38"/>
      <c r="BW298" s="38"/>
      <c r="BX298" s="38"/>
      <c r="BY298" s="38"/>
      <c r="BZ298" s="38"/>
      <c r="CA298" s="38"/>
      <c r="CB298" s="42">
        <v>1033185.367223723</v>
      </c>
      <c r="CC298" s="42"/>
      <c r="CD298" s="32">
        <f t="shared" si="5"/>
        <v>982124.7343</v>
      </c>
      <c r="CE298" s="38"/>
      <c r="CF298" s="38"/>
      <c r="CG298" s="38"/>
      <c r="CH298" s="38"/>
      <c r="CI298" s="38"/>
      <c r="CJ298" s="38"/>
      <c r="CK298" s="38"/>
      <c r="CL298" s="39" t="b">
        <v>0</v>
      </c>
      <c r="CM298" s="40"/>
      <c r="CN298" s="40"/>
      <c r="CO298" s="40"/>
      <c r="CP298" s="38"/>
      <c r="CQ298" s="38"/>
      <c r="CR298" s="38"/>
      <c r="CS298" s="38"/>
    </row>
    <row r="299" ht="15.75" customHeight="1">
      <c r="A299" s="29">
        <v>44346.0</v>
      </c>
      <c r="B299" s="38"/>
      <c r="C299" s="38"/>
      <c r="D299" s="31" t="s">
        <v>73</v>
      </c>
      <c r="E299" s="31" t="str">
        <f t="shared" si="1"/>
        <v>PS</v>
      </c>
      <c r="F299" s="30" t="b">
        <f t="shared" si="11"/>
        <v>0</v>
      </c>
      <c r="G299" s="30">
        <v>2.0</v>
      </c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43">
        <v>27.237</v>
      </c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42">
        <v>4016.971535351885</v>
      </c>
      <c r="BG299" s="42"/>
      <c r="BH299" s="32">
        <f t="shared" si="3"/>
        <v>4928.971914</v>
      </c>
      <c r="BI299" s="38"/>
      <c r="BJ299" s="38"/>
      <c r="BK299" s="38"/>
      <c r="BL299" s="36">
        <v>2.862974278136454E-4</v>
      </c>
      <c r="BM299" s="36">
        <v>3.013379467714841E-5</v>
      </c>
      <c r="BN299" s="36"/>
      <c r="BO299" s="36"/>
      <c r="BP299" s="36"/>
      <c r="BQ299" s="36">
        <v>1.60006966310764E-4</v>
      </c>
      <c r="BR299" s="36">
        <v>5.430800833349925E-5</v>
      </c>
      <c r="BS299" s="36">
        <v>2.231521970622047E-4</v>
      </c>
      <c r="BT299" s="36"/>
      <c r="BU299" s="37">
        <f t="shared" si="4"/>
        <v>0.0003165260955</v>
      </c>
      <c r="BV299" s="38"/>
      <c r="BW299" s="38"/>
      <c r="BX299" s="38"/>
      <c r="BY299" s="38"/>
      <c r="BZ299" s="38"/>
      <c r="CA299" s="38"/>
      <c r="CB299" s="42">
        <v>649634.6791259453</v>
      </c>
      <c r="CC299" s="42"/>
      <c r="CD299" s="32">
        <f t="shared" si="5"/>
        <v>791624.8406</v>
      </c>
      <c r="CE299" s="38"/>
      <c r="CF299" s="38"/>
      <c r="CG299" s="38"/>
      <c r="CH299" s="38"/>
      <c r="CI299" s="38"/>
      <c r="CJ299" s="38"/>
      <c r="CK299" s="38"/>
      <c r="CL299" s="39" t="b">
        <v>0</v>
      </c>
      <c r="CM299" s="40"/>
      <c r="CN299" s="40"/>
      <c r="CO299" s="40"/>
      <c r="CP299" s="38"/>
      <c r="CQ299" s="38"/>
      <c r="CR299" s="38"/>
      <c r="CS299" s="38"/>
    </row>
    <row r="300" ht="15.75" customHeight="1">
      <c r="A300" s="29">
        <v>44347.0</v>
      </c>
      <c r="B300" s="38"/>
      <c r="C300" s="38"/>
      <c r="D300" s="31" t="s">
        <v>73</v>
      </c>
      <c r="E300" s="31" t="str">
        <f t="shared" si="1"/>
        <v>PS</v>
      </c>
      <c r="F300" s="30" t="b">
        <f t="shared" si="11"/>
        <v>0</v>
      </c>
      <c r="G300" s="30">
        <v>2.0</v>
      </c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43">
        <v>26.636</v>
      </c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42">
        <v>4083.263944048348</v>
      </c>
      <c r="BG300" s="42"/>
      <c r="BH300" s="32">
        <f t="shared" si="3"/>
        <v>4349.277533</v>
      </c>
      <c r="BI300" s="38"/>
      <c r="BJ300" s="38"/>
      <c r="BK300" s="38"/>
      <c r="BL300" s="36">
        <v>1.880454410422406E-4</v>
      </c>
      <c r="BM300" s="36">
        <v>8.266748297720432E-5</v>
      </c>
      <c r="BN300" s="36"/>
      <c r="BO300" s="36"/>
      <c r="BP300" s="36"/>
      <c r="BQ300" s="36">
        <v>1.708782733102509E-4</v>
      </c>
      <c r="BR300" s="36">
        <v>9.150124510104137E-5</v>
      </c>
      <c r="BS300" s="36">
        <v>1.794618571762457E-4</v>
      </c>
      <c r="BT300" s="36"/>
      <c r="BU300" s="37">
        <f t="shared" si="4"/>
        <v>0.0002323485799</v>
      </c>
      <c r="BV300" s="38"/>
      <c r="BW300" s="38"/>
      <c r="BX300" s="38"/>
      <c r="BY300" s="38"/>
      <c r="BZ300" s="38"/>
      <c r="CA300" s="38"/>
      <c r="CB300" s="42">
        <v>606038.0345756556</v>
      </c>
      <c r="CC300" s="42"/>
      <c r="CD300" s="32">
        <f t="shared" si="5"/>
        <v>716200.3094</v>
      </c>
      <c r="CE300" s="38"/>
      <c r="CF300" s="38"/>
      <c r="CG300" s="38"/>
      <c r="CH300" s="38"/>
      <c r="CI300" s="38"/>
      <c r="CJ300" s="38"/>
      <c r="CK300" s="38"/>
      <c r="CL300" s="39" t="b">
        <v>1</v>
      </c>
      <c r="CM300" s="39" t="b">
        <v>0</v>
      </c>
      <c r="CN300" s="40"/>
      <c r="CO300" s="40"/>
      <c r="CP300" s="38"/>
      <c r="CQ300" s="38"/>
      <c r="CR300" s="38"/>
      <c r="CS300" s="38"/>
    </row>
    <row r="301" ht="15.75" customHeight="1">
      <c r="A301" s="29">
        <v>44348.0</v>
      </c>
      <c r="B301" s="38"/>
      <c r="C301" s="38"/>
      <c r="D301" s="31" t="s">
        <v>73</v>
      </c>
      <c r="E301" s="31" t="str">
        <f t="shared" si="1"/>
        <v>PS</v>
      </c>
      <c r="F301" s="30" t="b">
        <f t="shared" si="11"/>
        <v>0</v>
      </c>
      <c r="G301" s="30">
        <v>2.0</v>
      </c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43">
        <v>27.094</v>
      </c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42">
        <v>4062.710723889066</v>
      </c>
      <c r="BG301" s="42"/>
      <c r="BH301" s="32">
        <f t="shared" si="3"/>
        <v>3915.158734</v>
      </c>
      <c r="BI301" s="38"/>
      <c r="BJ301" s="38"/>
      <c r="BK301" s="38"/>
      <c r="BL301" s="36">
        <v>2.282989761951285E-4</v>
      </c>
      <c r="BM301" s="36">
        <v>2.059893436454084E-5</v>
      </c>
      <c r="BN301" s="36"/>
      <c r="BO301" s="36"/>
      <c r="BP301" s="36"/>
      <c r="BQ301" s="36">
        <v>1.930230628799054E-4</v>
      </c>
      <c r="BR301" s="36">
        <v>8.979095356448239E-6</v>
      </c>
      <c r="BS301" s="36">
        <v>2.106610195375169E-4</v>
      </c>
      <c r="BT301" s="36"/>
      <c r="BU301" s="37">
        <f t="shared" si="4"/>
        <v>0.0001924602811</v>
      </c>
      <c r="BV301" s="38"/>
      <c r="BW301" s="38"/>
      <c r="BX301" s="38"/>
      <c r="BY301" s="38"/>
      <c r="BZ301" s="38"/>
      <c r="CA301" s="38"/>
      <c r="CB301" s="42">
        <v>669737.8628331125</v>
      </c>
      <c r="CC301" s="42"/>
      <c r="CD301" s="32">
        <f t="shared" si="5"/>
        <v>643519.2705</v>
      </c>
      <c r="CE301" s="38"/>
      <c r="CF301" s="38"/>
      <c r="CG301" s="38"/>
      <c r="CH301" s="38"/>
      <c r="CI301" s="38"/>
      <c r="CJ301" s="38"/>
      <c r="CK301" s="38"/>
      <c r="CL301" s="39" t="b">
        <v>1</v>
      </c>
      <c r="CM301" s="39" t="b">
        <v>1</v>
      </c>
      <c r="CN301" s="44">
        <v>0.44448023</v>
      </c>
      <c r="CO301" s="44">
        <v>0.082954365</v>
      </c>
      <c r="CP301" s="38"/>
      <c r="CQ301" s="38"/>
      <c r="CR301" s="38"/>
      <c r="CS301" s="38"/>
    </row>
    <row r="302" ht="15.75" customHeight="1">
      <c r="A302" s="29">
        <v>44349.0</v>
      </c>
      <c r="B302" s="38"/>
      <c r="C302" s="38"/>
      <c r="D302" s="31" t="s">
        <v>73</v>
      </c>
      <c r="E302" s="31" t="str">
        <f t="shared" si="1"/>
        <v>PS</v>
      </c>
      <c r="F302" s="30" t="b">
        <f t="shared" si="11"/>
        <v>0</v>
      </c>
      <c r="G302" s="30">
        <v>2.0</v>
      </c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43">
        <v>25.83</v>
      </c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42">
        <v>3455.505236961675</v>
      </c>
      <c r="BG302" s="42"/>
      <c r="BH302" s="32">
        <f t="shared" si="3"/>
        <v>3399.811694</v>
      </c>
      <c r="BI302" s="38"/>
      <c r="BJ302" s="38"/>
      <c r="BK302" s="38"/>
      <c r="BL302" s="36">
        <v>6.261577312995624E-5</v>
      </c>
      <c r="BM302" s="36">
        <v>1.697895029914189E-5</v>
      </c>
      <c r="BN302" s="36"/>
      <c r="BO302" s="36"/>
      <c r="BP302" s="36"/>
      <c r="BQ302" s="36">
        <v>1.235826073882915E-4</v>
      </c>
      <c r="BR302" s="36">
        <v>2.923703690384247E-5</v>
      </c>
      <c r="BS302" s="36">
        <v>9.309919025912386E-5</v>
      </c>
      <c r="BT302" s="36"/>
      <c r="BU302" s="37">
        <f t="shared" si="4"/>
        <v>0.0001632657056</v>
      </c>
      <c r="BV302" s="38"/>
      <c r="BW302" s="38"/>
      <c r="BX302" s="38"/>
      <c r="BY302" s="38"/>
      <c r="BZ302" s="38"/>
      <c r="CA302" s="38"/>
      <c r="CB302" s="42">
        <v>622405.6032815368</v>
      </c>
      <c r="CC302" s="42"/>
      <c r="CD302" s="32">
        <f t="shared" si="5"/>
        <v>561815.7678</v>
      </c>
      <c r="CE302" s="38"/>
      <c r="CF302" s="38"/>
      <c r="CG302" s="38"/>
      <c r="CH302" s="38"/>
      <c r="CI302" s="38"/>
      <c r="CJ302" s="38"/>
      <c r="CK302" s="38"/>
      <c r="CL302" s="39" t="b">
        <v>1</v>
      </c>
      <c r="CM302" s="39" t="b">
        <v>1</v>
      </c>
      <c r="CN302" s="44">
        <v>1.0</v>
      </c>
      <c r="CO302" s="44">
        <v>0.0</v>
      </c>
      <c r="CP302" s="38"/>
      <c r="CQ302" s="38"/>
      <c r="CR302" s="38"/>
      <c r="CS302" s="38"/>
    </row>
    <row r="303" ht="15.75" customHeight="1">
      <c r="A303" s="29">
        <v>44350.0</v>
      </c>
      <c r="B303" s="38"/>
      <c r="C303" s="38"/>
      <c r="D303" s="31" t="s">
        <v>73</v>
      </c>
      <c r="E303" s="31" t="str">
        <f t="shared" si="1"/>
        <v>PS</v>
      </c>
      <c r="F303" s="30" t="b">
        <f t="shared" si="11"/>
        <v>0</v>
      </c>
      <c r="G303" s="30">
        <v>2.0</v>
      </c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43">
        <v>26.983</v>
      </c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42">
        <v>3957.342232022215</v>
      </c>
      <c r="BG303" s="42"/>
      <c r="BH303" s="32">
        <f t="shared" si="3"/>
        <v>2703.859942</v>
      </c>
      <c r="BI303" s="38"/>
      <c r="BJ303" s="38"/>
      <c r="BK303" s="38"/>
      <c r="BL303" s="36">
        <v>3.715053967214405E-4</v>
      </c>
      <c r="BM303" s="36">
        <v>9.599050907718212E-5</v>
      </c>
      <c r="BN303" s="36"/>
      <c r="BO303" s="36"/>
      <c r="BP303" s="36"/>
      <c r="BQ303" s="36">
        <v>1.40348886458688E-4</v>
      </c>
      <c r="BR303" s="36">
        <v>3.740487235415007E-5</v>
      </c>
      <c r="BS303" s="36">
        <v>2.559271415900642E-4</v>
      </c>
      <c r="BT303" s="36"/>
      <c r="BU303" s="37">
        <f t="shared" si="4"/>
        <v>0.0001553767024</v>
      </c>
      <c r="BV303" s="38"/>
      <c r="BW303" s="38"/>
      <c r="BX303" s="38"/>
      <c r="BY303" s="38"/>
      <c r="BZ303" s="38"/>
      <c r="CA303" s="38"/>
      <c r="CB303" s="42">
        <v>669780.1727697601</v>
      </c>
      <c r="CC303" s="42"/>
      <c r="CD303" s="32">
        <f t="shared" si="5"/>
        <v>459677.416</v>
      </c>
      <c r="CE303" s="38"/>
      <c r="CF303" s="38"/>
      <c r="CG303" s="38"/>
      <c r="CH303" s="38"/>
      <c r="CI303" s="38"/>
      <c r="CJ303" s="38"/>
      <c r="CK303" s="38"/>
      <c r="CL303" s="39" t="b">
        <v>0</v>
      </c>
      <c r="CM303" s="40"/>
      <c r="CN303" s="40"/>
      <c r="CO303" s="40"/>
      <c r="CP303" s="38"/>
      <c r="CQ303" s="38"/>
      <c r="CR303" s="38"/>
      <c r="CS303" s="38"/>
    </row>
    <row r="304" ht="15.75" customHeight="1">
      <c r="A304" s="29">
        <v>44351.0</v>
      </c>
      <c r="B304" s="38"/>
      <c r="C304" s="38"/>
      <c r="D304" s="31" t="s">
        <v>73</v>
      </c>
      <c r="E304" s="31" t="str">
        <f t="shared" si="1"/>
        <v>PS</v>
      </c>
      <c r="F304" s="30" t="b">
        <f t="shared" si="11"/>
        <v>0</v>
      </c>
      <c r="G304" s="30">
        <v>2.0</v>
      </c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43">
        <v>26.384</v>
      </c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42">
        <v>1440.23633164459</v>
      </c>
      <c r="BG304" s="42"/>
      <c r="BH304" s="32">
        <f t="shared" si="3"/>
        <v>2204.77349</v>
      </c>
      <c r="BI304" s="38"/>
      <c r="BJ304" s="38"/>
      <c r="BK304" s="38"/>
      <c r="BL304" s="36">
        <v>1.346469348531925E-4</v>
      </c>
      <c r="BM304" s="36">
        <v>1.871065815324371E-5</v>
      </c>
      <c r="BN304" s="36"/>
      <c r="BO304" s="36"/>
      <c r="BP304" s="36"/>
      <c r="BQ304" s="36">
        <v>1.971170367161867E-5</v>
      </c>
      <c r="BR304" s="36">
        <v>1.447784112367437E-6</v>
      </c>
      <c r="BS304" s="36">
        <v>7.71793192624056E-5</v>
      </c>
      <c r="BT304" s="36"/>
      <c r="BU304" s="37">
        <f t="shared" si="4"/>
        <v>0.0001389201234</v>
      </c>
      <c r="BV304" s="38"/>
      <c r="BW304" s="38"/>
      <c r="BX304" s="38"/>
      <c r="BY304" s="38"/>
      <c r="BZ304" s="38"/>
      <c r="CA304" s="38"/>
      <c r="CB304" s="42">
        <v>241117.165462279</v>
      </c>
      <c r="CC304" s="42"/>
      <c r="CD304" s="32">
        <f t="shared" si="5"/>
        <v>373418.9925</v>
      </c>
      <c r="CE304" s="38"/>
      <c r="CF304" s="38"/>
      <c r="CG304" s="38"/>
      <c r="CH304" s="38"/>
      <c r="CI304" s="38"/>
      <c r="CJ304" s="38"/>
      <c r="CK304" s="38"/>
      <c r="CL304" s="39" t="b">
        <v>1</v>
      </c>
      <c r="CM304" s="39" t="b">
        <v>1</v>
      </c>
      <c r="CN304" s="44">
        <v>0.834285784</v>
      </c>
      <c r="CO304" s="44">
        <v>0.24640693</v>
      </c>
      <c r="CP304" s="38"/>
      <c r="CQ304" s="38"/>
      <c r="CR304" s="38"/>
      <c r="CS304" s="38"/>
    </row>
    <row r="305" ht="15.75" customHeight="1">
      <c r="A305" s="29">
        <v>44352.0</v>
      </c>
      <c r="B305" s="38"/>
      <c r="C305" s="38"/>
      <c r="D305" s="31" t="s">
        <v>73</v>
      </c>
      <c r="E305" s="31" t="str">
        <f t="shared" si="1"/>
        <v>PS</v>
      </c>
      <c r="F305" s="30" t="b">
        <f t="shared" si="11"/>
        <v>0</v>
      </c>
      <c r="G305" s="30">
        <v>2.0</v>
      </c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43">
        <v>28.416</v>
      </c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42">
        <v>603.5051862629248</v>
      </c>
      <c r="BG305" s="42"/>
      <c r="BH305" s="32">
        <f t="shared" si="3"/>
        <v>2377.434197</v>
      </c>
      <c r="BI305" s="38"/>
      <c r="BJ305" s="38"/>
      <c r="BK305" s="38"/>
      <c r="BL305" s="36">
        <v>2.448040743814756E-4</v>
      </c>
      <c r="BM305" s="36">
        <v>9.161210003735765E-5</v>
      </c>
      <c r="BN305" s="36"/>
      <c r="BO305" s="36"/>
      <c r="BP305" s="36"/>
      <c r="BQ305" s="36">
        <v>3.522960811831261E-5</v>
      </c>
      <c r="BR305" s="36" t="e">
        <v>#DIV/0!</v>
      </c>
      <c r="BS305" s="36">
        <v>1.400168412498941E-4</v>
      </c>
      <c r="BT305" s="36"/>
      <c r="BU305" s="37">
        <f t="shared" si="4"/>
        <v>0.0002243177367</v>
      </c>
      <c r="BV305" s="38"/>
      <c r="BW305" s="38"/>
      <c r="BX305" s="38"/>
      <c r="BY305" s="38"/>
      <c r="BZ305" s="38"/>
      <c r="CA305" s="38"/>
      <c r="CB305" s="42">
        <v>95346.27561471381</v>
      </c>
      <c r="CC305" s="42"/>
      <c r="CD305" s="32">
        <f t="shared" si="5"/>
        <v>382410.6569</v>
      </c>
      <c r="CE305" s="38"/>
      <c r="CF305" s="38"/>
      <c r="CG305" s="38"/>
      <c r="CH305" s="38"/>
      <c r="CI305" s="38"/>
      <c r="CJ305" s="38"/>
      <c r="CK305" s="38"/>
      <c r="CL305" s="39" t="b">
        <v>1</v>
      </c>
      <c r="CM305" s="39" t="b">
        <v>1</v>
      </c>
      <c r="CN305" s="44">
        <v>0.73968481</v>
      </c>
      <c r="CO305" s="44">
        <v>0.41366659</v>
      </c>
      <c r="CP305" s="38"/>
      <c r="CQ305" s="38"/>
      <c r="CR305" s="38"/>
      <c r="CS305" s="38"/>
    </row>
    <row r="306" ht="15.75" customHeight="1">
      <c r="A306" s="29">
        <v>44354.0</v>
      </c>
      <c r="B306" s="38"/>
      <c r="C306" s="38"/>
      <c r="D306" s="31" t="s">
        <v>73</v>
      </c>
      <c r="E306" s="31" t="str">
        <f t="shared" si="1"/>
        <v>PS</v>
      </c>
      <c r="F306" s="30" t="b">
        <f t="shared" si="11"/>
        <v>0</v>
      </c>
      <c r="G306" s="30">
        <v>2.0</v>
      </c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43">
        <v>26.771</v>
      </c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42">
        <v>1567.278464507421</v>
      </c>
      <c r="BG306" s="42"/>
      <c r="BH306" s="32">
        <f t="shared" si="3"/>
        <v>2090.680533</v>
      </c>
      <c r="BI306" s="38"/>
      <c r="BJ306" s="38"/>
      <c r="BK306" s="38"/>
      <c r="BL306" s="36">
        <v>9.87349907992228E-5</v>
      </c>
      <c r="BM306" s="36">
        <v>9.887339427837532E-6</v>
      </c>
      <c r="BN306" s="36"/>
      <c r="BO306" s="36"/>
      <c r="BP306" s="36"/>
      <c r="BQ306" s="36">
        <v>1.580212588217936E-4</v>
      </c>
      <c r="BR306" s="36">
        <v>4.618054801372657E-5</v>
      </c>
      <c r="BS306" s="36">
        <v>1.283781248105082E-4</v>
      </c>
      <c r="BT306" s="36"/>
      <c r="BU306" s="37">
        <f t="shared" si="4"/>
        <v>0.0002775714889</v>
      </c>
      <c r="BV306" s="38"/>
      <c r="BW306" s="38"/>
      <c r="BX306" s="38"/>
      <c r="BY306" s="38"/>
      <c r="BZ306" s="38"/>
      <c r="CA306" s="38"/>
      <c r="CB306" s="42">
        <v>238445.745590159</v>
      </c>
      <c r="CC306" s="42"/>
      <c r="CD306" s="32">
        <f t="shared" si="5"/>
        <v>329167.3486</v>
      </c>
      <c r="CE306" s="38"/>
      <c r="CF306" s="38"/>
      <c r="CG306" s="38"/>
      <c r="CH306" s="38"/>
      <c r="CI306" s="38"/>
      <c r="CJ306" s="38"/>
      <c r="CK306" s="38"/>
      <c r="CL306" s="39" t="b">
        <v>0</v>
      </c>
      <c r="CM306" s="40"/>
      <c r="CN306" s="40"/>
      <c r="CO306" s="40"/>
      <c r="CP306" s="38"/>
      <c r="CQ306" s="38"/>
      <c r="CR306" s="38"/>
      <c r="CS306" s="38"/>
    </row>
    <row r="307" ht="15.75" customHeight="1">
      <c r="A307" s="29">
        <v>44355.0</v>
      </c>
      <c r="B307" s="38"/>
      <c r="C307" s="38"/>
      <c r="D307" s="31" t="s">
        <v>73</v>
      </c>
      <c r="E307" s="31" t="str">
        <f t="shared" si="1"/>
        <v>PS</v>
      </c>
      <c r="F307" s="30" t="b">
        <f t="shared" si="11"/>
        <v>0</v>
      </c>
      <c r="G307" s="30">
        <v>2.0</v>
      </c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43">
        <v>27.334</v>
      </c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42">
        <v>4318.808770237766</v>
      </c>
      <c r="BG307" s="42"/>
      <c r="BH307" s="32">
        <f t="shared" si="3"/>
        <v>2639.840731</v>
      </c>
      <c r="BI307" s="38"/>
      <c r="BJ307" s="38"/>
      <c r="BK307" s="38"/>
      <c r="BL307" s="36">
        <v>4.314047581056283E-4</v>
      </c>
      <c r="BM307" s="36">
        <v>7.908975879390195E-5</v>
      </c>
      <c r="BN307" s="36"/>
      <c r="BO307" s="36"/>
      <c r="BP307" s="36"/>
      <c r="BQ307" s="36">
        <v>6.08769755032244E-4</v>
      </c>
      <c r="BR307" s="36">
        <v>5.15397962121193E-5</v>
      </c>
      <c r="BS307" s="36">
        <v>5.200872565689362E-4</v>
      </c>
      <c r="BT307" s="36"/>
      <c r="BU307" s="37">
        <f t="shared" si="4"/>
        <v>0.0003445114833</v>
      </c>
      <c r="BV307" s="38"/>
      <c r="BW307" s="38"/>
      <c r="BX307" s="38"/>
      <c r="BY307" s="38"/>
      <c r="BZ307" s="38"/>
      <c r="CA307" s="38"/>
      <c r="CB307" s="42">
        <v>667363.925220991</v>
      </c>
      <c r="CC307" s="42"/>
      <c r="CD307" s="32">
        <f t="shared" si="5"/>
        <v>426038.2481</v>
      </c>
      <c r="CE307" s="38"/>
      <c r="CF307" s="38"/>
      <c r="CG307" s="38"/>
      <c r="CH307" s="38"/>
      <c r="CI307" s="38"/>
      <c r="CJ307" s="38"/>
      <c r="CK307" s="38"/>
      <c r="CL307" s="39" t="b">
        <v>1</v>
      </c>
      <c r="CM307" s="39" t="b">
        <v>1</v>
      </c>
      <c r="CN307" s="44">
        <v>1.0</v>
      </c>
      <c r="CO307" s="44">
        <v>0.0</v>
      </c>
      <c r="CP307" s="38"/>
      <c r="CQ307" s="38"/>
      <c r="CR307" s="38"/>
      <c r="CS307" s="38"/>
    </row>
    <row r="308" ht="15.75" customHeight="1">
      <c r="A308" s="29">
        <v>44356.0</v>
      </c>
      <c r="B308" s="38"/>
      <c r="C308" s="38"/>
      <c r="D308" s="31" t="s">
        <v>73</v>
      </c>
      <c r="E308" s="31" t="str">
        <f t="shared" si="1"/>
        <v>PS</v>
      </c>
      <c r="F308" s="30" t="b">
        <f t="shared" si="11"/>
        <v>0</v>
      </c>
      <c r="G308" s="30">
        <v>2.0</v>
      </c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43">
        <v>27.478</v>
      </c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42">
        <v>2523.573911494648</v>
      </c>
      <c r="BG308" s="42"/>
      <c r="BH308" s="32">
        <f t="shared" si="3"/>
        <v>3693.090212</v>
      </c>
      <c r="BI308" s="38"/>
      <c r="BJ308" s="38"/>
      <c r="BK308" s="38"/>
      <c r="BL308" s="36">
        <v>4.378469477191753E-4</v>
      </c>
      <c r="BM308" s="36">
        <v>1.174873208275496E-4</v>
      </c>
      <c r="BN308" s="36"/>
      <c r="BO308" s="36"/>
      <c r="BP308" s="36"/>
      <c r="BQ308" s="36">
        <v>6.065448571410649E-4</v>
      </c>
      <c r="BR308" s="36">
        <v>1.520834510349236E-4</v>
      </c>
      <c r="BS308" s="36">
        <v>5.2219590243012E-4</v>
      </c>
      <c r="BT308" s="36"/>
      <c r="BU308" s="37">
        <f t="shared" si="4"/>
        <v>0.0004268555466</v>
      </c>
      <c r="BV308" s="38"/>
      <c r="BW308" s="38"/>
      <c r="BX308" s="38"/>
      <c r="BY308" s="38"/>
      <c r="BZ308" s="38"/>
      <c r="CA308" s="38"/>
      <c r="CB308" s="42">
        <v>403563.6309914453</v>
      </c>
      <c r="CC308" s="42"/>
      <c r="CD308" s="32">
        <f t="shared" si="5"/>
        <v>607588.332</v>
      </c>
      <c r="CE308" s="38"/>
      <c r="CF308" s="38"/>
      <c r="CG308" s="38"/>
      <c r="CH308" s="38"/>
      <c r="CI308" s="38"/>
      <c r="CJ308" s="38"/>
      <c r="CK308" s="38"/>
      <c r="CL308" s="39" t="b">
        <v>1</v>
      </c>
      <c r="CM308" s="39" t="b">
        <v>1</v>
      </c>
      <c r="CN308" s="44">
        <v>1.0</v>
      </c>
      <c r="CO308" s="44">
        <v>0.0</v>
      </c>
      <c r="CP308" s="38"/>
      <c r="CQ308" s="38"/>
      <c r="CR308" s="38"/>
      <c r="CS308" s="38"/>
    </row>
    <row r="309" ht="15.75" customHeight="1">
      <c r="A309" s="29">
        <v>44357.0</v>
      </c>
      <c r="B309" s="38"/>
      <c r="C309" s="38"/>
      <c r="D309" s="31" t="s">
        <v>73</v>
      </c>
      <c r="E309" s="31" t="str">
        <f t="shared" si="1"/>
        <v>PS</v>
      </c>
      <c r="F309" s="30" t="b">
        <f t="shared" si="11"/>
        <v>0</v>
      </c>
      <c r="G309" s="30">
        <v>2.0</v>
      </c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43">
        <v>26.893</v>
      </c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42">
        <v>4186.037320437943</v>
      </c>
      <c r="BG309" s="42"/>
      <c r="BH309" s="32">
        <f t="shared" si="3"/>
        <v>4592.836037</v>
      </c>
      <c r="BI309" s="38"/>
      <c r="BJ309" s="38"/>
      <c r="BK309" s="38"/>
      <c r="BL309" s="36">
        <v>3.584073079502689E-4</v>
      </c>
      <c r="BM309" s="36">
        <v>5.400100610995815E-5</v>
      </c>
      <c r="BN309" s="36"/>
      <c r="BO309" s="36"/>
      <c r="BP309" s="36"/>
      <c r="BQ309" s="36">
        <v>4.65351274765593E-4</v>
      </c>
      <c r="BR309" s="36">
        <v>8.763453992920764E-6</v>
      </c>
      <c r="BS309" s="36">
        <v>4.118792913579309E-4</v>
      </c>
      <c r="BT309" s="36"/>
      <c r="BU309" s="37">
        <f t="shared" si="4"/>
        <v>0.0005025792956</v>
      </c>
      <c r="BV309" s="38"/>
      <c r="BW309" s="38"/>
      <c r="BX309" s="38"/>
      <c r="BY309" s="38"/>
      <c r="BZ309" s="38"/>
      <c r="CA309" s="38"/>
      <c r="CB309" s="42">
        <v>725471.6629117988</v>
      </c>
      <c r="CC309" s="42"/>
      <c r="CD309" s="32">
        <f t="shared" si="5"/>
        <v>769995.3558</v>
      </c>
      <c r="CE309" s="38"/>
      <c r="CF309" s="38"/>
      <c r="CG309" s="38"/>
      <c r="CH309" s="38"/>
      <c r="CI309" s="38"/>
      <c r="CJ309" s="38"/>
      <c r="CK309" s="38"/>
      <c r="CL309" s="39" t="b">
        <v>0</v>
      </c>
      <c r="CM309" s="40"/>
      <c r="CN309" s="40"/>
      <c r="CO309" s="40"/>
      <c r="CP309" s="38"/>
      <c r="CQ309" s="38"/>
      <c r="CR309" s="38"/>
      <c r="CS309" s="38"/>
    </row>
    <row r="310" ht="15.75" customHeight="1">
      <c r="A310" s="29">
        <v>44358.0</v>
      </c>
      <c r="B310" s="38"/>
      <c r="C310" s="38"/>
      <c r="D310" s="31" t="s">
        <v>73</v>
      </c>
      <c r="E310" s="31" t="str">
        <f t="shared" si="1"/>
        <v>PS</v>
      </c>
      <c r="F310" s="30" t="b">
        <f t="shared" si="11"/>
        <v>0</v>
      </c>
      <c r="G310" s="30">
        <v>2.0</v>
      </c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43">
        <v>27.291</v>
      </c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42">
        <v>5869.752595113428</v>
      </c>
      <c r="BG310" s="42"/>
      <c r="BH310" s="32">
        <f t="shared" si="3"/>
        <v>4487.80199</v>
      </c>
      <c r="BI310" s="38"/>
      <c r="BJ310" s="38"/>
      <c r="BK310" s="38"/>
      <c r="BL310" s="36">
        <v>5.871677219242425E-4</v>
      </c>
      <c r="BM310" s="36">
        <v>1.136363349139053E-4</v>
      </c>
      <c r="BN310" s="36"/>
      <c r="BO310" s="36"/>
      <c r="BP310" s="36"/>
      <c r="BQ310" s="36">
        <v>5.163065936902187E-4</v>
      </c>
      <c r="BR310" s="36">
        <v>4.519747919189713E-5</v>
      </c>
      <c r="BS310" s="36">
        <v>5.517371578072307E-4</v>
      </c>
      <c r="BT310" s="36"/>
      <c r="BU310" s="37">
        <f t="shared" si="4"/>
        <v>0.0004543155156</v>
      </c>
      <c r="BV310" s="38"/>
      <c r="BW310" s="38"/>
      <c r="BX310" s="38"/>
      <c r="BY310" s="38"/>
      <c r="BZ310" s="38"/>
      <c r="CA310" s="38"/>
      <c r="CB310" s="42">
        <v>1003096.695360422</v>
      </c>
      <c r="CC310" s="42"/>
      <c r="CD310" s="32">
        <f t="shared" si="5"/>
        <v>768643.62</v>
      </c>
      <c r="CE310" s="38"/>
      <c r="CF310" s="38"/>
      <c r="CG310" s="38"/>
      <c r="CH310" s="38"/>
      <c r="CI310" s="38"/>
      <c r="CJ310" s="38"/>
      <c r="CK310" s="38"/>
      <c r="CL310" s="39" t="b">
        <v>0</v>
      </c>
      <c r="CM310" s="40"/>
      <c r="CN310" s="40"/>
      <c r="CO310" s="40"/>
      <c r="CP310" s="38"/>
      <c r="CQ310" s="38"/>
      <c r="CR310" s="38"/>
      <c r="CS310" s="38"/>
    </row>
    <row r="311" ht="15.75" customHeight="1">
      <c r="A311" s="29">
        <v>44359.0</v>
      </c>
      <c r="B311" s="38"/>
      <c r="C311" s="38"/>
      <c r="D311" s="31" t="s">
        <v>73</v>
      </c>
      <c r="E311" s="31" t="str">
        <f t="shared" si="1"/>
        <v>PS</v>
      </c>
      <c r="F311" s="30" t="b">
        <f t="shared" si="11"/>
        <v>0</v>
      </c>
      <c r="G311" s="30">
        <v>2.0</v>
      </c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43">
        <v>27.136</v>
      </c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42">
        <v>6066.007589407745</v>
      </c>
      <c r="BG311" s="42"/>
      <c r="BH311" s="32">
        <f t="shared" si="3"/>
        <v>4556.845843</v>
      </c>
      <c r="BI311" s="38"/>
      <c r="BJ311" s="38"/>
      <c r="BK311" s="38"/>
      <c r="BL311" s="36">
        <v>3.781442223889163E-4</v>
      </c>
      <c r="BM311" s="36">
        <v>1.841013719334908E-4</v>
      </c>
      <c r="BN311" s="36"/>
      <c r="BO311" s="36"/>
      <c r="BP311" s="36"/>
      <c r="BQ311" s="36">
        <v>6.358495170036925E-4</v>
      </c>
      <c r="BR311" s="36">
        <v>7.071256590691632E-5</v>
      </c>
      <c r="BS311" s="36">
        <v>5.069968696963043E-4</v>
      </c>
      <c r="BT311" s="36"/>
      <c r="BU311" s="37">
        <f t="shared" si="4"/>
        <v>0.0004230365553</v>
      </c>
      <c r="BV311" s="38"/>
      <c r="BW311" s="38"/>
      <c r="BX311" s="38"/>
      <c r="BY311" s="38"/>
      <c r="BZ311" s="38"/>
      <c r="CA311" s="38"/>
      <c r="CB311" s="42">
        <v>1050480.864295686</v>
      </c>
      <c r="CC311" s="42"/>
      <c r="CD311" s="32">
        <f t="shared" si="5"/>
        <v>781664.4076</v>
      </c>
      <c r="CE311" s="38"/>
      <c r="CF311" s="38"/>
      <c r="CG311" s="38"/>
      <c r="CH311" s="38"/>
      <c r="CI311" s="38"/>
      <c r="CJ311" s="38"/>
      <c r="CK311" s="38"/>
      <c r="CL311" s="39" t="b">
        <v>0</v>
      </c>
      <c r="CM311" s="40"/>
      <c r="CN311" s="40"/>
      <c r="CO311" s="40"/>
      <c r="CP311" s="38"/>
      <c r="CQ311" s="38"/>
      <c r="CR311" s="38"/>
      <c r="CS311" s="38"/>
    </row>
    <row r="312" ht="15.75" customHeight="1">
      <c r="A312" s="29">
        <v>44360.0</v>
      </c>
      <c r="B312" s="38"/>
      <c r="C312" s="38"/>
      <c r="D312" s="31" t="s">
        <v>73</v>
      </c>
      <c r="E312" s="31" t="str">
        <f t="shared" si="1"/>
        <v>PS</v>
      </c>
      <c r="F312" s="30" t="b">
        <f t="shared" si="11"/>
        <v>0</v>
      </c>
      <c r="G312" s="30">
        <v>2.0</v>
      </c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43">
        <v>27.292</v>
      </c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42">
        <v>3793.638535784857</v>
      </c>
      <c r="BG312" s="42"/>
      <c r="BH312" s="32">
        <f t="shared" si="3"/>
        <v>4084.406058</v>
      </c>
      <c r="BI312" s="38"/>
      <c r="BJ312" s="38"/>
      <c r="BK312" s="38"/>
      <c r="BL312" s="36">
        <v>2.855848276494718E-4</v>
      </c>
      <c r="BM312" s="36">
        <v>5.866286763426644E-5</v>
      </c>
      <c r="BN312" s="36"/>
      <c r="BO312" s="36"/>
      <c r="BP312" s="36"/>
      <c r="BQ312" s="36">
        <v>2.719518859250171E-4</v>
      </c>
      <c r="BR312" s="36">
        <v>2.22573588830092E-5</v>
      </c>
      <c r="BS312" s="36">
        <v>2.787683567872445E-4</v>
      </c>
      <c r="BT312" s="36"/>
      <c r="BU312" s="37">
        <f t="shared" si="4"/>
        <v>0.0003819750227</v>
      </c>
      <c r="BV312" s="38"/>
      <c r="BW312" s="38"/>
      <c r="BX312" s="38"/>
      <c r="BY312" s="38"/>
      <c r="BZ312" s="38"/>
      <c r="CA312" s="38"/>
      <c r="CB312" s="42">
        <v>660605.2464288962</v>
      </c>
      <c r="CC312" s="42"/>
      <c r="CD312" s="32">
        <f t="shared" si="5"/>
        <v>701451.3021</v>
      </c>
      <c r="CE312" s="38"/>
      <c r="CF312" s="38"/>
      <c r="CG312" s="38"/>
      <c r="CH312" s="38"/>
      <c r="CI312" s="38"/>
      <c r="CJ312" s="38"/>
      <c r="CK312" s="38"/>
      <c r="CL312" s="39" t="b">
        <v>1</v>
      </c>
      <c r="CM312" s="39" t="b">
        <v>1</v>
      </c>
      <c r="CN312" s="44">
        <v>1.0</v>
      </c>
      <c r="CO312" s="44">
        <v>0.0</v>
      </c>
      <c r="CP312" s="38"/>
      <c r="CQ312" s="38"/>
      <c r="CR312" s="38"/>
      <c r="CS312" s="38"/>
    </row>
    <row r="313" ht="15.75" customHeight="1">
      <c r="A313" s="29">
        <v>44361.0</v>
      </c>
      <c r="B313" s="38"/>
      <c r="C313" s="38"/>
      <c r="D313" s="31" t="s">
        <v>73</v>
      </c>
      <c r="E313" s="31" t="str">
        <f t="shared" si="1"/>
        <v>PS</v>
      </c>
      <c r="F313" s="30" t="b">
        <f t="shared" si="11"/>
        <v>0</v>
      </c>
      <c r="G313" s="30">
        <v>2.0</v>
      </c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43">
        <v>27.207</v>
      </c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42">
        <v>2868.793174393637</v>
      </c>
      <c r="BG313" s="42"/>
      <c r="BH313" s="32">
        <f t="shared" si="3"/>
        <v>3320.155477</v>
      </c>
      <c r="BI313" s="38"/>
      <c r="BJ313" s="38"/>
      <c r="BK313" s="38"/>
      <c r="BL313" s="36">
        <v>3.538461765195961E-4</v>
      </c>
      <c r="BM313" s="36">
        <v>3.039712723837135E-5</v>
      </c>
      <c r="BN313" s="36"/>
      <c r="BO313" s="36"/>
      <c r="BP313" s="36"/>
      <c r="BQ313" s="36">
        <v>3.777560249062744E-4</v>
      </c>
      <c r="BR313" s="36">
        <v>5.931126021185981E-5</v>
      </c>
      <c r="BS313" s="36">
        <v>3.658011007129353E-4</v>
      </c>
      <c r="BT313" s="36"/>
      <c r="BU313" s="37">
        <f t="shared" si="4"/>
        <v>0.000330050182</v>
      </c>
      <c r="BV313" s="38"/>
      <c r="BW313" s="38"/>
      <c r="BX313" s="38"/>
      <c r="BY313" s="38"/>
      <c r="BZ313" s="38"/>
      <c r="CA313" s="38"/>
      <c r="CB313" s="42">
        <v>468667.5689177526</v>
      </c>
      <c r="CC313" s="42"/>
      <c r="CD313" s="32">
        <f t="shared" si="5"/>
        <v>573393.919</v>
      </c>
      <c r="CE313" s="38"/>
      <c r="CF313" s="38"/>
      <c r="CG313" s="38"/>
      <c r="CH313" s="38"/>
      <c r="CI313" s="38"/>
      <c r="CJ313" s="38"/>
      <c r="CK313" s="38"/>
      <c r="CL313" s="39" t="b">
        <v>0</v>
      </c>
      <c r="CM313" s="40"/>
      <c r="CN313" s="40"/>
      <c r="CO313" s="40"/>
      <c r="CP313" s="38"/>
      <c r="CQ313" s="38"/>
      <c r="CR313" s="38"/>
      <c r="CS313" s="38"/>
    </row>
    <row r="314" ht="15.75" customHeight="1">
      <c r="A314" s="29">
        <v>44362.0</v>
      </c>
      <c r="B314" s="38"/>
      <c r="C314" s="38"/>
      <c r="D314" s="31" t="s">
        <v>73</v>
      </c>
      <c r="E314" s="31" t="str">
        <f t="shared" si="1"/>
        <v>PS</v>
      </c>
      <c r="F314" s="30" t="b">
        <f t="shared" si="11"/>
        <v>0</v>
      </c>
      <c r="G314" s="30">
        <v>2.0</v>
      </c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43">
        <v>27.256</v>
      </c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42">
        <v>1823.838396254279</v>
      </c>
      <c r="BG314" s="42"/>
      <c r="BH314" s="32">
        <f t="shared" si="3"/>
        <v>2404.928075</v>
      </c>
      <c r="BI314" s="38"/>
      <c r="BJ314" s="38"/>
      <c r="BK314" s="38"/>
      <c r="BL314" s="36">
        <v>2.339580981948868E-4</v>
      </c>
      <c r="BM314" s="36">
        <v>3.200870288084539E-5</v>
      </c>
      <c r="BN314" s="36"/>
      <c r="BO314" s="36"/>
      <c r="BP314" s="36"/>
      <c r="BQ314" s="36">
        <v>1.79185158570054E-4</v>
      </c>
      <c r="BR314" s="36">
        <v>4.046646934581987E-5</v>
      </c>
      <c r="BS314" s="36">
        <v>2.065716283824704E-4</v>
      </c>
      <c r="BT314" s="36"/>
      <c r="BU314" s="37">
        <f t="shared" si="4"/>
        <v>0.0002629380891</v>
      </c>
      <c r="BV314" s="38"/>
      <c r="BW314" s="38"/>
      <c r="BX314" s="38"/>
      <c r="BY314" s="38"/>
      <c r="BZ314" s="38"/>
      <c r="CA314" s="38"/>
      <c r="CB314" s="42">
        <v>324406.1355417487</v>
      </c>
      <c r="CC314" s="42"/>
      <c r="CD314" s="32">
        <f t="shared" si="5"/>
        <v>414967.2028</v>
      </c>
      <c r="CE314" s="38"/>
      <c r="CF314" s="38"/>
      <c r="CG314" s="38"/>
      <c r="CH314" s="38"/>
      <c r="CI314" s="38"/>
      <c r="CJ314" s="38"/>
      <c r="CK314" s="38"/>
      <c r="CL314" s="39" t="b">
        <v>1</v>
      </c>
      <c r="CM314" s="39" t="b">
        <v>0</v>
      </c>
      <c r="CN314" s="40"/>
      <c r="CO314" s="40"/>
      <c r="CP314" s="38"/>
      <c r="CQ314" s="38"/>
      <c r="CR314" s="38"/>
      <c r="CS314" s="38"/>
    </row>
    <row r="315" ht="15.75" customHeight="1">
      <c r="A315" s="29">
        <v>44363.0</v>
      </c>
      <c r="B315" s="38"/>
      <c r="C315" s="38"/>
      <c r="D315" s="31" t="s">
        <v>73</v>
      </c>
      <c r="E315" s="31" t="str">
        <f t="shared" si="1"/>
        <v>PS</v>
      </c>
      <c r="F315" s="30" t="b">
        <f t="shared" si="11"/>
        <v>0</v>
      </c>
      <c r="G315" s="30">
        <v>2.0</v>
      </c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43">
        <v>27.81</v>
      </c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42">
        <v>2048.499687478851</v>
      </c>
      <c r="BG315" s="42"/>
      <c r="BH315" s="32">
        <f t="shared" si="3"/>
        <v>2143.875365</v>
      </c>
      <c r="BI315" s="38"/>
      <c r="BJ315" s="38"/>
      <c r="BK315" s="38"/>
      <c r="BL315" s="36">
        <v>2.504186359717702E-4</v>
      </c>
      <c r="BM315" s="36">
        <v>3.792715379512259E-5</v>
      </c>
      <c r="BN315" s="36"/>
      <c r="BO315" s="36"/>
      <c r="BP315" s="36"/>
      <c r="BQ315" s="36">
        <v>3.338072727851328E-4</v>
      </c>
      <c r="BR315" s="36">
        <v>6.849206790749725E-5</v>
      </c>
      <c r="BS315" s="36">
        <v>2.921129543784515E-4</v>
      </c>
      <c r="BT315" s="36"/>
      <c r="BU315" s="37">
        <f t="shared" si="4"/>
        <v>0.0002597674053</v>
      </c>
      <c r="BV315" s="38"/>
      <c r="BW315" s="38"/>
      <c r="BX315" s="38"/>
      <c r="BY315" s="38"/>
      <c r="BZ315" s="38"/>
      <c r="CA315" s="38"/>
      <c r="CB315" s="42">
        <v>362809.7796493794</v>
      </c>
      <c r="CC315" s="42"/>
      <c r="CD315" s="32">
        <f t="shared" si="5"/>
        <v>373007.4443</v>
      </c>
      <c r="CE315" s="38"/>
      <c r="CF315" s="38"/>
      <c r="CG315" s="38"/>
      <c r="CH315" s="38"/>
      <c r="CI315" s="38"/>
      <c r="CJ315" s="38"/>
      <c r="CK315" s="38"/>
      <c r="CL315" s="39" t="b">
        <v>1</v>
      </c>
      <c r="CM315" s="39" t="b">
        <v>0</v>
      </c>
      <c r="CN315" s="40"/>
      <c r="CO315" s="40"/>
      <c r="CP315" s="38"/>
      <c r="CQ315" s="38"/>
      <c r="CR315" s="38"/>
      <c r="CS315" s="38"/>
    </row>
    <row r="316" ht="15.75" customHeight="1">
      <c r="A316" s="29">
        <v>44364.0</v>
      </c>
      <c r="B316" s="38"/>
      <c r="C316" s="38"/>
      <c r="D316" s="31" t="s">
        <v>73</v>
      </c>
      <c r="E316" s="31" t="str">
        <f t="shared" si="1"/>
        <v>PS</v>
      </c>
      <c r="F316" s="30" t="b">
        <f t="shared" si="11"/>
        <v>0</v>
      </c>
      <c r="G316" s="30">
        <v>2.0</v>
      </c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43">
        <v>27.548</v>
      </c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42">
        <v>1489.870581194417</v>
      </c>
      <c r="BG316" s="42"/>
      <c r="BH316" s="32">
        <f t="shared" si="3"/>
        <v>2039.358959</v>
      </c>
      <c r="BI316" s="38"/>
      <c r="BJ316" s="38"/>
      <c r="BK316" s="38"/>
      <c r="BL316" s="36">
        <v>1.656021099665695E-4</v>
      </c>
      <c r="BM316" s="36">
        <v>1.286361159122954E-5</v>
      </c>
      <c r="BN316" s="36"/>
      <c r="BO316" s="36"/>
      <c r="BP316" s="36"/>
      <c r="BQ316" s="36">
        <v>1.772707009822823E-4</v>
      </c>
      <c r="BR316" s="36">
        <v>2.342609170166048E-5</v>
      </c>
      <c r="BS316" s="36">
        <v>1.714364054744259E-4</v>
      </c>
      <c r="BT316" s="36"/>
      <c r="BU316" s="37">
        <f t="shared" si="4"/>
        <v>0.000261335984</v>
      </c>
      <c r="BV316" s="38"/>
      <c r="BW316" s="38"/>
      <c r="BX316" s="38"/>
      <c r="BY316" s="38"/>
      <c r="BZ316" s="38"/>
      <c r="CA316" s="38"/>
      <c r="CB316" s="42">
        <v>258347.283455565</v>
      </c>
      <c r="CC316" s="42"/>
      <c r="CD316" s="32">
        <f t="shared" si="5"/>
        <v>374520.7181</v>
      </c>
      <c r="CE316" s="38"/>
      <c r="CF316" s="38"/>
      <c r="CG316" s="38"/>
      <c r="CH316" s="38"/>
      <c r="CI316" s="38"/>
      <c r="CJ316" s="38"/>
      <c r="CK316" s="38"/>
      <c r="CL316" s="39" t="b">
        <v>0</v>
      </c>
      <c r="CM316" s="40"/>
      <c r="CN316" s="40"/>
      <c r="CO316" s="40"/>
      <c r="CP316" s="38"/>
      <c r="CQ316" s="38"/>
      <c r="CR316" s="38"/>
      <c r="CS316" s="38"/>
    </row>
    <row r="317" ht="15.75" customHeight="1">
      <c r="A317" s="29">
        <v>44365.0</v>
      </c>
      <c r="B317" s="38"/>
      <c r="C317" s="38"/>
      <c r="D317" s="31" t="s">
        <v>73</v>
      </c>
      <c r="E317" s="31" t="str">
        <f t="shared" si="1"/>
        <v>PS</v>
      </c>
      <c r="F317" s="30" t="b">
        <f t="shared" si="11"/>
        <v>0</v>
      </c>
      <c r="G317" s="30">
        <v>2.0</v>
      </c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43">
        <v>27.221</v>
      </c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42">
        <v>2488.374984588989</v>
      </c>
      <c r="BG317" s="42"/>
      <c r="BH317" s="32">
        <f t="shared" si="3"/>
        <v>2651.583646</v>
      </c>
      <c r="BI317" s="38"/>
      <c r="BJ317" s="38"/>
      <c r="BK317" s="38"/>
      <c r="BL317" s="36">
        <v>2.382664465070724E-4</v>
      </c>
      <c r="BM317" s="36">
        <v>3.116334162461206E-5</v>
      </c>
      <c r="BN317" s="36"/>
      <c r="BO317" s="36"/>
      <c r="BP317" s="36"/>
      <c r="BQ317" s="36">
        <v>2.875634290823167E-4</v>
      </c>
      <c r="BR317" s="36">
        <v>5.590950001629173E-5</v>
      </c>
      <c r="BS317" s="36">
        <v>2.629149377946945E-4</v>
      </c>
      <c r="BT317" s="36"/>
      <c r="BU317" s="37">
        <f t="shared" si="4"/>
        <v>0.0003548159512</v>
      </c>
      <c r="BV317" s="38"/>
      <c r="BW317" s="38"/>
      <c r="BX317" s="38"/>
      <c r="BY317" s="38"/>
      <c r="BZ317" s="38"/>
      <c r="CA317" s="38"/>
      <c r="CB317" s="42">
        <v>450806.4540830642</v>
      </c>
      <c r="CC317" s="42"/>
      <c r="CD317" s="32">
        <f t="shared" si="5"/>
        <v>478092.5148</v>
      </c>
      <c r="CE317" s="38"/>
      <c r="CF317" s="38"/>
      <c r="CG317" s="38"/>
      <c r="CH317" s="38"/>
      <c r="CI317" s="38"/>
      <c r="CJ317" s="38"/>
      <c r="CK317" s="38"/>
      <c r="CL317" s="39" t="b">
        <v>0</v>
      </c>
      <c r="CM317" s="40"/>
      <c r="CN317" s="40"/>
      <c r="CO317" s="40"/>
      <c r="CP317" s="38"/>
      <c r="CQ317" s="38"/>
      <c r="CR317" s="38"/>
      <c r="CS317" s="38"/>
    </row>
    <row r="318" ht="15.75" customHeight="1">
      <c r="A318" s="29">
        <v>44366.0</v>
      </c>
      <c r="B318" s="38"/>
      <c r="C318" s="38"/>
      <c r="D318" s="31" t="s">
        <v>73</v>
      </c>
      <c r="E318" s="31" t="str">
        <f t="shared" si="1"/>
        <v>PS</v>
      </c>
      <c r="F318" s="30" t="b">
        <f t="shared" si="11"/>
        <v>0</v>
      </c>
      <c r="G318" s="30">
        <v>2.0</v>
      </c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43">
        <v>27.839</v>
      </c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42">
        <v>2346.211143007002</v>
      </c>
      <c r="BG318" s="42"/>
      <c r="BH318" s="32">
        <f t="shared" si="3"/>
        <v>3066.079344</v>
      </c>
      <c r="BI318" s="38"/>
      <c r="BJ318" s="38"/>
      <c r="BK318" s="38"/>
      <c r="BL318" s="36">
        <v>4.457898434288426E-4</v>
      </c>
      <c r="BM318" s="36">
        <v>1.134536326873141E-4</v>
      </c>
      <c r="BN318" s="36"/>
      <c r="BO318" s="36"/>
      <c r="BP318" s="36"/>
      <c r="BQ318" s="36">
        <v>3.014981445682279E-4</v>
      </c>
      <c r="BR318" s="36">
        <v>7.296098265508529E-5</v>
      </c>
      <c r="BS318" s="36">
        <v>3.736439939985353E-4</v>
      </c>
      <c r="BT318" s="36"/>
      <c r="BU318" s="37">
        <f t="shared" si="4"/>
        <v>0.0003681858517</v>
      </c>
      <c r="BV318" s="38"/>
      <c r="BW318" s="38"/>
      <c r="BX318" s="38"/>
      <c r="BY318" s="38"/>
      <c r="BZ318" s="38"/>
      <c r="CA318" s="38"/>
      <c r="CB318" s="42">
        <v>476233.9378075614</v>
      </c>
      <c r="CC318" s="42"/>
      <c r="CD318" s="32">
        <f t="shared" si="5"/>
        <v>547145.9136</v>
      </c>
      <c r="CE318" s="38"/>
      <c r="CF318" s="38"/>
      <c r="CG318" s="38"/>
      <c r="CH318" s="38"/>
      <c r="CI318" s="38"/>
      <c r="CJ318" s="38"/>
      <c r="CK318" s="38"/>
      <c r="CL318" s="39" t="b">
        <v>1</v>
      </c>
      <c r="CM318" s="39" t="b">
        <v>0</v>
      </c>
      <c r="CN318" s="40"/>
      <c r="CO318" s="40"/>
      <c r="CP318" s="38"/>
      <c r="CQ318" s="38"/>
      <c r="CR318" s="38"/>
      <c r="CS318" s="38"/>
    </row>
    <row r="319" ht="15.75" customHeight="1">
      <c r="A319" s="29">
        <v>44367.0</v>
      </c>
      <c r="B319" s="38"/>
      <c r="C319" s="38"/>
      <c r="D319" s="31" t="s">
        <v>73</v>
      </c>
      <c r="E319" s="31" t="str">
        <f t="shared" si="1"/>
        <v>PS</v>
      </c>
      <c r="F319" s="30" t="b">
        <f t="shared" si="11"/>
        <v>0</v>
      </c>
      <c r="G319" s="30">
        <v>2.0</v>
      </c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43">
        <v>27.711</v>
      </c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42">
        <v>4884.961833028105</v>
      </c>
      <c r="BG319" s="42"/>
      <c r="BH319" s="32">
        <f t="shared" si="3"/>
        <v>3061.496863</v>
      </c>
      <c r="BI319" s="38"/>
      <c r="BJ319" s="38"/>
      <c r="BK319" s="38"/>
      <c r="BL319" s="36">
        <v>7.935670121540237E-4</v>
      </c>
      <c r="BM319" s="36">
        <v>9.50192139818815E-5</v>
      </c>
      <c r="BN319" s="36"/>
      <c r="BO319" s="36"/>
      <c r="BP319" s="36"/>
      <c r="BQ319" s="36">
        <v>5.543759170088476E-4</v>
      </c>
      <c r="BR319" s="36">
        <v>1.336916420456901E-4</v>
      </c>
      <c r="BS319" s="36">
        <v>6.739714645814356E-4</v>
      </c>
      <c r="BT319" s="36"/>
      <c r="BU319" s="37">
        <f t="shared" si="4"/>
        <v>0.0003720350767</v>
      </c>
      <c r="BV319" s="38"/>
      <c r="BW319" s="38"/>
      <c r="BX319" s="38"/>
      <c r="BY319" s="38"/>
      <c r="BZ319" s="38"/>
      <c r="CA319" s="38"/>
      <c r="CB319" s="42">
        <v>842265.1192507057</v>
      </c>
      <c r="CC319" s="42"/>
      <c r="CD319" s="32">
        <f t="shared" si="5"/>
        <v>545131.5242</v>
      </c>
      <c r="CE319" s="38"/>
      <c r="CF319" s="38"/>
      <c r="CG319" s="38"/>
      <c r="CH319" s="38"/>
      <c r="CI319" s="38"/>
      <c r="CJ319" s="38"/>
      <c r="CK319" s="38"/>
      <c r="CL319" s="39" t="b">
        <v>1</v>
      </c>
      <c r="CM319" s="39" t="b">
        <v>1</v>
      </c>
      <c r="CN319" s="44">
        <v>1.0</v>
      </c>
      <c r="CO319" s="44">
        <v>0.0</v>
      </c>
      <c r="CP319" s="38"/>
      <c r="CQ319" s="38"/>
      <c r="CR319" s="38"/>
      <c r="CS319" s="38"/>
    </row>
    <row r="320" ht="15.75" customHeight="1">
      <c r="A320" s="29">
        <v>44368.0</v>
      </c>
      <c r="B320" s="38"/>
      <c r="C320" s="38"/>
      <c r="D320" s="31" t="s">
        <v>73</v>
      </c>
      <c r="E320" s="31" t="str">
        <f t="shared" si="1"/>
        <v>PS</v>
      </c>
      <c r="F320" s="30" t="b">
        <f t="shared" si="11"/>
        <v>0</v>
      </c>
      <c r="G320" s="30">
        <v>2.0</v>
      </c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43">
        <v>26.702</v>
      </c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42">
        <v>4120.978179864383</v>
      </c>
      <c r="BG320" s="42"/>
      <c r="BH320" s="32">
        <f t="shared" si="3"/>
        <v>2726.055277</v>
      </c>
      <c r="BI320" s="38"/>
      <c r="BJ320" s="38"/>
      <c r="BK320" s="38"/>
      <c r="BL320" s="36">
        <v>3.236542334719352E-4</v>
      </c>
      <c r="BM320" s="36">
        <v>6.933656731464912E-5</v>
      </c>
      <c r="BN320" s="36"/>
      <c r="BO320" s="36"/>
      <c r="BP320" s="36"/>
      <c r="BQ320" s="36">
        <v>3.942706798474972E-4</v>
      </c>
      <c r="BR320" s="36">
        <v>8.68016066721446E-5</v>
      </c>
      <c r="BS320" s="36">
        <v>3.589624566597162E-4</v>
      </c>
      <c r="BT320" s="36"/>
      <c r="BU320" s="37">
        <f t="shared" si="4"/>
        <v>0.0003474433293</v>
      </c>
      <c r="BV320" s="38"/>
      <c r="BW320" s="38"/>
      <c r="BX320" s="38"/>
      <c r="BY320" s="38"/>
      <c r="BZ320" s="38"/>
      <c r="CA320" s="38"/>
      <c r="CB320" s="42">
        <v>708076.7733097475</v>
      </c>
      <c r="CC320" s="42"/>
      <c r="CD320" s="32">
        <f t="shared" si="5"/>
        <v>481120.2313</v>
      </c>
      <c r="CE320" s="38"/>
      <c r="CF320" s="38"/>
      <c r="CG320" s="38"/>
      <c r="CH320" s="38"/>
      <c r="CI320" s="38"/>
      <c r="CJ320" s="38"/>
      <c r="CK320" s="38"/>
      <c r="CL320" s="39" t="b">
        <v>0</v>
      </c>
      <c r="CM320" s="40"/>
      <c r="CN320" s="40"/>
      <c r="CO320" s="40"/>
      <c r="CP320" s="38"/>
      <c r="CQ320" s="38"/>
      <c r="CR320" s="38"/>
      <c r="CS320" s="38"/>
    </row>
    <row r="321" ht="15.75" customHeight="1">
      <c r="A321" s="29">
        <v>44369.0</v>
      </c>
      <c r="B321" s="38"/>
      <c r="C321" s="38"/>
      <c r="D321" s="31" t="s">
        <v>73</v>
      </c>
      <c r="E321" s="31" t="str">
        <f t="shared" si="1"/>
        <v>PS</v>
      </c>
      <c r="F321" s="30" t="b">
        <f t="shared" si="11"/>
        <v>0</v>
      </c>
      <c r="G321" s="30">
        <v>2.0</v>
      </c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43">
        <v>27.658</v>
      </c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42">
        <v>1466.958175187</v>
      </c>
      <c r="BG321" s="42"/>
      <c r="BH321" s="32">
        <f t="shared" si="3"/>
        <v>2986.008351</v>
      </c>
      <c r="BI321" s="38"/>
      <c r="BJ321" s="38"/>
      <c r="BK321" s="38"/>
      <c r="BL321" s="36">
        <v>1.43984851919708E-4</v>
      </c>
      <c r="BM321" s="36">
        <v>2.02982859554544E-5</v>
      </c>
      <c r="BN321" s="36"/>
      <c r="BO321" s="36"/>
      <c r="BP321" s="36"/>
      <c r="BQ321" s="36">
        <v>2.373802090981003E-4</v>
      </c>
      <c r="BR321" s="36">
        <v>7.544512565641588E-5</v>
      </c>
      <c r="BS321" s="36">
        <v>1.906825305089041E-4</v>
      </c>
      <c r="BT321" s="36"/>
      <c r="BU321" s="37">
        <f t="shared" si="4"/>
        <v>0.0003665790879</v>
      </c>
      <c r="BV321" s="38"/>
      <c r="BW321" s="38"/>
      <c r="BX321" s="38"/>
      <c r="BY321" s="38"/>
      <c r="BZ321" s="38"/>
      <c r="CA321" s="38"/>
      <c r="CB321" s="42">
        <v>248275.3363595238</v>
      </c>
      <c r="CC321" s="42"/>
      <c r="CD321" s="32">
        <f t="shared" si="5"/>
        <v>495493.3735</v>
      </c>
      <c r="CE321" s="38"/>
      <c r="CF321" s="38"/>
      <c r="CG321" s="38"/>
      <c r="CH321" s="38"/>
      <c r="CI321" s="38"/>
      <c r="CJ321" s="38"/>
      <c r="CK321" s="38"/>
      <c r="CL321" s="39" t="b">
        <v>1</v>
      </c>
      <c r="CM321" s="39" t="b">
        <v>0</v>
      </c>
      <c r="CN321" s="40"/>
      <c r="CO321" s="40"/>
      <c r="CP321" s="38"/>
      <c r="CQ321" s="38"/>
      <c r="CR321" s="38"/>
      <c r="CS321" s="38"/>
    </row>
    <row r="322" ht="15.75" customHeight="1">
      <c r="A322" s="29">
        <v>44370.0</v>
      </c>
      <c r="B322" s="38"/>
      <c r="C322" s="38"/>
      <c r="D322" s="31" t="s">
        <v>73</v>
      </c>
      <c r="E322" s="31" t="str">
        <f t="shared" si="1"/>
        <v>PS</v>
      </c>
      <c r="F322" s="30" t="b">
        <f t="shared" si="11"/>
        <v>0</v>
      </c>
      <c r="G322" s="30">
        <v>2.0</v>
      </c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43">
        <v>27.093</v>
      </c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42">
        <v>811.1670557689934</v>
      </c>
      <c r="BG322" s="42"/>
      <c r="BH322" s="32">
        <f t="shared" si="3"/>
        <v>2270.989397</v>
      </c>
      <c r="BI322" s="38"/>
      <c r="BJ322" s="38"/>
      <c r="BK322" s="38"/>
      <c r="BL322" s="36">
        <v>1.564949519655061E-4</v>
      </c>
      <c r="BM322" s="36">
        <v>4.740999096057227E-5</v>
      </c>
      <c r="BN322" s="36"/>
      <c r="BO322" s="36"/>
      <c r="BP322" s="36"/>
      <c r="BQ322" s="36">
        <v>1.234174492306658E-4</v>
      </c>
      <c r="BR322" s="36">
        <v>2.586826726571673E-5</v>
      </c>
      <c r="BS322" s="36">
        <v>1.399562005980859E-4</v>
      </c>
      <c r="BT322" s="36"/>
      <c r="BU322" s="37">
        <f t="shared" si="4"/>
        <v>0.0002614301793</v>
      </c>
      <c r="BV322" s="38"/>
      <c r="BW322" s="38"/>
      <c r="BX322" s="38"/>
      <c r="BY322" s="38"/>
      <c r="BZ322" s="38"/>
      <c r="CA322" s="38"/>
      <c r="CB322" s="42">
        <v>130749.9898017646</v>
      </c>
      <c r="CC322" s="42"/>
      <c r="CD322" s="32">
        <f t="shared" si="5"/>
        <v>368820.5245</v>
      </c>
      <c r="CE322" s="38"/>
      <c r="CF322" s="38"/>
      <c r="CG322" s="38"/>
      <c r="CH322" s="38"/>
      <c r="CI322" s="38"/>
      <c r="CJ322" s="38"/>
      <c r="CK322" s="38"/>
      <c r="CL322" s="39" t="b">
        <v>1</v>
      </c>
      <c r="CM322" s="39" t="b">
        <v>0</v>
      </c>
      <c r="CN322" s="40"/>
      <c r="CO322" s="40"/>
      <c r="CP322" s="38"/>
      <c r="CQ322" s="38"/>
      <c r="CR322" s="38"/>
      <c r="CS322" s="38"/>
    </row>
    <row r="323" ht="15.75" customHeight="1">
      <c r="A323" s="29">
        <v>44371.0</v>
      </c>
      <c r="B323" s="38"/>
      <c r="C323" s="38"/>
      <c r="D323" s="31" t="s">
        <v>73</v>
      </c>
      <c r="E323" s="31" t="str">
        <f t="shared" si="1"/>
        <v>PS</v>
      </c>
      <c r="F323" s="30" t="b">
        <f t="shared" si="11"/>
        <v>0</v>
      </c>
      <c r="G323" s="30">
        <v>2.0</v>
      </c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43">
        <v>27.658</v>
      </c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  <c r="BF323" s="42">
        <v>3645.976509821166</v>
      </c>
      <c r="BG323" s="42"/>
      <c r="BH323" s="32">
        <f t="shared" si="3"/>
        <v>1897.111045</v>
      </c>
      <c r="BI323" s="38"/>
      <c r="BJ323" s="38"/>
      <c r="BK323" s="38"/>
      <c r="BL323" s="36">
        <v>4.549073240005583E-4</v>
      </c>
      <c r="BM323" s="36">
        <v>2.640098959000849E-5</v>
      </c>
      <c r="BN323" s="36"/>
      <c r="BO323" s="36"/>
      <c r="BP323" s="36"/>
      <c r="BQ323" s="36">
        <v>4.837382503888619E-4</v>
      </c>
      <c r="BR323" s="36">
        <v>4.440234035640152E-5</v>
      </c>
      <c r="BS323" s="36">
        <v>4.693227871947101E-4</v>
      </c>
      <c r="BT323" s="36"/>
      <c r="BU323" s="37">
        <f t="shared" si="4"/>
        <v>0.0002310145559</v>
      </c>
      <c r="BV323" s="38"/>
      <c r="BW323" s="38"/>
      <c r="BX323" s="38"/>
      <c r="BY323" s="38"/>
      <c r="BZ323" s="38"/>
      <c r="CA323" s="38"/>
      <c r="CB323" s="42">
        <v>548099.6487214155</v>
      </c>
      <c r="CC323" s="42"/>
      <c r="CD323" s="32">
        <f t="shared" si="5"/>
        <v>308333.2058</v>
      </c>
      <c r="CE323" s="38"/>
      <c r="CF323" s="38"/>
      <c r="CG323" s="38"/>
      <c r="CH323" s="38"/>
      <c r="CI323" s="38"/>
      <c r="CJ323" s="38"/>
      <c r="CK323" s="38"/>
      <c r="CL323" s="39" t="b">
        <v>0</v>
      </c>
      <c r="CM323" s="40"/>
      <c r="CN323" s="40"/>
      <c r="CO323" s="40"/>
      <c r="CP323" s="38"/>
      <c r="CQ323" s="38"/>
      <c r="CR323" s="38"/>
      <c r="CS323" s="38"/>
    </row>
    <row r="324" ht="15.75" customHeight="1">
      <c r="A324" s="29">
        <v>44372.0</v>
      </c>
      <c r="B324" s="38"/>
      <c r="C324" s="38"/>
      <c r="D324" s="31" t="s">
        <v>73</v>
      </c>
      <c r="E324" s="31" t="str">
        <f t="shared" si="1"/>
        <v>PS</v>
      </c>
      <c r="F324" s="30" t="b">
        <f t="shared" si="11"/>
        <v>0</v>
      </c>
      <c r="G324" s="30">
        <v>2.0</v>
      </c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43">
        <v>27.343</v>
      </c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42">
        <v>1309.867066156967</v>
      </c>
      <c r="BG324" s="42"/>
      <c r="BH324" s="32">
        <f t="shared" si="3"/>
        <v>1838.672871</v>
      </c>
      <c r="BI324" s="38"/>
      <c r="BJ324" s="38"/>
      <c r="BK324" s="38"/>
      <c r="BL324" s="36">
        <v>1.210036523467908E-4</v>
      </c>
      <c r="BM324" s="36">
        <v>1.889340084145191E-5</v>
      </c>
      <c r="BN324" s="36"/>
      <c r="BO324" s="36"/>
      <c r="BP324" s="36"/>
      <c r="BQ324" s="36">
        <v>1.754501907863999E-4</v>
      </c>
      <c r="BR324" s="36">
        <v>1.322418292770743E-5</v>
      </c>
      <c r="BS324" s="36">
        <v>1.482269215665954E-4</v>
      </c>
      <c r="BT324" s="36"/>
      <c r="BU324" s="37">
        <f t="shared" si="4"/>
        <v>0.0002209483029</v>
      </c>
      <c r="BV324" s="38"/>
      <c r="BW324" s="38"/>
      <c r="BX324" s="38"/>
      <c r="BY324" s="38"/>
      <c r="BZ324" s="38"/>
      <c r="CA324" s="38"/>
      <c r="CB324" s="42">
        <v>208900.8743783784</v>
      </c>
      <c r="CC324" s="42"/>
      <c r="CD324" s="32">
        <f t="shared" si="5"/>
        <v>301161.8361</v>
      </c>
      <c r="CE324" s="38"/>
      <c r="CF324" s="38"/>
      <c r="CG324" s="38"/>
      <c r="CH324" s="38"/>
      <c r="CI324" s="38"/>
      <c r="CJ324" s="38"/>
      <c r="CK324" s="38"/>
      <c r="CL324" s="39" t="b">
        <v>1</v>
      </c>
      <c r="CM324" s="39" t="b">
        <v>1</v>
      </c>
      <c r="CN324" s="44">
        <v>1.0</v>
      </c>
      <c r="CO324" s="44">
        <v>0.0</v>
      </c>
      <c r="CP324" s="38"/>
      <c r="CQ324" s="38"/>
      <c r="CR324" s="38"/>
      <c r="CS324" s="38"/>
    </row>
    <row r="325" ht="15.75" customHeight="1">
      <c r="A325" s="29">
        <v>44373.0</v>
      </c>
      <c r="B325" s="38"/>
      <c r="C325" s="38"/>
      <c r="D325" s="31" t="s">
        <v>73</v>
      </c>
      <c r="E325" s="31" t="str">
        <f t="shared" si="1"/>
        <v>PS</v>
      </c>
      <c r="F325" s="30" t="b">
        <f t="shared" si="11"/>
        <v>0</v>
      </c>
      <c r="G325" s="30">
        <v>2.0</v>
      </c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43">
        <v>27.047</v>
      </c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  <c r="BF325" s="42">
        <v>2251.586416932522</v>
      </c>
      <c r="BG325" s="42"/>
      <c r="BH325" s="32">
        <f t="shared" si="3"/>
        <v>2046.174612</v>
      </c>
      <c r="BI325" s="38"/>
      <c r="BJ325" s="38"/>
      <c r="BK325" s="38"/>
      <c r="BL325" s="36">
        <v>1.827309607115376E-4</v>
      </c>
      <c r="BM325" s="36">
        <v>4.5954407932568E-5</v>
      </c>
      <c r="BN325" s="36"/>
      <c r="BO325" s="36"/>
      <c r="BP325" s="36"/>
      <c r="BQ325" s="36">
        <v>2.310377188016274E-4</v>
      </c>
      <c r="BR325" s="36">
        <v>2.426963825850081E-5</v>
      </c>
      <c r="BS325" s="36">
        <v>2.068843397565825E-4</v>
      </c>
      <c r="BT325" s="36"/>
      <c r="BU325" s="37">
        <f t="shared" si="4"/>
        <v>0.0002201171281</v>
      </c>
      <c r="BV325" s="38"/>
      <c r="BW325" s="38"/>
      <c r="BX325" s="38"/>
      <c r="BY325" s="38"/>
      <c r="BZ325" s="38"/>
      <c r="CA325" s="38"/>
      <c r="CB325" s="42">
        <v>405640.1799085208</v>
      </c>
      <c r="CC325" s="42"/>
      <c r="CD325" s="32">
        <f t="shared" si="5"/>
        <v>338367.8051</v>
      </c>
      <c r="CE325" s="38"/>
      <c r="CF325" s="38"/>
      <c r="CG325" s="38"/>
      <c r="CH325" s="38"/>
      <c r="CI325" s="38"/>
      <c r="CJ325" s="38"/>
      <c r="CK325" s="38"/>
      <c r="CL325" s="39" t="b">
        <v>0</v>
      </c>
      <c r="CM325" s="40"/>
      <c r="CN325" s="40"/>
      <c r="CO325" s="40"/>
      <c r="CP325" s="38"/>
      <c r="CQ325" s="38"/>
      <c r="CR325" s="38"/>
      <c r="CS325" s="38"/>
    </row>
    <row r="326" ht="15.75" customHeight="1">
      <c r="A326" s="29">
        <v>44374.0</v>
      </c>
      <c r="B326" s="38"/>
      <c r="C326" s="38"/>
      <c r="D326" s="31" t="s">
        <v>73</v>
      </c>
      <c r="E326" s="31" t="str">
        <f t="shared" si="1"/>
        <v>PS</v>
      </c>
      <c r="F326" s="30" t="b">
        <f t="shared" si="11"/>
        <v>0</v>
      </c>
      <c r="G326" s="30">
        <v>2.0</v>
      </c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43">
        <v>27.525</v>
      </c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42">
        <v>1174.76730699111</v>
      </c>
      <c r="BG326" s="42"/>
      <c r="BH326" s="32">
        <f t="shared" si="3"/>
        <v>2352.925166</v>
      </c>
      <c r="BI326" s="38"/>
      <c r="BJ326" s="38"/>
      <c r="BK326" s="38"/>
      <c r="BL326" s="36">
        <v>1.61813871231355E-4</v>
      </c>
      <c r="BM326" s="36">
        <v>2.461695600872501E-5</v>
      </c>
      <c r="BN326" s="36"/>
      <c r="BO326" s="36"/>
      <c r="BP326" s="36"/>
      <c r="BQ326" s="36">
        <v>1.188886595656583E-4</v>
      </c>
      <c r="BR326" s="36">
        <v>4.734675333035774E-6</v>
      </c>
      <c r="BS326" s="36">
        <v>1.403512653985066E-4</v>
      </c>
      <c r="BT326" s="36"/>
      <c r="BU326" s="37">
        <f t="shared" si="4"/>
        <v>0.0001746963232</v>
      </c>
      <c r="BV326" s="38"/>
      <c r="BW326" s="38"/>
      <c r="BX326" s="38"/>
      <c r="BY326" s="38"/>
      <c r="BZ326" s="38"/>
      <c r="CA326" s="38"/>
      <c r="CB326" s="42">
        <v>212418.4875318649</v>
      </c>
      <c r="CC326" s="42"/>
      <c r="CD326" s="32">
        <f t="shared" si="5"/>
        <v>426675.6907</v>
      </c>
      <c r="CE326" s="38"/>
      <c r="CF326" s="38"/>
      <c r="CG326" s="38"/>
      <c r="CH326" s="38"/>
      <c r="CI326" s="38"/>
      <c r="CJ326" s="38"/>
      <c r="CK326" s="38"/>
      <c r="CL326" s="39" t="b">
        <v>0</v>
      </c>
      <c r="CM326" s="40"/>
      <c r="CN326" s="40"/>
      <c r="CO326" s="40"/>
      <c r="CP326" s="38"/>
      <c r="CQ326" s="38"/>
      <c r="CR326" s="38"/>
      <c r="CS326" s="38"/>
    </row>
    <row r="327" ht="15.75" customHeight="1">
      <c r="A327" s="29">
        <v>44375.0</v>
      </c>
      <c r="B327" s="38"/>
      <c r="C327" s="38"/>
      <c r="D327" s="31" t="s">
        <v>73</v>
      </c>
      <c r="E327" s="31" t="str">
        <f t="shared" si="1"/>
        <v>PS</v>
      </c>
      <c r="F327" s="30" t="b">
        <f t="shared" si="11"/>
        <v>0</v>
      </c>
      <c r="G327" s="30">
        <v>2.0</v>
      </c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43">
        <v>27.043</v>
      </c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42">
        <v>1848.675760601905</v>
      </c>
      <c r="BG327" s="42"/>
      <c r="BH327" s="32">
        <f t="shared" si="3"/>
        <v>2418.788995</v>
      </c>
      <c r="BI327" s="38"/>
      <c r="BJ327" s="38"/>
      <c r="BK327" s="38"/>
      <c r="BL327" s="36">
        <v>1.382240660595053E-4</v>
      </c>
      <c r="BM327" s="36">
        <v>2.19753681854213E-5</v>
      </c>
      <c r="BN327" s="36"/>
      <c r="BO327" s="36"/>
      <c r="BP327" s="36"/>
      <c r="BQ327" s="36">
        <v>1.333765869291065E-4</v>
      </c>
      <c r="BR327" s="36">
        <v>8.55816626298956E-6</v>
      </c>
      <c r="BS327" s="36">
        <v>1.358003264943059E-4</v>
      </c>
      <c r="BT327" s="36"/>
      <c r="BU327" s="37">
        <f t="shared" si="4"/>
        <v>0.0001668188636</v>
      </c>
      <c r="BV327" s="38"/>
      <c r="BW327" s="38"/>
      <c r="BX327" s="38"/>
      <c r="BY327" s="38"/>
      <c r="BZ327" s="38"/>
      <c r="CA327" s="38"/>
      <c r="CB327" s="42">
        <v>316779.8349579393</v>
      </c>
      <c r="CC327" s="42"/>
      <c r="CD327" s="32">
        <f t="shared" si="5"/>
        <v>439214.8684</v>
      </c>
      <c r="CE327" s="38"/>
      <c r="CF327" s="38"/>
      <c r="CG327" s="38"/>
      <c r="CH327" s="38"/>
      <c r="CI327" s="38"/>
      <c r="CJ327" s="38"/>
      <c r="CK327" s="38"/>
      <c r="CL327" s="39" t="b">
        <v>1</v>
      </c>
      <c r="CM327" s="39" t="b">
        <v>1</v>
      </c>
      <c r="CN327" s="44">
        <v>1.0</v>
      </c>
      <c r="CO327" s="44">
        <v>0.0</v>
      </c>
      <c r="CP327" s="38"/>
      <c r="CQ327" s="38"/>
      <c r="CR327" s="38"/>
      <c r="CS327" s="38"/>
    </row>
    <row r="328" ht="15.75" customHeight="1">
      <c r="A328" s="29">
        <v>44376.0</v>
      </c>
      <c r="B328" s="38"/>
      <c r="C328" s="38"/>
      <c r="D328" s="31" t="s">
        <v>73</v>
      </c>
      <c r="E328" s="31" t="str">
        <f t="shared" si="1"/>
        <v>PS</v>
      </c>
      <c r="F328" s="30" t="b">
        <f t="shared" si="11"/>
        <v>0</v>
      </c>
      <c r="G328" s="30">
        <v>2.0</v>
      </c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43">
        <v>26.571</v>
      </c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  <c r="BF328" s="42">
        <v>5179.729281658335</v>
      </c>
      <c r="BG328" s="42"/>
      <c r="BH328" s="32">
        <f t="shared" si="3"/>
        <v>2205.22428</v>
      </c>
      <c r="BI328" s="38"/>
      <c r="BJ328" s="38"/>
      <c r="BK328" s="38"/>
      <c r="BL328" s="36">
        <v>3.21184340541707E-4</v>
      </c>
      <c r="BM328" s="36">
        <v>6.358739785961269E-5</v>
      </c>
      <c r="BN328" s="36"/>
      <c r="BO328" s="36"/>
      <c r="BP328" s="36"/>
      <c r="BQ328" s="36">
        <v>1.6325318481717E-4</v>
      </c>
      <c r="BR328" s="36">
        <v>2.970899677987838E-5</v>
      </c>
      <c r="BS328" s="36">
        <v>2.422187626794385E-4</v>
      </c>
      <c r="BT328" s="36"/>
      <c r="BU328" s="37">
        <f t="shared" si="4"/>
        <v>0.0001466188179</v>
      </c>
      <c r="BV328" s="38"/>
      <c r="BW328" s="38"/>
      <c r="BX328" s="38"/>
      <c r="BY328" s="38"/>
      <c r="BZ328" s="38"/>
      <c r="CA328" s="38"/>
      <c r="CB328" s="42">
        <v>989639.0765536418</v>
      </c>
      <c r="CC328" s="42"/>
      <c r="CD328" s="32">
        <f t="shared" si="5"/>
        <v>394688.7795</v>
      </c>
      <c r="CE328" s="38"/>
      <c r="CF328" s="38"/>
      <c r="CG328" s="38"/>
      <c r="CH328" s="38"/>
      <c r="CI328" s="38"/>
      <c r="CJ328" s="38"/>
      <c r="CK328" s="38"/>
      <c r="CL328" s="39" t="b">
        <v>0</v>
      </c>
      <c r="CM328" s="39"/>
      <c r="CN328" s="44"/>
      <c r="CO328" s="44"/>
      <c r="CP328" s="38"/>
      <c r="CQ328" s="38"/>
      <c r="CR328" s="38"/>
      <c r="CS328" s="38"/>
    </row>
    <row r="329" ht="15.75" customHeight="1">
      <c r="A329" s="29">
        <v>44377.0</v>
      </c>
      <c r="B329" s="38"/>
      <c r="C329" s="38"/>
      <c r="D329" s="31" t="s">
        <v>73</v>
      </c>
      <c r="E329" s="31" t="str">
        <f t="shared" si="1"/>
        <v>PS</v>
      </c>
      <c r="F329" s="30" t="b">
        <f t="shared" si="11"/>
        <v>0</v>
      </c>
      <c r="G329" s="30">
        <v>2.0</v>
      </c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43">
        <v>26.819</v>
      </c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  <c r="BF329" s="42">
        <v>1639.186210929185</v>
      </c>
      <c r="BG329" s="42"/>
      <c r="BH329" s="32">
        <f t="shared" si="3"/>
        <v>2359.168787</v>
      </c>
      <c r="BI329" s="38"/>
      <c r="BJ329" s="38"/>
      <c r="BK329" s="38"/>
      <c r="BL329" s="36">
        <v>8.932944075904772E-5</v>
      </c>
      <c r="BM329" s="36">
        <v>1.719420289136529E-5</v>
      </c>
      <c r="BN329" s="36"/>
      <c r="BO329" s="36"/>
      <c r="BP329" s="36"/>
      <c r="BQ329" s="36">
        <v>1.283498066400374E-4</v>
      </c>
      <c r="BR329" s="36">
        <v>3.100255958379252E-5</v>
      </c>
      <c r="BS329" s="36">
        <v>1.088396236995426E-4</v>
      </c>
      <c r="BT329" s="36"/>
      <c r="BU329" s="37">
        <f t="shared" si="4"/>
        <v>0.0001511005935</v>
      </c>
      <c r="BV329" s="38"/>
      <c r="BW329" s="38"/>
      <c r="BX329" s="38"/>
      <c r="BY329" s="38"/>
      <c r="BZ329" s="38"/>
      <c r="CA329" s="38"/>
      <c r="CB329" s="42">
        <v>271596.7632888566</v>
      </c>
      <c r="CC329" s="42"/>
      <c r="CD329" s="32">
        <f t="shared" si="5"/>
        <v>409281.6923</v>
      </c>
      <c r="CE329" s="38"/>
      <c r="CF329" s="38"/>
      <c r="CG329" s="38"/>
      <c r="CH329" s="38"/>
      <c r="CI329" s="38"/>
      <c r="CJ329" s="38"/>
      <c r="CK329" s="38"/>
      <c r="CL329" s="39" t="b">
        <v>0</v>
      </c>
      <c r="CM329" s="40"/>
      <c r="CN329" s="40"/>
      <c r="CO329" s="40"/>
      <c r="CP329" s="38"/>
      <c r="CQ329" s="38"/>
      <c r="CR329" s="38"/>
      <c r="CS329" s="38"/>
    </row>
    <row r="330" ht="15.75" customHeight="1">
      <c r="A330" s="29">
        <v>44378.0</v>
      </c>
      <c r="B330" s="38"/>
      <c r="C330" s="38"/>
      <c r="D330" s="31" t="s">
        <v>73</v>
      </c>
      <c r="E330" s="31" t="str">
        <f t="shared" si="1"/>
        <v>PS</v>
      </c>
      <c r="F330" s="30" t="b">
        <f t="shared" si="11"/>
        <v>0</v>
      </c>
      <c r="G330" s="30">
        <v>2.0</v>
      </c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43">
        <v>27.233</v>
      </c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  <c r="BF330" s="42">
        <v>1183.762842048394</v>
      </c>
      <c r="BG330" s="42"/>
      <c r="BH330" s="32">
        <f t="shared" si="3"/>
        <v>2377.453286</v>
      </c>
      <c r="BI330" s="38"/>
      <c r="BJ330" s="38"/>
      <c r="BK330" s="38"/>
      <c r="BL330" s="36">
        <v>9.178259283102884E-5</v>
      </c>
      <c r="BM330" s="36">
        <v>3.009400965047913E-5</v>
      </c>
      <c r="BN330" s="36"/>
      <c r="BO330" s="36"/>
      <c r="BP330" s="36"/>
      <c r="BQ330" s="36">
        <v>1.199856297980294E-4</v>
      </c>
      <c r="BR330" s="36">
        <v>1.54370278869476E-5</v>
      </c>
      <c r="BS330" s="36">
        <v>1.058841113145291E-4</v>
      </c>
      <c r="BT330" s="36"/>
      <c r="BU330" s="37">
        <f t="shared" si="4"/>
        <v>0.0001570148976</v>
      </c>
      <c r="BV330" s="38"/>
      <c r="BW330" s="38"/>
      <c r="BX330" s="38"/>
      <c r="BY330" s="38"/>
      <c r="BZ330" s="38"/>
      <c r="CA330" s="38"/>
      <c r="CB330" s="42">
        <v>183009.7353806818</v>
      </c>
      <c r="CC330" s="42"/>
      <c r="CD330" s="32">
        <f t="shared" si="5"/>
        <v>416038.9362</v>
      </c>
      <c r="CE330" s="38"/>
      <c r="CF330" s="38"/>
      <c r="CG330" s="38"/>
      <c r="CH330" s="38"/>
      <c r="CI330" s="38"/>
      <c r="CJ330" s="38"/>
      <c r="CK330" s="38"/>
      <c r="CL330" s="39" t="b">
        <v>0</v>
      </c>
      <c r="CM330" s="40"/>
      <c r="CN330" s="40"/>
      <c r="CO330" s="40"/>
      <c r="CP330" s="38"/>
      <c r="CQ330" s="38"/>
      <c r="CR330" s="38"/>
      <c r="CS330" s="38"/>
    </row>
    <row r="331" ht="15.75" customHeight="1">
      <c r="A331" s="29">
        <v>44379.0</v>
      </c>
      <c r="B331" s="38"/>
      <c r="C331" s="38"/>
      <c r="D331" s="31" t="s">
        <v>73</v>
      </c>
      <c r="E331" s="31" t="str">
        <f t="shared" si="1"/>
        <v>PS</v>
      </c>
      <c r="F331" s="30" t="b">
        <f t="shared" si="11"/>
        <v>0</v>
      </c>
      <c r="G331" s="30">
        <v>2.0</v>
      </c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43">
        <v>27.118</v>
      </c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  <c r="BF331" s="42">
        <v>1944.489838606587</v>
      </c>
      <c r="BG331" s="42"/>
      <c r="BH331" s="32">
        <f t="shared" si="3"/>
        <v>1532.46558</v>
      </c>
      <c r="BI331" s="38"/>
      <c r="BJ331" s="38"/>
      <c r="BK331" s="38"/>
      <c r="BL331" s="36">
        <v>1.217546965627943E-4</v>
      </c>
      <c r="BM331" s="36">
        <v>3.131098405331823E-5</v>
      </c>
      <c r="BN331" s="36"/>
      <c r="BO331" s="36"/>
      <c r="BP331" s="36"/>
      <c r="BQ331" s="36">
        <v>2.037655905143506E-4</v>
      </c>
      <c r="BR331" s="36">
        <v>1.95202303038053E-5</v>
      </c>
      <c r="BS331" s="36">
        <v>1.627601435385724E-4</v>
      </c>
      <c r="BT331" s="36"/>
      <c r="BU331" s="37">
        <f t="shared" si="4"/>
        <v>0.0001254014488</v>
      </c>
      <c r="BV331" s="38"/>
      <c r="BW331" s="38"/>
      <c r="BX331" s="38"/>
      <c r="BY331" s="38"/>
      <c r="BZ331" s="38"/>
      <c r="CA331" s="38"/>
      <c r="CB331" s="42">
        <v>285383.0511630957</v>
      </c>
      <c r="CC331" s="42"/>
      <c r="CD331" s="32">
        <f t="shared" si="5"/>
        <v>240690.9674</v>
      </c>
      <c r="CE331" s="38"/>
      <c r="CF331" s="38"/>
      <c r="CG331" s="38"/>
      <c r="CH331" s="38"/>
      <c r="CI331" s="38"/>
      <c r="CJ331" s="38"/>
      <c r="CK331" s="38"/>
      <c r="CL331" s="39" t="b">
        <v>0</v>
      </c>
      <c r="CM331" s="39"/>
      <c r="CN331" s="44"/>
      <c r="CO331" s="44"/>
      <c r="CP331" s="38"/>
      <c r="CQ331" s="38"/>
      <c r="CR331" s="38"/>
      <c r="CS331" s="38"/>
    </row>
    <row r="332" ht="15.75" customHeight="1">
      <c r="A332" s="29">
        <v>44380.0</v>
      </c>
      <c r="B332" s="38"/>
      <c r="C332" s="38"/>
      <c r="D332" s="31" t="s">
        <v>73</v>
      </c>
      <c r="E332" s="31" t="str">
        <f t="shared" si="1"/>
        <v>PS</v>
      </c>
      <c r="F332" s="30" t="b">
        <f t="shared" si="11"/>
        <v>0</v>
      </c>
      <c r="G332" s="30">
        <v>2.0</v>
      </c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43">
        <v>27.159</v>
      </c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  <c r="BE332" s="38"/>
      <c r="BF332" s="42">
        <v>1940.098256264444</v>
      </c>
      <c r="BG332" s="42"/>
      <c r="BH332" s="32">
        <f t="shared" si="3"/>
        <v>1723.292297</v>
      </c>
      <c r="BI332" s="38"/>
      <c r="BJ332" s="38"/>
      <c r="BK332" s="38"/>
      <c r="BL332" s="36">
        <v>1.707425765641719E-4</v>
      </c>
      <c r="BM332" s="36">
        <v>2.64597940991791E-5</v>
      </c>
      <c r="BN332" s="36"/>
      <c r="BO332" s="36"/>
      <c r="BP332" s="36"/>
      <c r="BQ332" s="36">
        <v>1.600011168136254E-4</v>
      </c>
      <c r="BR332" s="36">
        <v>1.678499448760424E-5</v>
      </c>
      <c r="BS332" s="36">
        <v>1.653718466888986E-4</v>
      </c>
      <c r="BT332" s="36"/>
      <c r="BU332" s="37">
        <f t="shared" si="4"/>
        <v>0.0001294685028</v>
      </c>
      <c r="BV332" s="38"/>
      <c r="BW332" s="38"/>
      <c r="BX332" s="38"/>
      <c r="BY332" s="38"/>
      <c r="BZ332" s="38"/>
      <c r="CA332" s="38"/>
      <c r="CB332" s="42">
        <v>350566.0544157036</v>
      </c>
      <c r="CC332" s="42"/>
      <c r="CD332" s="32">
        <f t="shared" si="5"/>
        <v>274617.1008</v>
      </c>
      <c r="CE332" s="38"/>
      <c r="CF332" s="38"/>
      <c r="CG332" s="38"/>
      <c r="CH332" s="38"/>
      <c r="CI332" s="38"/>
      <c r="CJ332" s="38"/>
      <c r="CK332" s="38"/>
      <c r="CL332" s="39" t="b">
        <v>0</v>
      </c>
      <c r="CM332" s="38"/>
      <c r="CN332" s="38"/>
      <c r="CO332" s="38"/>
      <c r="CP332" s="38"/>
      <c r="CQ332" s="38"/>
      <c r="CR332" s="38"/>
      <c r="CS332" s="38"/>
    </row>
    <row r="333" ht="15.75" customHeight="1">
      <c r="A333" s="29">
        <v>44381.0</v>
      </c>
      <c r="B333" s="38"/>
      <c r="C333" s="38"/>
      <c r="D333" s="31" t="s">
        <v>73</v>
      </c>
      <c r="E333" s="31" t="str">
        <f t="shared" si="1"/>
        <v>PS</v>
      </c>
      <c r="F333" s="30" t="b">
        <f t="shared" si="11"/>
        <v>0</v>
      </c>
      <c r="G333" s="30">
        <v>2.0</v>
      </c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43">
        <v>27.429</v>
      </c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BD333" s="38"/>
      <c r="BE333" s="38"/>
      <c r="BF333" s="42">
        <v>954.7907525300284</v>
      </c>
      <c r="BG333" s="42"/>
      <c r="BH333" s="32">
        <f t="shared" si="3"/>
        <v>1660.588199</v>
      </c>
      <c r="BI333" s="38"/>
      <c r="BJ333" s="38"/>
      <c r="BK333" s="38"/>
      <c r="BL333" s="36">
        <v>8.643691000439374E-5</v>
      </c>
      <c r="BM333" s="36">
        <v>1.38597309179089E-5</v>
      </c>
      <c r="BN333" s="36"/>
      <c r="BO333" s="36"/>
      <c r="BP333" s="36"/>
      <c r="BQ333" s="36">
        <v>8.186612767795453E-5</v>
      </c>
      <c r="BR333" s="36">
        <v>1.664239247792233E-6</v>
      </c>
      <c r="BS333" s="36">
        <v>8.415151884117413E-5</v>
      </c>
      <c r="BT333" s="36"/>
      <c r="BU333" s="37">
        <f t="shared" si="4"/>
        <v>0.0001406886012</v>
      </c>
      <c r="BV333" s="38"/>
      <c r="BW333" s="38"/>
      <c r="BX333" s="38"/>
      <c r="BY333" s="38"/>
      <c r="BZ333" s="38"/>
      <c r="CA333" s="38"/>
      <c r="CB333" s="42">
        <v>112899.2325329132</v>
      </c>
      <c r="CC333" s="42"/>
      <c r="CD333" s="32">
        <f t="shared" si="5"/>
        <v>265110.1493</v>
      </c>
      <c r="CE333" s="38"/>
      <c r="CF333" s="38"/>
      <c r="CG333" s="38"/>
      <c r="CH333" s="38"/>
      <c r="CI333" s="38"/>
      <c r="CJ333" s="38"/>
      <c r="CK333" s="38"/>
      <c r="CL333" s="39" t="b">
        <v>0</v>
      </c>
      <c r="CM333" s="38"/>
      <c r="CN333" s="38"/>
      <c r="CO333" s="38"/>
      <c r="CP333" s="38"/>
      <c r="CQ333" s="38"/>
      <c r="CR333" s="38"/>
      <c r="CS333" s="38"/>
    </row>
    <row r="334" ht="15.75" customHeight="1">
      <c r="A334" s="29">
        <v>44382.0</v>
      </c>
      <c r="B334" s="38"/>
      <c r="C334" s="38"/>
      <c r="D334" s="31" t="s">
        <v>73</v>
      </c>
      <c r="E334" s="31" t="str">
        <f t="shared" si="1"/>
        <v>PS</v>
      </c>
      <c r="F334" s="30" t="b">
        <f t="shared" si="11"/>
        <v>0</v>
      </c>
      <c r="G334" s="30">
        <v>2.0</v>
      </c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43">
        <v>26.623</v>
      </c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  <c r="BF334" s="42">
        <v>2593.319797891411</v>
      </c>
      <c r="BG334" s="42"/>
      <c r="BH334" s="32">
        <f t="shared" si="3"/>
        <v>1564.549268</v>
      </c>
      <c r="BI334" s="38"/>
      <c r="BJ334" s="38"/>
      <c r="BK334" s="38"/>
      <c r="BL334" s="36">
        <v>1.131510169488166E-4</v>
      </c>
      <c r="BM334" s="36">
        <v>1.24330681088332E-5</v>
      </c>
      <c r="BN334" s="36"/>
      <c r="BO334" s="36"/>
      <c r="BP334" s="36"/>
      <c r="BQ334" s="36">
        <v>1.451987706463974E-4</v>
      </c>
      <c r="BR334" s="36">
        <v>1.291420971400309E-5</v>
      </c>
      <c r="BS334" s="36">
        <v>1.29174893797607E-4</v>
      </c>
      <c r="BT334" s="36"/>
      <c r="BU334" s="37">
        <f t="shared" si="4"/>
        <v>0.0001193631297</v>
      </c>
      <c r="BV334" s="38"/>
      <c r="BW334" s="38"/>
      <c r="BX334" s="38"/>
      <c r="BY334" s="38"/>
      <c r="BZ334" s="38"/>
      <c r="CA334" s="38"/>
      <c r="CB334" s="42">
        <v>441227.4304132446</v>
      </c>
      <c r="CC334" s="42"/>
      <c r="CD334" s="32">
        <f t="shared" si="5"/>
        <v>262173.657</v>
      </c>
      <c r="CE334" s="38"/>
      <c r="CF334" s="38"/>
      <c r="CG334" s="38"/>
      <c r="CH334" s="38"/>
      <c r="CI334" s="38"/>
      <c r="CJ334" s="38"/>
      <c r="CK334" s="38"/>
      <c r="CL334" s="39" t="b">
        <v>0</v>
      </c>
      <c r="CM334" s="38"/>
      <c r="CN334" s="38"/>
      <c r="CO334" s="38"/>
      <c r="CP334" s="38"/>
      <c r="CQ334" s="38"/>
      <c r="CR334" s="38"/>
      <c r="CS334" s="38"/>
    </row>
    <row r="335" ht="15.75" customHeight="1">
      <c r="A335" s="29">
        <v>44383.0</v>
      </c>
      <c r="B335" s="38"/>
      <c r="C335" s="38"/>
      <c r="D335" s="31" t="s">
        <v>73</v>
      </c>
      <c r="E335" s="31" t="str">
        <f t="shared" si="1"/>
        <v>PS</v>
      </c>
      <c r="F335" s="30" t="b">
        <f t="shared" si="11"/>
        <v>0</v>
      </c>
      <c r="G335" s="30">
        <v>2.0</v>
      </c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43">
        <v>28.54</v>
      </c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BD335" s="38"/>
      <c r="BE335" s="38"/>
      <c r="BF335" s="42">
        <v>870.2423514081638</v>
      </c>
      <c r="BG335" s="42"/>
      <c r="BH335" s="32">
        <f t="shared" si="3"/>
        <v>1432.112092</v>
      </c>
      <c r="BI335" s="38"/>
      <c r="BJ335" s="38"/>
      <c r="BK335" s="38"/>
      <c r="BL335" s="36">
        <v>1.661298977574587E-4</v>
      </c>
      <c r="BM335" s="36">
        <v>1.637722924035176E-5</v>
      </c>
      <c r="BN335" s="36"/>
      <c r="BO335" s="36"/>
      <c r="BP335" s="36"/>
      <c r="BQ335" s="36">
        <v>1.578393086928156E-4</v>
      </c>
      <c r="BR335" s="36">
        <v>3.481219195773221E-5</v>
      </c>
      <c r="BS335" s="36">
        <v>1.619846032251372E-4</v>
      </c>
      <c r="BT335" s="36"/>
      <c r="BU335" s="37">
        <f t="shared" si="4"/>
        <v>0.0001237388212</v>
      </c>
      <c r="BV335" s="38"/>
      <c r="BW335" s="38"/>
      <c r="BX335" s="38"/>
      <c r="BY335" s="38"/>
      <c r="BZ335" s="38"/>
      <c r="CA335" s="38"/>
      <c r="CB335" s="42">
        <v>135474.9780554659</v>
      </c>
      <c r="CC335" s="42"/>
      <c r="CD335" s="32">
        <f t="shared" si="5"/>
        <v>237968.1703</v>
      </c>
      <c r="CE335" s="38"/>
      <c r="CF335" s="38"/>
      <c r="CG335" s="38"/>
      <c r="CH335" s="38"/>
      <c r="CI335" s="38"/>
      <c r="CJ335" s="38"/>
      <c r="CK335" s="38"/>
      <c r="CL335" s="39" t="b">
        <v>0</v>
      </c>
      <c r="CM335" s="40"/>
      <c r="CN335" s="40"/>
      <c r="CO335" s="40"/>
      <c r="CP335" s="38"/>
      <c r="CQ335" s="38"/>
      <c r="CR335" s="38"/>
      <c r="CS335" s="38"/>
    </row>
    <row r="336" ht="15.75" customHeight="1">
      <c r="A336" s="29">
        <v>44384.0</v>
      </c>
      <c r="B336" s="38"/>
      <c r="C336" s="38"/>
      <c r="D336" s="31" t="s">
        <v>73</v>
      </c>
      <c r="E336" s="31" t="str">
        <f t="shared" si="1"/>
        <v>PS</v>
      </c>
      <c r="F336" s="30" t="b">
        <f t="shared" si="11"/>
        <v>0</v>
      </c>
      <c r="G336" s="30">
        <v>2.0</v>
      </c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43">
        <v>26.272</v>
      </c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BD336" s="38"/>
      <c r="BE336" s="38"/>
      <c r="BF336" s="42">
        <v>1464.295180947151</v>
      </c>
      <c r="BG336" s="42"/>
      <c r="BH336" s="32">
        <f t="shared" si="3"/>
        <v>1457.152421</v>
      </c>
      <c r="BI336" s="38"/>
      <c r="BJ336" s="38"/>
      <c r="BK336" s="38"/>
      <c r="BL336" s="36">
        <v>3.904079125727377E-5</v>
      </c>
      <c r="BM336" s="36">
        <v>5.20681787865052E-6</v>
      </c>
      <c r="BN336" s="36"/>
      <c r="BO336" s="36"/>
      <c r="BP336" s="36"/>
      <c r="BQ336" s="36">
        <v>7.322478057819604E-5</v>
      </c>
      <c r="BR336" s="36">
        <v>1.057379160597165E-5</v>
      </c>
      <c r="BS336" s="36">
        <v>5.61327859177349E-5</v>
      </c>
      <c r="BT336" s="36"/>
      <c r="BU336" s="37">
        <f t="shared" si="4"/>
        <v>0.0001206141619</v>
      </c>
      <c r="BV336" s="38"/>
      <c r="BW336" s="38"/>
      <c r="BX336" s="38"/>
      <c r="BY336" s="38"/>
      <c r="BZ336" s="38"/>
      <c r="CA336" s="38"/>
      <c r="CB336" s="42">
        <v>270700.5893637473</v>
      </c>
      <c r="CC336" s="42"/>
      <c r="CD336" s="32">
        <f t="shared" si="5"/>
        <v>259821.911</v>
      </c>
      <c r="CE336" s="38"/>
      <c r="CF336" s="38"/>
      <c r="CG336" s="38"/>
      <c r="CH336" s="38"/>
      <c r="CI336" s="38"/>
      <c r="CJ336" s="38"/>
      <c r="CK336" s="38"/>
      <c r="CL336" s="39" t="b">
        <v>0</v>
      </c>
      <c r="CM336" s="40"/>
      <c r="CN336" s="40"/>
      <c r="CO336" s="40"/>
      <c r="CP336" s="38"/>
      <c r="CQ336" s="38"/>
      <c r="CR336" s="38"/>
      <c r="CS336" s="38"/>
    </row>
    <row r="337" ht="15.75" customHeight="1">
      <c r="A337" s="29">
        <v>44385.0</v>
      </c>
      <c r="B337" s="38"/>
      <c r="C337" s="38"/>
      <c r="D337" s="31" t="s">
        <v>73</v>
      </c>
      <c r="E337" s="31" t="str">
        <f t="shared" si="1"/>
        <v>PS</v>
      </c>
      <c r="F337" s="30" t="b">
        <f t="shared" si="11"/>
        <v>0</v>
      </c>
      <c r="G337" s="30">
        <v>2.0</v>
      </c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43">
        <v>27.406</v>
      </c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38"/>
      <c r="BC337" s="38"/>
      <c r="BD337" s="38"/>
      <c r="BE337" s="38"/>
      <c r="BF337" s="42">
        <v>1277.912377216188</v>
      </c>
      <c r="BG337" s="42"/>
      <c r="BH337" s="32">
        <f t="shared" si="3"/>
        <v>1150.567412</v>
      </c>
      <c r="BI337" s="38"/>
      <c r="BJ337" s="38"/>
      <c r="BK337" s="38"/>
      <c r="BL337" s="36">
        <v>1.541229401316877E-4</v>
      </c>
      <c r="BM337" s="36">
        <v>1.516413315048613E-5</v>
      </c>
      <c r="BN337" s="36"/>
      <c r="BO337" s="36"/>
      <c r="BP337" s="36"/>
      <c r="BQ337" s="36">
        <v>2.203776683252747E-4</v>
      </c>
      <c r="BR337" s="36">
        <v>4.925046571569132E-5</v>
      </c>
      <c r="BS337" s="36">
        <v>1.872503042284812E-4</v>
      </c>
      <c r="BT337" s="36"/>
      <c r="BU337" s="37">
        <f t="shared" si="4"/>
        <v>0.0001123169904</v>
      </c>
      <c r="BV337" s="38"/>
      <c r="BW337" s="38"/>
      <c r="BX337" s="38"/>
      <c r="BY337" s="38"/>
      <c r="BZ337" s="38"/>
      <c r="CA337" s="38"/>
      <c r="CB337" s="42">
        <v>229538.6211955717</v>
      </c>
      <c r="CC337" s="42"/>
      <c r="CD337" s="32">
        <f t="shared" si="5"/>
        <v>210000.8892</v>
      </c>
      <c r="CE337" s="38"/>
      <c r="CF337" s="38"/>
      <c r="CG337" s="38"/>
      <c r="CH337" s="38"/>
      <c r="CI337" s="38"/>
      <c r="CJ337" s="38"/>
      <c r="CK337" s="38"/>
      <c r="CL337" s="39" t="b">
        <v>0</v>
      </c>
      <c r="CM337" s="40"/>
      <c r="CN337" s="40"/>
      <c r="CO337" s="40"/>
      <c r="CP337" s="38"/>
      <c r="CQ337" s="38"/>
      <c r="CR337" s="38"/>
      <c r="CS337" s="38"/>
    </row>
    <row r="338" ht="15.75" customHeight="1">
      <c r="A338" s="29">
        <v>44386.0</v>
      </c>
      <c r="B338" s="38"/>
      <c r="C338" s="38"/>
      <c r="D338" s="31" t="s">
        <v>73</v>
      </c>
      <c r="E338" s="31" t="str">
        <f t="shared" si="1"/>
        <v>PS</v>
      </c>
      <c r="F338" s="30" t="b">
        <f t="shared" si="11"/>
        <v>0</v>
      </c>
      <c r="G338" s="30">
        <v>2.0</v>
      </c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43">
        <v>27.049</v>
      </c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  <c r="BE338" s="38"/>
      <c r="BF338" s="42">
        <v>1079.992396542035</v>
      </c>
      <c r="BG338" s="42"/>
      <c r="BH338" s="32">
        <f t="shared" si="3"/>
        <v>1148.515869</v>
      </c>
      <c r="BI338" s="38"/>
      <c r="BJ338" s="38"/>
      <c r="BK338" s="38"/>
      <c r="BL338" s="36">
        <v>7.752018087264334E-5</v>
      </c>
      <c r="BM338" s="36">
        <v>1.806555941562248E-5</v>
      </c>
      <c r="BN338" s="36"/>
      <c r="BO338" s="36"/>
      <c r="BP338" s="36"/>
      <c r="BQ338" s="36">
        <v>5.95362634889863E-5</v>
      </c>
      <c r="BR338" s="36">
        <v>1.571375623082119E-5</v>
      </c>
      <c r="BS338" s="36">
        <v>6.852822218081482E-5</v>
      </c>
      <c r="BT338" s="36"/>
      <c r="BU338" s="37">
        <f t="shared" si="4"/>
        <v>0.0001030406461</v>
      </c>
      <c r="BV338" s="38"/>
      <c r="BW338" s="38"/>
      <c r="BX338" s="38"/>
      <c r="BY338" s="38"/>
      <c r="BZ338" s="38"/>
      <c r="CA338" s="38"/>
      <c r="CB338" s="42">
        <v>222167.9358736534</v>
      </c>
      <c r="CC338" s="42"/>
      <c r="CD338" s="32">
        <f t="shared" si="5"/>
        <v>213007.9358</v>
      </c>
      <c r="CE338" s="38"/>
      <c r="CF338" s="38"/>
      <c r="CG338" s="38"/>
      <c r="CH338" s="38"/>
      <c r="CI338" s="38"/>
      <c r="CJ338" s="38"/>
      <c r="CK338" s="38"/>
      <c r="CL338" s="39" t="b">
        <v>0</v>
      </c>
      <c r="CM338" s="40"/>
      <c r="CN338" s="40"/>
      <c r="CO338" s="40"/>
      <c r="CP338" s="38"/>
      <c r="CQ338" s="38"/>
      <c r="CR338" s="38"/>
      <c r="CS338" s="38"/>
    </row>
    <row r="339" ht="15.75" customHeight="1">
      <c r="A339" s="29">
        <v>44387.0</v>
      </c>
      <c r="B339" s="38"/>
      <c r="C339" s="38"/>
      <c r="D339" s="31" t="s">
        <v>73</v>
      </c>
      <c r="E339" s="31" t="str">
        <f t="shared" si="1"/>
        <v>PS</v>
      </c>
      <c r="F339" s="30" t="b">
        <f t="shared" si="11"/>
        <v>0</v>
      </c>
      <c r="G339" s="30">
        <v>2.0</v>
      </c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43">
        <v>27.437</v>
      </c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38"/>
      <c r="BC339" s="38"/>
      <c r="BD339" s="38"/>
      <c r="BE339" s="38"/>
      <c r="BF339" s="42">
        <v>1060.394753255277</v>
      </c>
      <c r="BG339" s="42"/>
      <c r="BH339" s="32">
        <f t="shared" si="3"/>
        <v>1116.106454</v>
      </c>
      <c r="BI339" s="38"/>
      <c r="BJ339" s="38"/>
      <c r="BK339" s="38"/>
      <c r="BL339" s="36">
        <v>1.216433950554617E-4</v>
      </c>
      <c r="BM339" s="36">
        <v>8.516450935609209E-6</v>
      </c>
      <c r="BN339" s="36"/>
      <c r="BO339" s="36"/>
      <c r="BP339" s="36"/>
      <c r="BQ339" s="36">
        <v>5.373467832959085E-5</v>
      </c>
      <c r="BR339" s="36">
        <v>6.454571293064507E-6</v>
      </c>
      <c r="BS339" s="36">
        <v>8.768903669252625E-5</v>
      </c>
      <c r="BT339" s="36"/>
      <c r="BU339" s="37">
        <f t="shared" si="4"/>
        <v>0.0001102495577</v>
      </c>
      <c r="BV339" s="38"/>
      <c r="BW339" s="38"/>
      <c r="BX339" s="38"/>
      <c r="BY339" s="38"/>
      <c r="BZ339" s="38"/>
      <c r="CA339" s="38"/>
      <c r="CB339" s="42">
        <v>192122.321394791</v>
      </c>
      <c r="CC339" s="42"/>
      <c r="CD339" s="32">
        <f t="shared" si="5"/>
        <v>201822.4718</v>
      </c>
      <c r="CE339" s="38"/>
      <c r="CF339" s="38"/>
      <c r="CG339" s="38"/>
      <c r="CH339" s="38"/>
      <c r="CI339" s="38"/>
      <c r="CJ339" s="38"/>
      <c r="CK339" s="38"/>
      <c r="CL339" s="39" t="b">
        <v>0</v>
      </c>
      <c r="CM339" s="40"/>
      <c r="CN339" s="40"/>
      <c r="CO339" s="40"/>
      <c r="CP339" s="38"/>
      <c r="CQ339" s="38"/>
      <c r="CR339" s="38"/>
      <c r="CS339" s="38"/>
    </row>
    <row r="340" ht="15.75" customHeight="1">
      <c r="A340" s="29">
        <v>44388.0</v>
      </c>
      <c r="B340" s="38"/>
      <c r="C340" s="38"/>
      <c r="D340" s="31" t="s">
        <v>73</v>
      </c>
      <c r="E340" s="31" t="str">
        <f t="shared" si="1"/>
        <v>PS</v>
      </c>
      <c r="F340" s="30" t="b">
        <f t="shared" si="11"/>
        <v>0</v>
      </c>
      <c r="G340" s="30">
        <v>2.0</v>
      </c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43">
        <v>28.223</v>
      </c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38"/>
      <c r="BC340" s="38"/>
      <c r="BD340" s="38"/>
      <c r="BE340" s="38"/>
      <c r="BF340" s="42">
        <v>859.9846364454265</v>
      </c>
      <c r="BG340" s="42"/>
      <c r="BH340" s="32">
        <f t="shared" si="3"/>
        <v>1305.873573</v>
      </c>
      <c r="BI340" s="38"/>
      <c r="BJ340" s="38"/>
      <c r="BK340" s="38"/>
      <c r="BL340" s="36">
        <v>1.315211705214336E-4</v>
      </c>
      <c r="BM340" s="36">
        <v>4.08963023095253E-5</v>
      </c>
      <c r="BN340" s="36"/>
      <c r="BO340" s="36"/>
      <c r="BP340" s="36"/>
      <c r="BQ340" s="36">
        <v>9.968459222742298E-5</v>
      </c>
      <c r="BR340" s="36">
        <v>1.741134834093112E-5</v>
      </c>
      <c r="BS340" s="36">
        <v>1.156028813744283E-4</v>
      </c>
      <c r="BT340" s="36"/>
      <c r="BU340" s="37">
        <f t="shared" si="4"/>
        <v>0.0001059890472</v>
      </c>
      <c r="BV340" s="38"/>
      <c r="BW340" s="38"/>
      <c r="BX340" s="38"/>
      <c r="BY340" s="38"/>
      <c r="BZ340" s="38"/>
      <c r="CA340" s="38"/>
      <c r="CB340" s="42">
        <v>150510.2111474964</v>
      </c>
      <c r="CC340" s="42"/>
      <c r="CD340" s="32">
        <f t="shared" si="5"/>
        <v>228048.0212</v>
      </c>
      <c r="CE340" s="38"/>
      <c r="CF340" s="38"/>
      <c r="CG340" s="38"/>
      <c r="CH340" s="38"/>
      <c r="CI340" s="38"/>
      <c r="CJ340" s="38"/>
      <c r="CK340" s="38"/>
      <c r="CL340" s="39" t="b">
        <v>0</v>
      </c>
      <c r="CM340" s="40"/>
      <c r="CN340" s="40"/>
      <c r="CO340" s="40"/>
      <c r="CP340" s="38"/>
      <c r="CQ340" s="38"/>
      <c r="CR340" s="38"/>
      <c r="CS340" s="38"/>
    </row>
    <row r="341" ht="15.75" customHeight="1">
      <c r="A341" s="29">
        <v>44389.0</v>
      </c>
      <c r="B341" s="38"/>
      <c r="C341" s="38"/>
      <c r="D341" s="31" t="s">
        <v>73</v>
      </c>
      <c r="E341" s="31" t="str">
        <f t="shared" si="1"/>
        <v>PS</v>
      </c>
      <c r="F341" s="30" t="b">
        <f t="shared" si="11"/>
        <v>0</v>
      </c>
      <c r="G341" s="30">
        <v>2.0</v>
      </c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43">
        <v>26.851</v>
      </c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  <c r="BA341" s="38"/>
      <c r="BB341" s="38"/>
      <c r="BC341" s="38"/>
      <c r="BD341" s="38"/>
      <c r="BE341" s="38"/>
      <c r="BF341" s="42">
        <v>1302.248108046205</v>
      </c>
      <c r="BG341" s="42"/>
      <c r="BH341" s="32">
        <f t="shared" si="3"/>
        <v>1367.542677</v>
      </c>
      <c r="BI341" s="38"/>
      <c r="BJ341" s="38"/>
      <c r="BK341" s="38"/>
      <c r="BL341" s="36">
        <v>8.725709225737299E-5</v>
      </c>
      <c r="BM341" s="36">
        <v>1.421295264897313E-5</v>
      </c>
      <c r="BN341" s="36"/>
      <c r="BO341" s="36"/>
      <c r="BP341" s="36"/>
      <c r="BQ341" s="36">
        <v>9.709759596437859E-5</v>
      </c>
      <c r="BR341" s="36">
        <v>1.111054197274383E-5</v>
      </c>
      <c r="BS341" s="36">
        <v>9.217734411087579E-5</v>
      </c>
      <c r="BT341" s="36"/>
      <c r="BU341" s="37">
        <f t="shared" si="4"/>
        <v>0.0001204101492</v>
      </c>
      <c r="BV341" s="38"/>
      <c r="BW341" s="38"/>
      <c r="BX341" s="38"/>
      <c r="BY341" s="38"/>
      <c r="BZ341" s="38"/>
      <c r="CA341" s="38"/>
      <c r="CB341" s="42">
        <v>214773.2692195204</v>
      </c>
      <c r="CC341" s="42"/>
      <c r="CD341" s="32">
        <f t="shared" si="5"/>
        <v>230630.4977</v>
      </c>
      <c r="CE341" s="38"/>
      <c r="CF341" s="38"/>
      <c r="CG341" s="38"/>
      <c r="CH341" s="38"/>
      <c r="CI341" s="38"/>
      <c r="CJ341" s="38"/>
      <c r="CK341" s="38"/>
      <c r="CL341" s="39" t="b">
        <v>0</v>
      </c>
      <c r="CM341" s="40"/>
      <c r="CN341" s="40"/>
      <c r="CO341" s="40"/>
      <c r="CP341" s="38"/>
      <c r="CQ341" s="38"/>
      <c r="CR341" s="38"/>
      <c r="CS341" s="38"/>
    </row>
    <row r="342" ht="15.75" customHeight="1">
      <c r="A342" s="29">
        <v>44390.0</v>
      </c>
      <c r="B342" s="38"/>
      <c r="C342" s="38"/>
      <c r="D342" s="31" t="s">
        <v>73</v>
      </c>
      <c r="E342" s="31" t="str">
        <f t="shared" si="1"/>
        <v>PS</v>
      </c>
      <c r="F342" s="30" t="b">
        <f t="shared" si="11"/>
        <v>0</v>
      </c>
      <c r="G342" s="30">
        <v>2.0</v>
      </c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43">
        <v>27.478</v>
      </c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BD342" s="38"/>
      <c r="BE342" s="38"/>
      <c r="BF342" s="42">
        <v>2226.747969330236</v>
      </c>
      <c r="BG342" s="42"/>
      <c r="BH342" s="32">
        <f t="shared" si="3"/>
        <v>1449.766329</v>
      </c>
      <c r="BI342" s="38"/>
      <c r="BJ342" s="38"/>
      <c r="BK342" s="38"/>
      <c r="BL342" s="36">
        <v>1.763179354370079E-4</v>
      </c>
      <c r="BM342" s="36">
        <v>3.372101043030225E-5</v>
      </c>
      <c r="BN342" s="36"/>
      <c r="BO342" s="36"/>
      <c r="BP342" s="36"/>
      <c r="BQ342" s="36">
        <v>1.555775675831609E-4</v>
      </c>
      <c r="BR342" s="36">
        <v>2.259902465730879E-5</v>
      </c>
      <c r="BS342" s="36">
        <v>1.659477515100844E-4</v>
      </c>
      <c r="BT342" s="36"/>
      <c r="BU342" s="37">
        <f t="shared" si="4"/>
        <v>0.0001312620365</v>
      </c>
      <c r="BV342" s="38"/>
      <c r="BW342" s="38"/>
      <c r="BX342" s="38"/>
      <c r="BY342" s="38"/>
      <c r="BZ342" s="38"/>
      <c r="CA342" s="38"/>
      <c r="CB342" s="42">
        <v>360666.3685924184</v>
      </c>
      <c r="CC342" s="42"/>
      <c r="CD342" s="32">
        <f t="shared" si="5"/>
        <v>238647.7198</v>
      </c>
      <c r="CE342" s="38"/>
      <c r="CF342" s="38"/>
      <c r="CG342" s="38"/>
      <c r="CH342" s="38"/>
      <c r="CI342" s="38"/>
      <c r="CJ342" s="38"/>
      <c r="CK342" s="38"/>
      <c r="CL342" s="39" t="b">
        <v>0</v>
      </c>
      <c r="CM342" s="40"/>
      <c r="CN342" s="40"/>
      <c r="CO342" s="40"/>
      <c r="CP342" s="38"/>
      <c r="CQ342" s="38"/>
      <c r="CR342" s="38"/>
      <c r="CS342" s="38"/>
    </row>
    <row r="343" ht="15.75" customHeight="1">
      <c r="A343" s="29">
        <v>44391.0</v>
      </c>
      <c r="B343" s="38"/>
      <c r="C343" s="38"/>
      <c r="D343" s="31" t="s">
        <v>73</v>
      </c>
      <c r="E343" s="31" t="str">
        <f t="shared" si="1"/>
        <v>PS</v>
      </c>
      <c r="F343" s="30" t="b">
        <f t="shared" si="11"/>
        <v>0</v>
      </c>
      <c r="G343" s="30">
        <v>2.0</v>
      </c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43">
        <v>26.859</v>
      </c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  <c r="BF343" s="42">
        <v>1388.337918284839</v>
      </c>
      <c r="BG343" s="42"/>
      <c r="BH343" s="32">
        <f t="shared" si="3"/>
        <v>1668.437269</v>
      </c>
      <c r="BI343" s="38"/>
      <c r="BJ343" s="38"/>
      <c r="BK343" s="38"/>
      <c r="BL343" s="36">
        <v>1.099365157555506E-4</v>
      </c>
      <c r="BM343" s="36">
        <v>2.624267659724728E-5</v>
      </c>
      <c r="BN343" s="36"/>
      <c r="BO343" s="36"/>
      <c r="BP343" s="36"/>
      <c r="BQ343" s="36">
        <v>1.713309492816347E-4</v>
      </c>
      <c r="BR343" s="36">
        <v>4.160536201487838E-5</v>
      </c>
      <c r="BS343" s="36">
        <v>1.406337325185926E-4</v>
      </c>
      <c r="BT343" s="36"/>
      <c r="BU343" s="37">
        <f t="shared" si="4"/>
        <v>0.0001449673287</v>
      </c>
      <c r="BV343" s="38"/>
      <c r="BW343" s="38"/>
      <c r="BX343" s="38"/>
      <c r="BY343" s="38"/>
      <c r="BZ343" s="38"/>
      <c r="CA343" s="38"/>
      <c r="CB343" s="42">
        <v>235080.3180135805</v>
      </c>
      <c r="CC343" s="42"/>
      <c r="CD343" s="32">
        <f t="shared" si="5"/>
        <v>274321.4497</v>
      </c>
      <c r="CE343" s="38"/>
      <c r="CF343" s="38"/>
      <c r="CG343" s="38"/>
      <c r="CH343" s="38"/>
      <c r="CI343" s="38"/>
      <c r="CJ343" s="38"/>
      <c r="CK343" s="38"/>
      <c r="CL343" s="39" t="b">
        <v>0</v>
      </c>
      <c r="CM343" s="40"/>
      <c r="CN343" s="40"/>
      <c r="CO343" s="40"/>
      <c r="CP343" s="38"/>
      <c r="CQ343" s="38"/>
      <c r="CR343" s="38"/>
      <c r="CS343" s="38"/>
    </row>
    <row r="344" ht="15.75" customHeight="1">
      <c r="A344" s="29">
        <v>44392.0</v>
      </c>
      <c r="B344" s="38"/>
      <c r="C344" s="38"/>
      <c r="D344" s="31" t="s">
        <v>73</v>
      </c>
      <c r="E344" s="31" t="str">
        <f t="shared" si="1"/>
        <v>PS</v>
      </c>
      <c r="F344" s="30" t="b">
        <f t="shared" si="11"/>
        <v>0</v>
      </c>
      <c r="G344" s="30">
        <v>2.0</v>
      </c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43">
        <v>26.816</v>
      </c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BD344" s="38"/>
      <c r="BE344" s="38"/>
      <c r="BF344" s="42">
        <v>1471.513010720439</v>
      </c>
      <c r="BG344" s="42"/>
      <c r="BH344" s="32">
        <f t="shared" si="3"/>
        <v>1754.338657</v>
      </c>
      <c r="BI344" s="38"/>
      <c r="BJ344" s="38"/>
      <c r="BK344" s="38"/>
      <c r="BL344" s="36">
        <v>1.255157746048069E-4</v>
      </c>
      <c r="BM344" s="36">
        <v>9.214526183394582E-6</v>
      </c>
      <c r="BN344" s="36"/>
      <c r="BO344" s="36"/>
      <c r="BP344" s="36"/>
      <c r="BQ344" s="36">
        <v>1.583811712957471E-4</v>
      </c>
      <c r="BR344" s="36">
        <v>2.934097449567943E-5</v>
      </c>
      <c r="BS344" s="36">
        <v>1.41948472950277E-4</v>
      </c>
      <c r="BT344" s="36"/>
      <c r="BU344" s="37">
        <f t="shared" si="4"/>
        <v>0.0001612731175</v>
      </c>
      <c r="BV344" s="38"/>
      <c r="BW344" s="38"/>
      <c r="BX344" s="38"/>
      <c r="BY344" s="38"/>
      <c r="BZ344" s="38"/>
      <c r="CA344" s="38"/>
      <c r="CB344" s="42">
        <v>232208.4318742121</v>
      </c>
      <c r="CC344" s="42"/>
      <c r="CD344" s="32">
        <f t="shared" si="5"/>
        <v>289814.3947</v>
      </c>
      <c r="CE344" s="38"/>
      <c r="CF344" s="38"/>
      <c r="CG344" s="38"/>
      <c r="CH344" s="38"/>
      <c r="CI344" s="38"/>
      <c r="CJ344" s="38"/>
      <c r="CK344" s="38"/>
      <c r="CL344" s="39" t="b">
        <v>0</v>
      </c>
      <c r="CM344" s="40"/>
      <c r="CN344" s="40"/>
      <c r="CO344" s="40"/>
      <c r="CP344" s="38"/>
      <c r="CQ344" s="38"/>
      <c r="CR344" s="38"/>
      <c r="CS344" s="38"/>
    </row>
    <row r="345" ht="15.75" customHeight="1">
      <c r="A345" s="29">
        <v>44393.0</v>
      </c>
      <c r="B345" s="38"/>
      <c r="C345" s="38"/>
      <c r="D345" s="31" t="s">
        <v>73</v>
      </c>
      <c r="E345" s="31" t="str">
        <f t="shared" si="1"/>
        <v>PS</v>
      </c>
      <c r="F345" s="30" t="b">
        <f t="shared" si="11"/>
        <v>0</v>
      </c>
      <c r="G345" s="30">
        <v>2.0</v>
      </c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43">
        <v>27.402</v>
      </c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BD345" s="38"/>
      <c r="BE345" s="38"/>
      <c r="BF345" s="42">
        <v>1953.339338171912</v>
      </c>
      <c r="BG345" s="42"/>
      <c r="BH345" s="32">
        <f t="shared" si="3"/>
        <v>1488.84445</v>
      </c>
      <c r="BI345" s="38"/>
      <c r="BJ345" s="38"/>
      <c r="BK345" s="38"/>
      <c r="BL345" s="36">
        <v>2.024746703491843E-4</v>
      </c>
      <c r="BM345" s="36">
        <v>1.693468334061501E-5</v>
      </c>
      <c r="BN345" s="36"/>
      <c r="BO345" s="36"/>
      <c r="BP345" s="36"/>
      <c r="BQ345" s="36">
        <v>1.657840144891999E-4</v>
      </c>
      <c r="BR345" s="36">
        <v>3.43765014970707E-5</v>
      </c>
      <c r="BS345" s="36">
        <v>1.841293424191921E-4</v>
      </c>
      <c r="BT345" s="36"/>
      <c r="BU345" s="37">
        <f t="shared" si="4"/>
        <v>0.0001420088771</v>
      </c>
      <c r="BV345" s="38"/>
      <c r="BW345" s="38"/>
      <c r="BX345" s="38"/>
      <c r="BY345" s="38"/>
      <c r="BZ345" s="38"/>
      <c r="CA345" s="38"/>
      <c r="CB345" s="42">
        <v>328878.8610196594</v>
      </c>
      <c r="CC345" s="42"/>
      <c r="CD345" s="32">
        <f t="shared" si="5"/>
        <v>247776.3229</v>
      </c>
      <c r="CE345" s="38"/>
      <c r="CF345" s="38"/>
      <c r="CG345" s="38"/>
      <c r="CH345" s="38"/>
      <c r="CI345" s="38"/>
      <c r="CJ345" s="38"/>
      <c r="CK345" s="38"/>
      <c r="CL345" s="39" t="b">
        <v>0</v>
      </c>
      <c r="CM345" s="40"/>
      <c r="CN345" s="40"/>
      <c r="CO345" s="40"/>
      <c r="CP345" s="38"/>
      <c r="CQ345" s="38"/>
      <c r="CR345" s="38"/>
      <c r="CS345" s="38"/>
    </row>
    <row r="346" ht="15.75" customHeight="1">
      <c r="A346" s="29">
        <v>44394.0</v>
      </c>
      <c r="B346" s="38"/>
      <c r="C346" s="38"/>
      <c r="D346" s="31" t="s">
        <v>73</v>
      </c>
      <c r="E346" s="31" t="str">
        <f t="shared" si="1"/>
        <v>PS</v>
      </c>
      <c r="F346" s="30" t="b">
        <f t="shared" si="11"/>
        <v>0</v>
      </c>
      <c r="G346" s="30">
        <v>2.0</v>
      </c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43">
        <v>27.491</v>
      </c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  <c r="BF346" s="42">
        <v>1731.75504989455</v>
      </c>
      <c r="BG346" s="42"/>
      <c r="BH346" s="32">
        <f t="shared" si="3"/>
        <v>1480.788215</v>
      </c>
      <c r="BI346" s="38"/>
      <c r="BJ346" s="38"/>
      <c r="BK346" s="38"/>
      <c r="BL346" s="36">
        <v>2.160297938222752E-4</v>
      </c>
      <c r="BM346" s="36">
        <v>1.488528699612312E-7</v>
      </c>
      <c r="BN346" s="36"/>
      <c r="BO346" s="36"/>
      <c r="BP346" s="36"/>
      <c r="BQ346" s="36">
        <v>1.313827822385451E-4</v>
      </c>
      <c r="BR346" s="36">
        <v>3.160555407528254E-5</v>
      </c>
      <c r="BS346" s="36">
        <v>1.737062880304102E-4</v>
      </c>
      <c r="BT346" s="36"/>
      <c r="BU346" s="37">
        <f t="shared" si="4"/>
        <v>0.0001332893615</v>
      </c>
      <c r="BV346" s="38"/>
      <c r="BW346" s="38"/>
      <c r="BX346" s="38"/>
      <c r="BY346" s="38"/>
      <c r="BZ346" s="38"/>
      <c r="CA346" s="38"/>
      <c r="CB346" s="42">
        <v>292237.9940573301</v>
      </c>
      <c r="CC346" s="42"/>
      <c r="CD346" s="32">
        <f t="shared" si="5"/>
        <v>245349.9322</v>
      </c>
      <c r="CE346" s="38"/>
      <c r="CF346" s="38"/>
      <c r="CG346" s="38"/>
      <c r="CH346" s="38"/>
      <c r="CI346" s="38"/>
      <c r="CJ346" s="38"/>
      <c r="CK346" s="38"/>
      <c r="CL346" s="39" t="b">
        <v>0</v>
      </c>
      <c r="CM346" s="40"/>
      <c r="CN346" s="40"/>
      <c r="CO346" s="40"/>
      <c r="CP346" s="38"/>
      <c r="CQ346" s="38"/>
      <c r="CR346" s="38"/>
      <c r="CS346" s="38"/>
    </row>
    <row r="347" ht="15.75" customHeight="1">
      <c r="A347" s="29">
        <v>44395.0</v>
      </c>
      <c r="B347" s="38"/>
      <c r="C347" s="38"/>
      <c r="D347" s="31" t="s">
        <v>73</v>
      </c>
      <c r="E347" s="31" t="str">
        <f t="shared" si="1"/>
        <v>PS</v>
      </c>
      <c r="F347" s="30" t="b">
        <f t="shared" si="11"/>
        <v>0</v>
      </c>
      <c r="G347" s="30">
        <v>2.0</v>
      </c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43">
        <v>27.46</v>
      </c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38"/>
      <c r="BC347" s="38"/>
      <c r="BD347" s="38"/>
      <c r="BE347" s="38"/>
      <c r="BF347" s="42">
        <v>899.2769342432746</v>
      </c>
      <c r="BG347" s="42"/>
      <c r="BH347" s="32">
        <f t="shared" si="3"/>
        <v>1405.034632</v>
      </c>
      <c r="BI347" s="38"/>
      <c r="BJ347" s="38"/>
      <c r="BK347" s="38"/>
      <c r="BL347" s="36">
        <v>7.30795089147351E-5</v>
      </c>
      <c r="BM347" s="36">
        <v>2.49549813214776E-5</v>
      </c>
      <c r="BN347" s="36"/>
      <c r="BO347" s="36"/>
      <c r="BP347" s="36"/>
      <c r="BQ347" s="36">
        <v>6.617359034108689E-5</v>
      </c>
      <c r="BR347" s="36">
        <v>1.954443558945333E-5</v>
      </c>
      <c r="BS347" s="36">
        <v>6.962654962791099E-5</v>
      </c>
      <c r="BT347" s="36"/>
      <c r="BU347" s="37">
        <f t="shared" si="4"/>
        <v>0.0001377857626</v>
      </c>
      <c r="BV347" s="38"/>
      <c r="BW347" s="38"/>
      <c r="BX347" s="38"/>
      <c r="BY347" s="38"/>
      <c r="BZ347" s="38"/>
      <c r="CA347" s="38"/>
      <c r="CB347" s="42">
        <v>150476.0094069271</v>
      </c>
      <c r="CC347" s="42"/>
      <c r="CD347" s="32">
        <f t="shared" si="5"/>
        <v>236414.5357</v>
      </c>
      <c r="CE347" s="38"/>
      <c r="CF347" s="38"/>
      <c r="CG347" s="38"/>
      <c r="CH347" s="38"/>
      <c r="CI347" s="38"/>
      <c r="CJ347" s="38"/>
      <c r="CK347" s="38"/>
      <c r="CL347" s="39" t="b">
        <v>0</v>
      </c>
      <c r="CM347" s="40"/>
      <c r="CN347" s="40"/>
      <c r="CO347" s="40"/>
      <c r="CP347" s="38"/>
      <c r="CQ347" s="38"/>
      <c r="CR347" s="38"/>
      <c r="CS347" s="38"/>
    </row>
    <row r="348" ht="15.75" customHeight="1">
      <c r="A348" s="29">
        <v>44396.0</v>
      </c>
      <c r="B348" s="38"/>
      <c r="C348" s="38"/>
      <c r="D348" s="31" t="s">
        <v>73</v>
      </c>
      <c r="E348" s="31" t="str">
        <f t="shared" si="1"/>
        <v>PS</v>
      </c>
      <c r="F348" s="30" t="b">
        <f t="shared" si="11"/>
        <v>0</v>
      </c>
      <c r="G348" s="30">
        <v>2.0</v>
      </c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43">
        <v>26.734</v>
      </c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BD348" s="38"/>
      <c r="BE348" s="38"/>
      <c r="BF348" s="42">
        <v>1348.0567429081</v>
      </c>
      <c r="BG348" s="42"/>
      <c r="BH348" s="32">
        <f t="shared" si="3"/>
        <v>1402.671515</v>
      </c>
      <c r="BI348" s="38"/>
      <c r="BJ348" s="38"/>
      <c r="BK348" s="38"/>
      <c r="BL348" s="36">
        <v>7.841262097048347E-5</v>
      </c>
      <c r="BM348" s="36">
        <v>7.369851622215652E-6</v>
      </c>
      <c r="BN348" s="36"/>
      <c r="BO348" s="36"/>
      <c r="BP348" s="36"/>
      <c r="BQ348" s="36">
        <v>1.156596880273105E-4</v>
      </c>
      <c r="BR348" s="36">
        <v>1.756024296437086E-5</v>
      </c>
      <c r="BS348" s="36">
        <v>9.703615449889696E-5</v>
      </c>
      <c r="BT348" s="36"/>
      <c r="BU348" s="37">
        <f t="shared" si="4"/>
        <v>0.0001306614871</v>
      </c>
      <c r="BV348" s="38"/>
      <c r="BW348" s="38"/>
      <c r="BX348" s="38"/>
      <c r="BY348" s="38"/>
      <c r="BZ348" s="38"/>
      <c r="CA348" s="38"/>
      <c r="CB348" s="42">
        <v>222948.364425856</v>
      </c>
      <c r="CC348" s="42"/>
      <c r="CD348" s="32">
        <f t="shared" si="5"/>
        <v>244977.7664</v>
      </c>
      <c r="CE348" s="38"/>
      <c r="CF348" s="38"/>
      <c r="CG348" s="38"/>
      <c r="CH348" s="38"/>
      <c r="CI348" s="38"/>
      <c r="CJ348" s="38"/>
      <c r="CK348" s="38"/>
      <c r="CL348" s="39" t="b">
        <v>0</v>
      </c>
      <c r="CM348" s="40"/>
      <c r="CN348" s="40"/>
      <c r="CO348" s="40"/>
      <c r="CP348" s="38"/>
      <c r="CQ348" s="38"/>
      <c r="CR348" s="38"/>
      <c r="CS348" s="38"/>
    </row>
    <row r="349" ht="15.75" customHeight="1">
      <c r="A349" s="29">
        <v>44397.0</v>
      </c>
      <c r="B349" s="38"/>
      <c r="C349" s="38"/>
      <c r="D349" s="31" t="s">
        <v>73</v>
      </c>
      <c r="E349" s="31" t="str">
        <f t="shared" si="1"/>
        <v>PS</v>
      </c>
      <c r="F349" s="30" t="b">
        <f t="shared" si="11"/>
        <v>0</v>
      </c>
      <c r="G349" s="30">
        <v>2.0</v>
      </c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43">
        <v>27.779</v>
      </c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38"/>
      <c r="BC349" s="38"/>
      <c r="BD349" s="38"/>
      <c r="BE349" s="38"/>
      <c r="BF349" s="42">
        <v>1092.745095354767</v>
      </c>
      <c r="BG349" s="42"/>
      <c r="BH349" s="32">
        <f t="shared" si="3"/>
        <v>1355.030026</v>
      </c>
      <c r="BI349" s="38"/>
      <c r="BJ349" s="38"/>
      <c r="BK349" s="38"/>
      <c r="BL349" s="36">
        <v>1.84342269432344E-4</v>
      </c>
      <c r="BM349" s="36">
        <v>2.616324133607233E-5</v>
      </c>
      <c r="BN349" s="36"/>
      <c r="BO349" s="36"/>
      <c r="BP349" s="36"/>
      <c r="BQ349" s="36">
        <v>1.445186879101699E-4</v>
      </c>
      <c r="BR349" s="36">
        <v>5.576874481623394E-6</v>
      </c>
      <c r="BS349" s="36">
        <v>1.64430478671257E-4</v>
      </c>
      <c r="BT349" s="36"/>
      <c r="BU349" s="37">
        <f t="shared" si="4"/>
        <v>0.0001255463898</v>
      </c>
      <c r="BV349" s="38"/>
      <c r="BW349" s="38"/>
      <c r="BX349" s="38"/>
      <c r="BY349" s="38"/>
      <c r="BZ349" s="38"/>
      <c r="CA349" s="38"/>
      <c r="CB349" s="42">
        <v>187531.4495393084</v>
      </c>
      <c r="CC349" s="42"/>
      <c r="CD349" s="32">
        <f t="shared" si="5"/>
        <v>242741.3253</v>
      </c>
      <c r="CE349" s="38"/>
      <c r="CF349" s="38"/>
      <c r="CG349" s="38"/>
      <c r="CH349" s="38"/>
      <c r="CI349" s="38"/>
      <c r="CJ349" s="38"/>
      <c r="CK349" s="38"/>
      <c r="CL349" s="39" t="b">
        <v>0</v>
      </c>
      <c r="CM349" s="40"/>
      <c r="CN349" s="40"/>
      <c r="CO349" s="40"/>
      <c r="CP349" s="38"/>
      <c r="CQ349" s="38"/>
      <c r="CR349" s="38"/>
      <c r="CS349" s="38"/>
    </row>
    <row r="350" ht="15.75" customHeight="1">
      <c r="A350" s="29">
        <v>44398.0</v>
      </c>
      <c r="B350" s="38"/>
      <c r="C350" s="38"/>
      <c r="D350" s="31" t="s">
        <v>73</v>
      </c>
      <c r="E350" s="31" t="str">
        <f t="shared" si="1"/>
        <v>PS</v>
      </c>
      <c r="F350" s="30" t="b">
        <f t="shared" si="11"/>
        <v>0</v>
      </c>
      <c r="G350" s="30">
        <v>2.0</v>
      </c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43">
        <v>27.077</v>
      </c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38"/>
      <c r="BC350" s="38"/>
      <c r="BD350" s="38"/>
      <c r="BE350" s="38"/>
      <c r="BF350" s="42">
        <v>1941.523751487965</v>
      </c>
      <c r="BG350" s="42"/>
      <c r="BH350" s="32">
        <f t="shared" si="3"/>
        <v>1436.694161</v>
      </c>
      <c r="BI350" s="38"/>
      <c r="BJ350" s="38"/>
      <c r="BK350" s="38"/>
      <c r="BL350" s="36">
        <v>1.530565605135116E-4</v>
      </c>
      <c r="BM350" s="36">
        <v>4.784745492058837E-7</v>
      </c>
      <c r="BN350" s="36"/>
      <c r="BO350" s="36"/>
      <c r="BP350" s="36"/>
      <c r="BQ350" s="36">
        <v>1.439593691418776E-4</v>
      </c>
      <c r="BR350" s="36">
        <v>2.046972170857778E-5</v>
      </c>
      <c r="BS350" s="36">
        <v>1.485079648276946E-4</v>
      </c>
      <c r="BT350" s="36"/>
      <c r="BU350" s="37">
        <f t="shared" si="4"/>
        <v>0.0001320520758</v>
      </c>
      <c r="BV350" s="38"/>
      <c r="BW350" s="38"/>
      <c r="BX350" s="38"/>
      <c r="BY350" s="38"/>
      <c r="BZ350" s="38"/>
      <c r="CA350" s="38"/>
      <c r="CB350" s="42">
        <v>371695.0146036135</v>
      </c>
      <c r="CC350" s="42"/>
      <c r="CD350" s="32">
        <f t="shared" si="5"/>
        <v>250846.2799</v>
      </c>
      <c r="CE350" s="38"/>
      <c r="CF350" s="38"/>
      <c r="CG350" s="38"/>
      <c r="CH350" s="38"/>
      <c r="CI350" s="38"/>
      <c r="CJ350" s="38"/>
      <c r="CK350" s="38"/>
      <c r="CL350" s="39" t="b">
        <v>0</v>
      </c>
      <c r="CM350" s="40"/>
      <c r="CN350" s="40"/>
      <c r="CO350" s="40"/>
      <c r="CP350" s="38"/>
      <c r="CQ350" s="38"/>
      <c r="CR350" s="38"/>
      <c r="CS350" s="38"/>
    </row>
    <row r="351" ht="15.75" customHeight="1">
      <c r="A351" s="29">
        <v>44399.0</v>
      </c>
      <c r="B351" s="38"/>
      <c r="C351" s="38"/>
      <c r="D351" s="31" t="s">
        <v>73</v>
      </c>
      <c r="E351" s="31" t="str">
        <f t="shared" si="1"/>
        <v>PS</v>
      </c>
      <c r="F351" s="30" t="b">
        <f t="shared" si="11"/>
        <v>0</v>
      </c>
      <c r="G351" s="30">
        <v>2.0</v>
      </c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43">
        <v>27.39</v>
      </c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BD351" s="38"/>
      <c r="BE351" s="38"/>
      <c r="BF351" s="42">
        <v>1493.547605529963</v>
      </c>
      <c r="BG351" s="42"/>
      <c r="BH351" s="32">
        <f t="shared" si="3"/>
        <v>1360.918088</v>
      </c>
      <c r="BI351" s="38"/>
      <c r="BJ351" s="38"/>
      <c r="BK351" s="38"/>
      <c r="BL351" s="36">
        <v>1.00290882525263E-4</v>
      </c>
      <c r="BM351" s="36">
        <v>2.435986984389154E-5</v>
      </c>
      <c r="BN351" s="36"/>
      <c r="BO351" s="36"/>
      <c r="BP351" s="36"/>
      <c r="BQ351" s="36">
        <v>1.959707200413571E-4</v>
      </c>
      <c r="BR351" s="36">
        <v>5.129113747437537E-5</v>
      </c>
      <c r="BS351" s="36">
        <v>1.481308012833101E-4</v>
      </c>
      <c r="BT351" s="36"/>
      <c r="BU351" s="37">
        <f t="shared" si="4"/>
        <v>0.0001341329547</v>
      </c>
      <c r="BV351" s="38"/>
      <c r="BW351" s="38"/>
      <c r="BX351" s="38"/>
      <c r="BY351" s="38"/>
      <c r="BZ351" s="38"/>
      <c r="CA351" s="38"/>
      <c r="CB351" s="42">
        <v>281055.7884086285</v>
      </c>
      <c r="CC351" s="42"/>
      <c r="CD351" s="32">
        <f t="shared" si="5"/>
        <v>238764.7211</v>
      </c>
      <c r="CE351" s="38"/>
      <c r="CF351" s="38"/>
      <c r="CG351" s="38"/>
      <c r="CH351" s="38"/>
      <c r="CI351" s="38"/>
      <c r="CJ351" s="38"/>
      <c r="CK351" s="38"/>
      <c r="CL351" s="39" t="b">
        <v>0</v>
      </c>
      <c r="CM351" s="40"/>
      <c r="CN351" s="40"/>
      <c r="CO351" s="40"/>
      <c r="CP351" s="38"/>
      <c r="CQ351" s="38"/>
      <c r="CR351" s="38"/>
      <c r="CS351" s="38"/>
    </row>
    <row r="352" ht="15.75" customHeight="1">
      <c r="A352" s="29">
        <v>44400.0</v>
      </c>
      <c r="B352" s="38"/>
      <c r="C352" s="38"/>
      <c r="D352" s="31" t="s">
        <v>73</v>
      </c>
      <c r="E352" s="31" t="str">
        <f t="shared" si="1"/>
        <v>PS</v>
      </c>
      <c r="F352" s="30" t="b">
        <f t="shared" si="11"/>
        <v>0</v>
      </c>
      <c r="G352" s="30">
        <v>2.0</v>
      </c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43">
        <v>27.076</v>
      </c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BD352" s="38"/>
      <c r="BE352" s="38"/>
      <c r="BF352" s="42">
        <v>1307.597608232964</v>
      </c>
      <c r="BG352" s="42"/>
      <c r="BH352" s="32">
        <f t="shared" si="3"/>
        <v>1276.509877</v>
      </c>
      <c r="BI352" s="38"/>
      <c r="BJ352" s="38"/>
      <c r="BK352" s="38"/>
      <c r="BL352" s="36">
        <v>8.956454806473892E-5</v>
      </c>
      <c r="BM352" s="36">
        <v>7.347740420470173E-6</v>
      </c>
      <c r="BN352" s="36"/>
      <c r="BO352" s="36"/>
      <c r="BP352" s="36"/>
      <c r="BQ352" s="36">
        <v>1.147454111530233E-4</v>
      </c>
      <c r="BR352" s="36">
        <v>2.923211327608742E-5</v>
      </c>
      <c r="BS352" s="36">
        <v>1.021549796088811E-4</v>
      </c>
      <c r="BT352" s="36"/>
      <c r="BU352" s="37">
        <f t="shared" si="4"/>
        <v>0.0001204634906</v>
      </c>
      <c r="BV352" s="38"/>
      <c r="BW352" s="38"/>
      <c r="BX352" s="38"/>
      <c r="BY352" s="38"/>
      <c r="BZ352" s="38"/>
      <c r="CA352" s="38"/>
      <c r="CB352" s="42">
        <v>191000.7826345891</v>
      </c>
      <c r="CC352" s="42"/>
      <c r="CD352" s="32">
        <f t="shared" si="5"/>
        <v>224653.5942</v>
      </c>
      <c r="CE352" s="38"/>
      <c r="CF352" s="38"/>
      <c r="CG352" s="38"/>
      <c r="CH352" s="38"/>
      <c r="CI352" s="38"/>
      <c r="CJ352" s="38"/>
      <c r="CK352" s="38"/>
      <c r="CL352" s="39" t="b">
        <v>0</v>
      </c>
      <c r="CM352" s="40"/>
      <c r="CN352" s="40"/>
      <c r="CO352" s="40"/>
      <c r="CP352" s="38"/>
      <c r="CQ352" s="38"/>
      <c r="CR352" s="38"/>
      <c r="CS352" s="38"/>
    </row>
    <row r="353" ht="15.75" customHeight="1">
      <c r="A353" s="29">
        <v>44401.0</v>
      </c>
      <c r="B353" s="38"/>
      <c r="C353" s="38"/>
      <c r="D353" s="31" t="s">
        <v>73</v>
      </c>
      <c r="E353" s="31" t="str">
        <f t="shared" si="1"/>
        <v>PS</v>
      </c>
      <c r="F353" s="30" t="b">
        <f t="shared" si="11"/>
        <v>0</v>
      </c>
      <c r="G353" s="30">
        <v>2.0</v>
      </c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43">
        <v>27.568</v>
      </c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  <c r="BE353" s="38"/>
      <c r="BF353" s="42">
        <v>969.1763774347223</v>
      </c>
      <c r="BG353" s="42"/>
      <c r="BH353" s="32">
        <f t="shared" si="3"/>
        <v>1217.571774</v>
      </c>
      <c r="BI353" s="38"/>
      <c r="BJ353" s="38"/>
      <c r="BK353" s="38"/>
      <c r="BL353" s="36">
        <v>1.042025837156461E-4</v>
      </c>
      <c r="BM353" s="36">
        <v>1.414835749286574E-5</v>
      </c>
      <c r="BN353" s="36"/>
      <c r="BO353" s="36"/>
      <c r="BP353" s="36"/>
      <c r="BQ353" s="36">
        <v>1.106785143386737E-4</v>
      </c>
      <c r="BR353" s="36">
        <v>7.227658298191092E-6</v>
      </c>
      <c r="BS353" s="36">
        <v>1.074405490271599E-4</v>
      </c>
      <c r="BT353" s="36"/>
      <c r="BU353" s="37">
        <f t="shared" si="4"/>
        <v>0.0001180349101</v>
      </c>
      <c r="BV353" s="38"/>
      <c r="BW353" s="38"/>
      <c r="BX353" s="38"/>
      <c r="BY353" s="38"/>
      <c r="BZ353" s="38"/>
      <c r="CA353" s="38"/>
      <c r="CB353" s="42">
        <v>162540.5702595773</v>
      </c>
      <c r="CC353" s="42"/>
      <c r="CD353" s="32">
        <f t="shared" si="5"/>
        <v>207468.7621</v>
      </c>
      <c r="CE353" s="38"/>
      <c r="CF353" s="38"/>
      <c r="CG353" s="38"/>
      <c r="CH353" s="38"/>
      <c r="CI353" s="38"/>
      <c r="CJ353" s="38"/>
      <c r="CK353" s="38"/>
      <c r="CL353" s="39" t="b">
        <v>0</v>
      </c>
      <c r="CM353" s="40"/>
      <c r="CN353" s="40"/>
      <c r="CO353" s="40"/>
      <c r="CP353" s="38"/>
      <c r="CQ353" s="38"/>
      <c r="CR353" s="38"/>
      <c r="CS353" s="38"/>
    </row>
    <row r="354" ht="15.75" customHeight="1">
      <c r="A354" s="29">
        <v>44402.0</v>
      </c>
      <c r="B354" s="38"/>
      <c r="C354" s="38"/>
      <c r="D354" s="31" t="s">
        <v>73</v>
      </c>
      <c r="E354" s="31" t="str">
        <f t="shared" si="1"/>
        <v>PS</v>
      </c>
      <c r="F354" s="30" t="b">
        <f t="shared" si="11"/>
        <v>0</v>
      </c>
      <c r="G354" s="30">
        <v>2.0</v>
      </c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43">
        <v>27.922</v>
      </c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  <c r="BF354" s="42">
        <v>670.7040408894026</v>
      </c>
      <c r="BG354" s="42"/>
      <c r="BH354" s="32">
        <f t="shared" si="3"/>
        <v>1383.531944</v>
      </c>
      <c r="BI354" s="38"/>
      <c r="BJ354" s="38"/>
      <c r="BK354" s="38"/>
      <c r="BL354" s="36">
        <v>8.623732086908317E-5</v>
      </c>
      <c r="BM354" s="36">
        <v>2.204537453113344E-5</v>
      </c>
      <c r="BN354" s="36"/>
      <c r="BO354" s="36"/>
      <c r="BP354" s="36"/>
      <c r="BQ354" s="36">
        <v>1.05928995737076E-4</v>
      </c>
      <c r="BR354" s="36">
        <v>7.824798296238323E-6</v>
      </c>
      <c r="BS354" s="36">
        <v>9.608315830307958E-5</v>
      </c>
      <c r="BT354" s="36"/>
      <c r="BU354" s="37">
        <f t="shared" si="4"/>
        <v>0.0001250763481</v>
      </c>
      <c r="BV354" s="38"/>
      <c r="BW354" s="38"/>
      <c r="BX354" s="38"/>
      <c r="BY354" s="38"/>
      <c r="BZ354" s="38"/>
      <c r="CA354" s="38"/>
      <c r="CB354" s="42">
        <v>116975.8150114185</v>
      </c>
      <c r="CC354" s="42"/>
      <c r="CD354" s="32">
        <f t="shared" si="5"/>
        <v>236903.1987</v>
      </c>
      <c r="CE354" s="38"/>
      <c r="CF354" s="38"/>
      <c r="CG354" s="38"/>
      <c r="CH354" s="38"/>
      <c r="CI354" s="38"/>
      <c r="CJ354" s="38"/>
      <c r="CK354" s="38"/>
      <c r="CL354" s="39" t="b">
        <v>0</v>
      </c>
      <c r="CM354" s="40"/>
      <c r="CN354" s="40"/>
      <c r="CO354" s="40"/>
      <c r="CP354" s="38"/>
      <c r="CQ354" s="38"/>
      <c r="CR354" s="38"/>
      <c r="CS354" s="38"/>
    </row>
    <row r="355" ht="15.75" customHeight="1">
      <c r="A355" s="29">
        <v>44403.0</v>
      </c>
      <c r="B355" s="38"/>
      <c r="C355" s="38"/>
      <c r="D355" s="31" t="s">
        <v>73</v>
      </c>
      <c r="E355" s="31" t="str">
        <f t="shared" si="1"/>
        <v>PS</v>
      </c>
      <c r="F355" s="30" t="b">
        <f t="shared" si="11"/>
        <v>0</v>
      </c>
      <c r="G355" s="30">
        <v>2.0</v>
      </c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43">
        <v>26.656</v>
      </c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  <c r="BE355" s="38"/>
      <c r="BF355" s="42">
        <v>1646.833235569607</v>
      </c>
      <c r="BG355" s="42"/>
      <c r="BH355" s="32">
        <f t="shared" si="3"/>
        <v>2091.674792</v>
      </c>
      <c r="BI355" s="38"/>
      <c r="BJ355" s="38"/>
      <c r="BK355" s="38"/>
      <c r="BL355" s="36">
        <v>1.273744085734928E-4</v>
      </c>
      <c r="BM355" s="36">
        <v>2.276788799053134E-5</v>
      </c>
      <c r="BN355" s="36"/>
      <c r="BO355" s="36"/>
      <c r="BP355" s="36"/>
      <c r="BQ355" s="36">
        <v>1.453557161541589E-4</v>
      </c>
      <c r="BR355" s="36">
        <v>2.634381682531816E-5</v>
      </c>
      <c r="BS355" s="36">
        <v>1.363650623638259E-4</v>
      </c>
      <c r="BT355" s="36"/>
      <c r="BU355" s="37">
        <f t="shared" si="4"/>
        <v>0.0001661503122</v>
      </c>
      <c r="BV355" s="38"/>
      <c r="BW355" s="38"/>
      <c r="BX355" s="38"/>
      <c r="BY355" s="38"/>
      <c r="BZ355" s="38"/>
      <c r="CA355" s="38"/>
      <c r="CB355" s="42">
        <v>285770.854285305</v>
      </c>
      <c r="CC355" s="42"/>
      <c r="CD355" s="32">
        <f t="shared" si="5"/>
        <v>359579.7259</v>
      </c>
      <c r="CE355" s="38"/>
      <c r="CF355" s="38"/>
      <c r="CG355" s="38"/>
      <c r="CH355" s="38"/>
      <c r="CI355" s="38"/>
      <c r="CJ355" s="38"/>
      <c r="CK355" s="38"/>
      <c r="CL355" s="39" t="b">
        <v>0</v>
      </c>
      <c r="CM355" s="40"/>
      <c r="CN355" s="40"/>
      <c r="CO355" s="40"/>
      <c r="CP355" s="38"/>
      <c r="CQ355" s="38"/>
      <c r="CR355" s="38"/>
      <c r="CS355" s="38"/>
    </row>
    <row r="356" ht="15.75" customHeight="1">
      <c r="A356" s="29">
        <v>44404.0</v>
      </c>
      <c r="B356" s="38"/>
      <c r="C356" s="38"/>
      <c r="D356" s="31" t="s">
        <v>73</v>
      </c>
      <c r="E356" s="31" t="str">
        <f t="shared" si="1"/>
        <v>PS</v>
      </c>
      <c r="F356" s="30" t="b">
        <f t="shared" si="11"/>
        <v>0</v>
      </c>
      <c r="G356" s="30">
        <v>2.0</v>
      </c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43">
        <v>27.248</v>
      </c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38"/>
      <c r="BC356" s="38"/>
      <c r="BD356" s="38"/>
      <c r="BE356" s="38"/>
      <c r="BF356" s="42">
        <v>2323.348459152998</v>
      </c>
      <c r="BG356" s="42"/>
      <c r="BH356" s="32">
        <f t="shared" si="3"/>
        <v>2180.302743</v>
      </c>
      <c r="BI356" s="38"/>
      <c r="BJ356" s="38"/>
      <c r="BK356" s="38"/>
      <c r="BL356" s="36">
        <v>1.753643644739621E-4</v>
      </c>
      <c r="BM356" s="36">
        <v>1.637652941080336E-5</v>
      </c>
      <c r="BN356" s="36"/>
      <c r="BO356" s="36"/>
      <c r="BP356" s="36"/>
      <c r="BQ356" s="36">
        <v>1.913116181523246E-4</v>
      </c>
      <c r="BR356" s="36">
        <v>2.906761417579846E-5</v>
      </c>
      <c r="BS356" s="36">
        <v>1.833379913131433E-4</v>
      </c>
      <c r="BT356" s="36"/>
      <c r="BU356" s="37">
        <f t="shared" si="4"/>
        <v>0.0001868488842</v>
      </c>
      <c r="BV356" s="38"/>
      <c r="BW356" s="38"/>
      <c r="BX356" s="38"/>
      <c r="BY356" s="38"/>
      <c r="BZ356" s="38"/>
      <c r="CA356" s="38"/>
      <c r="CB356" s="42">
        <v>428227.9712487849</v>
      </c>
      <c r="CC356" s="42"/>
      <c r="CD356" s="32">
        <f t="shared" si="5"/>
        <v>375621.3912</v>
      </c>
      <c r="CE356" s="38"/>
      <c r="CF356" s="38"/>
      <c r="CG356" s="38"/>
      <c r="CH356" s="38"/>
      <c r="CI356" s="38"/>
      <c r="CJ356" s="38"/>
      <c r="CK356" s="38"/>
      <c r="CL356" s="39" t="b">
        <v>0</v>
      </c>
      <c r="CM356" s="40"/>
      <c r="CN356" s="40"/>
      <c r="CO356" s="40"/>
      <c r="CP356" s="38"/>
      <c r="CQ356" s="38"/>
      <c r="CR356" s="38"/>
      <c r="CS356" s="38"/>
    </row>
    <row r="357" ht="15.75" customHeight="1">
      <c r="A357" s="29">
        <v>44405.0</v>
      </c>
      <c r="B357" s="38"/>
      <c r="C357" s="38"/>
      <c r="D357" s="31" t="s">
        <v>73</v>
      </c>
      <c r="E357" s="31" t="str">
        <f t="shared" si="1"/>
        <v>PS</v>
      </c>
      <c r="F357" s="30" t="b">
        <f t="shared" si="11"/>
        <v>0</v>
      </c>
      <c r="G357" s="30">
        <v>2.0</v>
      </c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43">
        <v>26.953</v>
      </c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  <c r="BA357" s="38"/>
      <c r="BB357" s="38"/>
      <c r="BC357" s="38"/>
      <c r="BD357" s="38"/>
      <c r="BE357" s="38"/>
      <c r="BF357" s="42">
        <v>4848.311848211111</v>
      </c>
      <c r="BG357" s="42"/>
      <c r="BH357" s="32">
        <f t="shared" si="3"/>
        <v>2642.535598</v>
      </c>
      <c r="BI357" s="38"/>
      <c r="BJ357" s="38"/>
      <c r="BK357" s="38"/>
      <c r="BL357" s="36">
        <v>3.727897398240656E-4</v>
      </c>
      <c r="BM357" s="36">
        <v>7.220419468323304E-5</v>
      </c>
      <c r="BN357" s="36"/>
      <c r="BO357" s="36"/>
      <c r="BP357" s="36"/>
      <c r="BQ357" s="36">
        <v>2.422598604699602E-4</v>
      </c>
      <c r="BR357" s="36">
        <v>4.671961937712373E-5</v>
      </c>
      <c r="BS357" s="36">
        <v>3.075248001470129E-4</v>
      </c>
      <c r="BT357" s="36"/>
      <c r="BU357" s="37">
        <f t="shared" si="4"/>
        <v>0.0002307970554</v>
      </c>
      <c r="BV357" s="38"/>
      <c r="BW357" s="38"/>
      <c r="BX357" s="38"/>
      <c r="BY357" s="38"/>
      <c r="BZ357" s="38"/>
      <c r="CA357" s="38"/>
      <c r="CB357" s="42">
        <v>804383.4187367056</v>
      </c>
      <c r="CC357" s="42"/>
      <c r="CD357" s="32">
        <f t="shared" si="5"/>
        <v>449317.3514</v>
      </c>
      <c r="CE357" s="38"/>
      <c r="CF357" s="38"/>
      <c r="CG357" s="38"/>
      <c r="CH357" s="38"/>
      <c r="CI357" s="38"/>
      <c r="CJ357" s="38"/>
      <c r="CK357" s="38"/>
      <c r="CL357" s="39" t="b">
        <v>0</v>
      </c>
      <c r="CM357" s="40"/>
      <c r="CN357" s="40"/>
      <c r="CO357" s="40"/>
      <c r="CP357" s="38"/>
      <c r="CQ357" s="38"/>
      <c r="CR357" s="38"/>
      <c r="CS357" s="38"/>
    </row>
    <row r="358" ht="15.75" customHeight="1">
      <c r="A358" s="29">
        <v>44406.0</v>
      </c>
      <c r="B358" s="38"/>
      <c r="C358" s="38"/>
      <c r="D358" s="31" t="s">
        <v>73</v>
      </c>
      <c r="E358" s="31" t="str">
        <f t="shared" si="1"/>
        <v>PS</v>
      </c>
      <c r="F358" s="30" t="b">
        <f t="shared" si="11"/>
        <v>0</v>
      </c>
      <c r="G358" s="30">
        <v>2.0</v>
      </c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43">
        <v>27.688</v>
      </c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  <c r="BE358" s="38"/>
      <c r="BF358" s="42">
        <v>1412.316130678035</v>
      </c>
      <c r="BG358" s="42"/>
      <c r="BH358" s="32">
        <f t="shared" si="3"/>
        <v>2799.099347</v>
      </c>
      <c r="BI358" s="38"/>
      <c r="BJ358" s="38"/>
      <c r="BK358" s="38"/>
      <c r="BL358" s="36">
        <v>2.476807241990823E-4</v>
      </c>
      <c r="BM358" s="36">
        <v>2.756223811989322E-5</v>
      </c>
      <c r="BN358" s="36"/>
      <c r="BO358" s="36"/>
      <c r="BP358" s="36"/>
      <c r="BQ358" s="36">
        <v>1.741860931027648E-4</v>
      </c>
      <c r="BR358" s="36">
        <v>3.950433641489583E-5</v>
      </c>
      <c r="BS358" s="36">
        <v>2.109334086509236E-4</v>
      </c>
      <c r="BT358" s="36"/>
      <c r="BU358" s="37">
        <f t="shared" si="4"/>
        <v>0.0002444203782</v>
      </c>
      <c r="BV358" s="38"/>
      <c r="BW358" s="38"/>
      <c r="BX358" s="38"/>
      <c r="BY358" s="38"/>
      <c r="BZ358" s="38"/>
      <c r="CA358" s="38"/>
      <c r="CB358" s="42">
        <v>242748.8965409406</v>
      </c>
      <c r="CC358" s="42"/>
      <c r="CD358" s="32">
        <f t="shared" si="5"/>
        <v>472227.5023</v>
      </c>
      <c r="CE358" s="38"/>
      <c r="CF358" s="38"/>
      <c r="CG358" s="38"/>
      <c r="CH358" s="38"/>
      <c r="CI358" s="38"/>
      <c r="CJ358" s="38"/>
      <c r="CK358" s="38"/>
      <c r="CL358" s="39" t="b">
        <v>0</v>
      </c>
      <c r="CM358" s="40"/>
      <c r="CN358" s="40"/>
      <c r="CO358" s="40"/>
      <c r="CP358" s="38"/>
      <c r="CQ358" s="38"/>
      <c r="CR358" s="38"/>
      <c r="CS358" s="38"/>
    </row>
    <row r="359" ht="15.75" customHeight="1">
      <c r="A359" s="29">
        <v>44407.0</v>
      </c>
      <c r="B359" s="38"/>
      <c r="C359" s="38"/>
      <c r="D359" s="31" t="s">
        <v>73</v>
      </c>
      <c r="E359" s="31" t="str">
        <f t="shared" si="1"/>
        <v>PS</v>
      </c>
      <c r="F359" s="30" t="b">
        <f t="shared" si="11"/>
        <v>0</v>
      </c>
      <c r="G359" s="30">
        <v>2.0</v>
      </c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43">
        <v>27.386</v>
      </c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  <c r="BA359" s="38"/>
      <c r="BB359" s="38"/>
      <c r="BC359" s="38"/>
      <c r="BD359" s="38"/>
      <c r="BE359" s="38"/>
      <c r="BF359" s="42">
        <v>2981.868315296786</v>
      </c>
      <c r="BG359" s="42"/>
      <c r="BH359" s="32">
        <f t="shared" si="3"/>
        <v>2602.841254</v>
      </c>
      <c r="BI359" s="38"/>
      <c r="BJ359" s="38"/>
      <c r="BK359" s="38"/>
      <c r="BL359" s="36">
        <v>5.19859806538123E-4</v>
      </c>
      <c r="BM359" s="36">
        <v>1.098995765260764E-4</v>
      </c>
      <c r="BN359" s="36"/>
      <c r="BO359" s="36"/>
      <c r="BP359" s="36"/>
      <c r="BQ359" s="36">
        <v>1.11788222212756E-4</v>
      </c>
      <c r="BR359" s="36">
        <v>9.249410766115584E-6</v>
      </c>
      <c r="BS359" s="36">
        <v>3.158240143754395E-4</v>
      </c>
      <c r="BT359" s="36"/>
      <c r="BU359" s="37">
        <f t="shared" si="4"/>
        <v>0.0002358403021</v>
      </c>
      <c r="BV359" s="38"/>
      <c r="BW359" s="38"/>
      <c r="BX359" s="38"/>
      <c r="BY359" s="38"/>
      <c r="BZ359" s="38"/>
      <c r="CA359" s="38"/>
      <c r="CB359" s="42">
        <v>485455.6164011051</v>
      </c>
      <c r="CC359" s="42"/>
      <c r="CD359" s="32">
        <f t="shared" si="5"/>
        <v>428168.2592</v>
      </c>
      <c r="CE359" s="38"/>
      <c r="CF359" s="38"/>
      <c r="CG359" s="38"/>
      <c r="CH359" s="38"/>
      <c r="CI359" s="38"/>
      <c r="CJ359" s="38"/>
      <c r="CK359" s="38"/>
      <c r="CL359" s="39" t="b">
        <v>0</v>
      </c>
      <c r="CM359" s="40"/>
      <c r="CN359" s="40"/>
      <c r="CO359" s="40"/>
      <c r="CP359" s="38"/>
      <c r="CQ359" s="38"/>
      <c r="CR359" s="38"/>
      <c r="CS359" s="38"/>
    </row>
    <row r="360" ht="15.75" customHeight="1">
      <c r="A360" s="29">
        <v>44408.0</v>
      </c>
      <c r="B360" s="38"/>
      <c r="C360" s="38"/>
      <c r="D360" s="31" t="s">
        <v>73</v>
      </c>
      <c r="E360" s="31" t="str">
        <f t="shared" si="1"/>
        <v>PS</v>
      </c>
      <c r="F360" s="30" t="b">
        <f t="shared" si="11"/>
        <v>0</v>
      </c>
      <c r="G360" s="30">
        <v>2.0</v>
      </c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43">
        <v>27.157</v>
      </c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BD360" s="38"/>
      <c r="BE360" s="38"/>
      <c r="BF360" s="42">
        <v>2429.651981058096</v>
      </c>
      <c r="BG360" s="42"/>
      <c r="BH360" s="32">
        <f t="shared" si="3"/>
        <v>1894.000492</v>
      </c>
      <c r="BI360" s="38"/>
      <c r="BJ360" s="38"/>
      <c r="BK360" s="38"/>
      <c r="BL360" s="36">
        <v>1.724776189410728E-4</v>
      </c>
      <c r="BM360" s="36">
        <v>2.029483955545295E-5</v>
      </c>
      <c r="BN360" s="36"/>
      <c r="BO360" s="36"/>
      <c r="BP360" s="36"/>
      <c r="BQ360" s="36">
        <v>2.364857340923602E-4</v>
      </c>
      <c r="BR360" s="36">
        <v>4.873265039355507E-5</v>
      </c>
      <c r="BS360" s="36">
        <v>2.044816765167165E-4</v>
      </c>
      <c r="BT360" s="36"/>
      <c r="BU360" s="37">
        <f t="shared" si="4"/>
        <v>0.0002034932072</v>
      </c>
      <c r="BV360" s="38"/>
      <c r="BW360" s="38"/>
      <c r="BX360" s="38"/>
      <c r="BY360" s="38"/>
      <c r="BZ360" s="38"/>
      <c r="CA360" s="38"/>
      <c r="CB360" s="42">
        <v>400321.6086590372</v>
      </c>
      <c r="CC360" s="42"/>
      <c r="CD360" s="32">
        <f t="shared" si="5"/>
        <v>304491.2572</v>
      </c>
      <c r="CE360" s="38"/>
      <c r="CF360" s="38"/>
      <c r="CG360" s="38"/>
      <c r="CH360" s="38"/>
      <c r="CI360" s="38"/>
      <c r="CJ360" s="38"/>
      <c r="CK360" s="38"/>
      <c r="CL360" s="39" t="b">
        <v>0</v>
      </c>
      <c r="CM360" s="40"/>
      <c r="CN360" s="40"/>
      <c r="CO360" s="40"/>
      <c r="CP360" s="38"/>
      <c r="CQ360" s="38"/>
      <c r="CR360" s="38"/>
      <c r="CS360" s="38"/>
    </row>
    <row r="361" ht="15.75" customHeight="1">
      <c r="A361" s="29">
        <v>44409.0</v>
      </c>
      <c r="B361" s="38"/>
      <c r="C361" s="38"/>
      <c r="D361" s="31" t="s">
        <v>73</v>
      </c>
      <c r="E361" s="31" t="str">
        <f t="shared" si="1"/>
        <v>PS</v>
      </c>
      <c r="F361" s="30" t="b">
        <f t="shared" si="11"/>
        <v>0</v>
      </c>
      <c r="G361" s="30">
        <v>2.0</v>
      </c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43">
        <v>27.72</v>
      </c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38"/>
      <c r="BC361" s="38"/>
      <c r="BD361" s="38"/>
      <c r="BE361" s="38"/>
      <c r="BF361" s="42">
        <v>1342.057995678871</v>
      </c>
      <c r="BG361" s="42"/>
      <c r="BH361" s="32">
        <f t="shared" si="3"/>
        <v>2289.190331</v>
      </c>
      <c r="BI361" s="38"/>
      <c r="BJ361" s="38"/>
      <c r="BK361" s="38"/>
      <c r="BL361" s="36">
        <v>1.167250015128237E-4</v>
      </c>
      <c r="BM361" s="36">
        <v>3.077789478423767E-5</v>
      </c>
      <c r="BN361" s="36"/>
      <c r="BO361" s="36"/>
      <c r="BP361" s="36"/>
      <c r="BQ361" s="36">
        <v>1.641502196253273E-4</v>
      </c>
      <c r="BR361" s="36">
        <v>3.137291373258598E-5</v>
      </c>
      <c r="BS361" s="36">
        <v>1.404376105690755E-4</v>
      </c>
      <c r="BT361" s="36"/>
      <c r="BU361" s="37">
        <f t="shared" si="4"/>
        <v>0.0002082805278</v>
      </c>
      <c r="BV361" s="38"/>
      <c r="BW361" s="38"/>
      <c r="BX361" s="38"/>
      <c r="BY361" s="38"/>
      <c r="BZ361" s="38"/>
      <c r="CA361" s="38"/>
      <c r="CB361" s="42">
        <v>207931.7555605058</v>
      </c>
      <c r="CC361" s="42"/>
      <c r="CD361" s="32">
        <f t="shared" si="5"/>
        <v>366265.0911</v>
      </c>
      <c r="CE361" s="38"/>
      <c r="CF361" s="38"/>
      <c r="CG361" s="38"/>
      <c r="CH361" s="38"/>
      <c r="CI361" s="38"/>
      <c r="CJ361" s="38"/>
      <c r="CK361" s="38"/>
      <c r="CL361" s="39" t="b">
        <v>0</v>
      </c>
      <c r="CM361" s="40"/>
      <c r="CN361" s="40"/>
      <c r="CO361" s="40"/>
      <c r="CP361" s="38"/>
      <c r="CQ361" s="38"/>
      <c r="CR361" s="38"/>
      <c r="CS361" s="38"/>
    </row>
    <row r="362" ht="15.75" customHeight="1">
      <c r="A362" s="29">
        <v>44410.0</v>
      </c>
      <c r="B362" s="38"/>
      <c r="C362" s="38"/>
      <c r="D362" s="31" t="s">
        <v>73</v>
      </c>
      <c r="E362" s="31" t="str">
        <f t="shared" si="1"/>
        <v>PS</v>
      </c>
      <c r="F362" s="30" t="b">
        <f t="shared" si="11"/>
        <v>0</v>
      </c>
      <c r="G362" s="30">
        <v>2.0</v>
      </c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43">
        <v>27.882</v>
      </c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  <c r="BF362" s="42">
        <v>1304.108037102039</v>
      </c>
      <c r="BG362" s="42"/>
      <c r="BH362" s="32">
        <f t="shared" si="3"/>
        <v>1978.593333</v>
      </c>
      <c r="BI362" s="38"/>
      <c r="BJ362" s="38"/>
      <c r="BK362" s="38"/>
      <c r="BL362" s="36">
        <v>1.149971829179418E-4</v>
      </c>
      <c r="BM362" s="36">
        <v>3.178822159212334E-5</v>
      </c>
      <c r="BN362" s="36"/>
      <c r="BO362" s="36"/>
      <c r="BP362" s="36"/>
      <c r="BQ362" s="36">
        <v>1.765814686162266E-4</v>
      </c>
      <c r="BR362" s="36">
        <v>2.959503441352489E-5</v>
      </c>
      <c r="BS362" s="36">
        <v>1.457893257670842E-4</v>
      </c>
      <c r="BT362" s="36"/>
      <c r="BU362" s="37">
        <f t="shared" si="4"/>
        <v>0.0001671183637</v>
      </c>
      <c r="BV362" s="38"/>
      <c r="BW362" s="38"/>
      <c r="BX362" s="38"/>
      <c r="BY362" s="38"/>
      <c r="BZ362" s="38"/>
      <c r="CA362" s="38"/>
      <c r="CB362" s="42">
        <v>185998.4087916783</v>
      </c>
      <c r="CC362" s="42"/>
      <c r="CD362" s="32">
        <f t="shared" si="5"/>
        <v>310628.0163</v>
      </c>
      <c r="CE362" s="38"/>
      <c r="CF362" s="38"/>
      <c r="CG362" s="38"/>
      <c r="CH362" s="38"/>
      <c r="CI362" s="38"/>
      <c r="CJ362" s="38"/>
      <c r="CK362" s="38"/>
      <c r="CL362" s="39" t="b">
        <v>0</v>
      </c>
      <c r="CM362" s="40"/>
      <c r="CN362" s="40"/>
      <c r="CO362" s="40"/>
      <c r="CP362" s="38"/>
      <c r="CQ362" s="38"/>
      <c r="CR362" s="38"/>
      <c r="CS362" s="38"/>
    </row>
    <row r="363" ht="15.75" customHeight="1">
      <c r="A363" s="29">
        <v>44411.0</v>
      </c>
      <c r="B363" s="38"/>
      <c r="C363" s="38"/>
      <c r="D363" s="31" t="s">
        <v>73</v>
      </c>
      <c r="E363" s="31" t="str">
        <f t="shared" si="1"/>
        <v>PS</v>
      </c>
      <c r="F363" s="30" t="b">
        <f t="shared" si="11"/>
        <v>0</v>
      </c>
      <c r="G363" s="30">
        <v>2.0</v>
      </c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43">
        <v>26.814</v>
      </c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  <c r="BF363" s="42">
        <v>3388.265327096898</v>
      </c>
      <c r="BG363" s="42"/>
      <c r="BH363" s="32">
        <f t="shared" si="3"/>
        <v>1899.517156</v>
      </c>
      <c r="BI363" s="38"/>
      <c r="BJ363" s="38"/>
      <c r="BK363" s="38"/>
      <c r="BL363" s="36">
        <v>2.310038490781756E-4</v>
      </c>
      <c r="BM363" s="36">
        <v>9.108551643733936E-6</v>
      </c>
      <c r="BN363" s="36"/>
      <c r="BO363" s="36"/>
      <c r="BP363" s="36"/>
      <c r="BQ363" s="36">
        <v>2.387361747113058E-4</v>
      </c>
      <c r="BR363" s="36">
        <v>7.635259432648254E-6</v>
      </c>
      <c r="BS363" s="36">
        <v>2.348700118947407E-4</v>
      </c>
      <c r="BT363" s="36"/>
      <c r="BU363" s="37">
        <f t="shared" si="4"/>
        <v>0.000183823153</v>
      </c>
      <c r="BV363" s="38"/>
      <c r="BW363" s="38"/>
      <c r="BX363" s="38"/>
      <c r="BY363" s="38"/>
      <c r="BZ363" s="38"/>
      <c r="CA363" s="38"/>
      <c r="CB363" s="42">
        <v>551618.0659146928</v>
      </c>
      <c r="CC363" s="42"/>
      <c r="CD363" s="32">
        <f t="shared" si="5"/>
        <v>287570.0736</v>
      </c>
      <c r="CE363" s="38"/>
      <c r="CF363" s="38"/>
      <c r="CG363" s="38"/>
      <c r="CH363" s="38"/>
      <c r="CI363" s="38"/>
      <c r="CJ363" s="38"/>
      <c r="CK363" s="38"/>
      <c r="CL363" s="39" t="b">
        <v>0</v>
      </c>
      <c r="CM363" s="40"/>
      <c r="CN363" s="40"/>
      <c r="CO363" s="40"/>
      <c r="CP363" s="38"/>
      <c r="CQ363" s="38"/>
      <c r="CR363" s="38"/>
      <c r="CS363" s="38"/>
    </row>
    <row r="364" ht="15.75" customHeight="1">
      <c r="A364" s="29">
        <v>44412.0</v>
      </c>
      <c r="B364" s="38"/>
      <c r="C364" s="38"/>
      <c r="D364" s="31" t="s">
        <v>73</v>
      </c>
      <c r="E364" s="31" t="str">
        <f t="shared" si="1"/>
        <v>PS</v>
      </c>
      <c r="F364" s="30" t="b">
        <f t="shared" si="11"/>
        <v>0</v>
      </c>
      <c r="G364" s="30">
        <v>2.0</v>
      </c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43">
        <v>27.255</v>
      </c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  <c r="BF364" s="42">
        <v>1428.883323415492</v>
      </c>
      <c r="BG364" s="42"/>
      <c r="BH364" s="32">
        <f t="shared" si="3"/>
        <v>1781.307212</v>
      </c>
      <c r="BI364" s="38"/>
      <c r="BJ364" s="38"/>
      <c r="BK364" s="38"/>
      <c r="BL364" s="36">
        <v>1.388688154493793E-4</v>
      </c>
      <c r="BM364" s="36">
        <v>3.88009595936804E-5</v>
      </c>
      <c r="BN364" s="36"/>
      <c r="BO364" s="36"/>
      <c r="BP364" s="36"/>
      <c r="BQ364" s="36">
        <v>8.115757200280188E-5</v>
      </c>
      <c r="BR364" s="36">
        <v>3.209092856261628E-5</v>
      </c>
      <c r="BS364" s="36">
        <v>1.100131937260906E-4</v>
      </c>
      <c r="BT364" s="36"/>
      <c r="BU364" s="37">
        <f t="shared" si="4"/>
        <v>0.0001738913942</v>
      </c>
      <c r="BV364" s="38"/>
      <c r="BW364" s="38"/>
      <c r="BX364" s="38"/>
      <c r="BY364" s="38"/>
      <c r="BZ364" s="38"/>
      <c r="CA364" s="38"/>
      <c r="CB364" s="42">
        <v>207270.2426863427</v>
      </c>
      <c r="CC364" s="42"/>
      <c r="CD364" s="32">
        <f t="shared" si="5"/>
        <v>269178.2375</v>
      </c>
      <c r="CE364" s="38"/>
      <c r="CF364" s="38"/>
      <c r="CG364" s="38"/>
      <c r="CH364" s="38"/>
      <c r="CI364" s="38"/>
      <c r="CJ364" s="38"/>
      <c r="CK364" s="38"/>
      <c r="CL364" s="39" t="b">
        <v>0</v>
      </c>
      <c r="CM364" s="40"/>
      <c r="CN364" s="40"/>
      <c r="CO364" s="40"/>
      <c r="CP364" s="38"/>
      <c r="CQ364" s="38"/>
      <c r="CR364" s="38"/>
      <c r="CS364" s="38"/>
    </row>
    <row r="365" ht="15.75" customHeight="1">
      <c r="A365" s="29">
        <v>44413.0</v>
      </c>
      <c r="B365" s="38"/>
      <c r="C365" s="38"/>
      <c r="D365" s="31" t="s">
        <v>73</v>
      </c>
      <c r="E365" s="31" t="str">
        <f t="shared" si="1"/>
        <v>PS</v>
      </c>
      <c r="F365" s="30" t="b">
        <f t="shared" si="11"/>
        <v>0</v>
      </c>
      <c r="G365" s="30">
        <v>2.0</v>
      </c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43">
        <v>27.601</v>
      </c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BD365" s="38"/>
      <c r="BE365" s="38"/>
      <c r="BF365" s="42">
        <v>2034.271098295093</v>
      </c>
      <c r="BG365" s="42"/>
      <c r="BH365" s="32">
        <f t="shared" si="3"/>
        <v>1593.917937</v>
      </c>
      <c r="BI365" s="38"/>
      <c r="BJ365" s="38"/>
      <c r="BK365" s="38"/>
      <c r="BL365" s="36">
        <v>3.266003103725684E-4</v>
      </c>
      <c r="BM365" s="36">
        <v>1.666831629166315E-5</v>
      </c>
      <c r="BN365" s="36"/>
      <c r="BO365" s="36"/>
      <c r="BP365" s="36"/>
      <c r="BQ365" s="36">
        <v>2.494109353882685E-4</v>
      </c>
      <c r="BR365" s="36">
        <v>8.61430630972406E-6</v>
      </c>
      <c r="BS365" s="36">
        <v>2.880056228804185E-4</v>
      </c>
      <c r="BT365" s="36"/>
      <c r="BU365" s="37">
        <f t="shared" si="4"/>
        <v>0.0001562328291</v>
      </c>
      <c r="BV365" s="38"/>
      <c r="BW365" s="38"/>
      <c r="BX365" s="38"/>
      <c r="BY365" s="38"/>
      <c r="BZ365" s="38"/>
      <c r="CA365" s="38"/>
      <c r="CB365" s="42">
        <v>285031.8949376168</v>
      </c>
      <c r="CC365" s="42"/>
      <c r="CD365" s="32">
        <f t="shared" si="5"/>
        <v>243179.7402</v>
      </c>
      <c r="CE365" s="38"/>
      <c r="CF365" s="38"/>
      <c r="CG365" s="38"/>
      <c r="CH365" s="38"/>
      <c r="CI365" s="38"/>
      <c r="CJ365" s="38"/>
      <c r="CK365" s="38"/>
      <c r="CL365" s="39" t="b">
        <v>0</v>
      </c>
      <c r="CM365" s="40"/>
      <c r="CN365" s="40"/>
      <c r="CO365" s="40"/>
      <c r="CP365" s="38"/>
      <c r="CQ365" s="38"/>
      <c r="CR365" s="38"/>
      <c r="CS365" s="38"/>
    </row>
    <row r="366" ht="15.75" customHeight="1">
      <c r="A366" s="29">
        <v>44414.0</v>
      </c>
      <c r="B366" s="38"/>
      <c r="C366" s="38"/>
      <c r="D366" s="31" t="s">
        <v>73</v>
      </c>
      <c r="E366" s="31" t="str">
        <f t="shared" si="1"/>
        <v>PS</v>
      </c>
      <c r="F366" s="30" t="b">
        <f t="shared" si="11"/>
        <v>0</v>
      </c>
      <c r="G366" s="30">
        <v>2.0</v>
      </c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43">
        <v>27.465</v>
      </c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42">
        <v>751.0082745479671</v>
      </c>
      <c r="BG366" s="42"/>
      <c r="BH366" s="32">
        <f t="shared" si="3"/>
        <v>1107.225283</v>
      </c>
      <c r="BI366" s="38"/>
      <c r="BJ366" s="38"/>
      <c r="BK366" s="38"/>
      <c r="BL366" s="36">
        <v>1.102501665963538E-4</v>
      </c>
      <c r="BM366" s="36">
        <v>8.949401070247016E-6</v>
      </c>
      <c r="BN366" s="36"/>
      <c r="BO366" s="36"/>
      <c r="BP366" s="36"/>
      <c r="BQ366" s="36">
        <v>7.130746700146963E-5</v>
      </c>
      <c r="BR366" s="36">
        <v>1.236290575770862E-5</v>
      </c>
      <c r="BS366" s="36">
        <v>9.07788167989117E-5</v>
      </c>
      <c r="BT366" s="36"/>
      <c r="BU366" s="37">
        <f t="shared" si="4"/>
        <v>0.0001454295713</v>
      </c>
      <c r="BV366" s="38"/>
      <c r="BW366" s="38"/>
      <c r="BX366" s="38"/>
      <c r="BY366" s="38"/>
      <c r="BZ366" s="38"/>
      <c r="CA366" s="38"/>
      <c r="CB366" s="42">
        <v>115972.5752763834</v>
      </c>
      <c r="CC366" s="42"/>
      <c r="CD366" s="32">
        <f t="shared" si="5"/>
        <v>163682.8662</v>
      </c>
      <c r="CE366" s="38"/>
      <c r="CF366" s="38"/>
      <c r="CG366" s="38"/>
      <c r="CH366" s="38"/>
      <c r="CI366" s="38"/>
      <c r="CJ366" s="38"/>
      <c r="CK366" s="38"/>
      <c r="CL366" s="39" t="b">
        <v>0</v>
      </c>
      <c r="CM366" s="40"/>
      <c r="CN366" s="40"/>
      <c r="CO366" s="40"/>
      <c r="CP366" s="38"/>
      <c r="CQ366" s="38"/>
      <c r="CR366" s="38"/>
      <c r="CS366" s="38"/>
    </row>
    <row r="367" ht="15.75" customHeight="1">
      <c r="A367" s="29">
        <v>44415.0</v>
      </c>
      <c r="B367" s="38"/>
      <c r="C367" s="38"/>
      <c r="D367" s="31" t="s">
        <v>73</v>
      </c>
      <c r="E367" s="31" t="str">
        <f t="shared" si="1"/>
        <v>PS</v>
      </c>
      <c r="F367" s="30" t="b">
        <f t="shared" si="11"/>
        <v>0</v>
      </c>
      <c r="G367" s="30">
        <v>2.0</v>
      </c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43">
        <v>28.121</v>
      </c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  <c r="BF367" s="42">
        <v>367.1616617033309</v>
      </c>
      <c r="BG367" s="42"/>
      <c r="BH367" s="32">
        <f t="shared" si="3"/>
        <v>1048.034115</v>
      </c>
      <c r="BI367" s="38"/>
      <c r="BJ367" s="38"/>
      <c r="BK367" s="38"/>
      <c r="BL367" s="36">
        <v>8.517335370171988E-5</v>
      </c>
      <c r="BM367" s="36">
        <v>6.38813169750769E-6</v>
      </c>
      <c r="BN367" s="36"/>
      <c r="BO367" s="36"/>
      <c r="BP367" s="36"/>
      <c r="BQ367" s="36">
        <v>2.981964634720774E-5</v>
      </c>
      <c r="BR367" s="36">
        <v>1.276365583172586E-5</v>
      </c>
      <c r="BS367" s="36">
        <v>5.749650002446381E-5</v>
      </c>
      <c r="BT367" s="36"/>
      <c r="BU367" s="37">
        <f t="shared" si="4"/>
        <v>0.0001798849871</v>
      </c>
      <c r="BV367" s="38"/>
      <c r="BW367" s="38"/>
      <c r="BX367" s="38"/>
      <c r="BY367" s="38"/>
      <c r="BZ367" s="38"/>
      <c r="CA367" s="38"/>
      <c r="CB367" s="42">
        <v>56005.92197207181</v>
      </c>
      <c r="CC367" s="42"/>
      <c r="CD367" s="32">
        <f t="shared" si="5"/>
        <v>157799.3418</v>
      </c>
      <c r="CE367" s="38"/>
      <c r="CF367" s="38"/>
      <c r="CG367" s="38"/>
      <c r="CH367" s="38"/>
      <c r="CI367" s="38"/>
      <c r="CJ367" s="38"/>
      <c r="CK367" s="38"/>
      <c r="CL367" s="39" t="b">
        <v>0</v>
      </c>
      <c r="CM367" s="40"/>
      <c r="CN367" s="40"/>
      <c r="CO367" s="40"/>
      <c r="CP367" s="38"/>
      <c r="CQ367" s="38"/>
      <c r="CR367" s="38"/>
      <c r="CS367" s="38"/>
    </row>
    <row r="368" ht="15.75" customHeight="1">
      <c r="A368" s="29">
        <v>44416.0</v>
      </c>
      <c r="B368" s="38"/>
      <c r="C368" s="38"/>
      <c r="D368" s="31" t="s">
        <v>73</v>
      </c>
      <c r="E368" s="31" t="str">
        <f t="shared" si="1"/>
        <v>PS</v>
      </c>
      <c r="F368" s="30" t="b">
        <f t="shared" si="11"/>
        <v>0</v>
      </c>
      <c r="G368" s="30">
        <v>2.0</v>
      </c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43">
        <v>28.806</v>
      </c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  <c r="BF368" s="42">
        <v>954.8020583636394</v>
      </c>
      <c r="BG368" s="42"/>
      <c r="BH368" s="32">
        <f t="shared" si="3"/>
        <v>1091.627434</v>
      </c>
      <c r="BI368" s="38"/>
      <c r="BJ368" s="38"/>
      <c r="BK368" s="38"/>
      <c r="BL368" s="36">
        <v>1.802326323166334E-4</v>
      </c>
      <c r="BM368" s="36">
        <v>1.041733716957582E-5</v>
      </c>
      <c r="BN368" s="36"/>
      <c r="BO368" s="36"/>
      <c r="BP368" s="36"/>
      <c r="BQ368" s="36">
        <v>1.814748133706453E-4</v>
      </c>
      <c r="BR368" s="36">
        <v>1.378106932193045E-5</v>
      </c>
      <c r="BS368" s="36">
        <v>1.808537228436394E-4</v>
      </c>
      <c r="BT368" s="36"/>
      <c r="BU368" s="37">
        <f t="shared" si="4"/>
        <v>0.000228684757</v>
      </c>
      <c r="BV368" s="38"/>
      <c r="BW368" s="38"/>
      <c r="BX368" s="38"/>
      <c r="BY368" s="38"/>
      <c r="BZ368" s="38"/>
      <c r="CA368" s="38"/>
      <c r="CB368" s="42">
        <v>154133.6962816423</v>
      </c>
      <c r="CC368" s="42"/>
      <c r="CD368" s="32">
        <f t="shared" si="5"/>
        <v>180513.1683</v>
      </c>
      <c r="CE368" s="38"/>
      <c r="CF368" s="38"/>
      <c r="CG368" s="38"/>
      <c r="CH368" s="38"/>
      <c r="CI368" s="38"/>
      <c r="CJ368" s="38"/>
      <c r="CK368" s="38"/>
      <c r="CL368" s="39" t="b">
        <v>0</v>
      </c>
      <c r="CM368" s="40"/>
      <c r="CN368" s="40"/>
      <c r="CO368" s="40"/>
      <c r="CP368" s="38"/>
      <c r="CQ368" s="38"/>
      <c r="CR368" s="38"/>
      <c r="CS368" s="38"/>
    </row>
    <row r="369" ht="15.75" customHeight="1">
      <c r="A369" s="29">
        <v>44417.0</v>
      </c>
      <c r="B369" s="38"/>
      <c r="C369" s="38"/>
      <c r="D369" s="31" t="s">
        <v>73</v>
      </c>
      <c r="E369" s="31" t="str">
        <f t="shared" si="1"/>
        <v>PS</v>
      </c>
      <c r="F369" s="30" t="b">
        <f t="shared" si="11"/>
        <v>0</v>
      </c>
      <c r="G369" s="30">
        <v>2.0</v>
      </c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43">
        <v>28.434</v>
      </c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  <c r="BF369" s="42">
        <v>1132.927480855329</v>
      </c>
      <c r="BG369" s="42"/>
      <c r="BH369" s="32">
        <f t="shared" si="3"/>
        <v>1432.589314</v>
      </c>
      <c r="BI369" s="38"/>
      <c r="BJ369" s="38"/>
      <c r="BK369" s="38"/>
      <c r="BL369" s="36">
        <v>2.528308152270673E-4</v>
      </c>
      <c r="BM369" s="36">
        <v>1.293720133011431E-5</v>
      </c>
      <c r="BN369" s="36"/>
      <c r="BO369" s="36"/>
      <c r="BP369" s="36"/>
      <c r="BQ369" s="36">
        <v>3.117497308490041E-4</v>
      </c>
      <c r="BR369" s="36">
        <v>4.947751628261415E-5</v>
      </c>
      <c r="BS369" s="36">
        <v>2.822902730380357E-4</v>
      </c>
      <c r="BT369" s="36"/>
      <c r="BU369" s="37">
        <f t="shared" si="4"/>
        <v>0.0002480993858</v>
      </c>
      <c r="BV369" s="38"/>
      <c r="BW369" s="38"/>
      <c r="BX369" s="38"/>
      <c r="BY369" s="38"/>
      <c r="BZ369" s="38"/>
      <c r="CA369" s="38"/>
      <c r="CB369" s="42">
        <v>177852.6205820738</v>
      </c>
      <c r="CC369" s="42"/>
      <c r="CD369" s="32">
        <f t="shared" si="5"/>
        <v>238059.7987</v>
      </c>
      <c r="CE369" s="38"/>
      <c r="CF369" s="38"/>
      <c r="CG369" s="38"/>
      <c r="CH369" s="38"/>
      <c r="CI369" s="38"/>
      <c r="CJ369" s="38"/>
      <c r="CK369" s="38"/>
      <c r="CL369" s="39" t="b">
        <v>0</v>
      </c>
      <c r="CM369" s="40"/>
      <c r="CN369" s="40"/>
      <c r="CO369" s="40"/>
      <c r="CP369" s="38"/>
      <c r="CQ369" s="38"/>
      <c r="CR369" s="38"/>
      <c r="CS369" s="38"/>
    </row>
    <row r="370" ht="15.75" customHeight="1">
      <c r="A370" s="29">
        <v>44418.0</v>
      </c>
      <c r="B370" s="38"/>
      <c r="C370" s="38"/>
      <c r="D370" s="31" t="s">
        <v>73</v>
      </c>
      <c r="E370" s="31" t="str">
        <f t="shared" si="1"/>
        <v>PS</v>
      </c>
      <c r="F370" s="30" t="b">
        <f t="shared" si="11"/>
        <v>0</v>
      </c>
      <c r="G370" s="30">
        <v>2.0</v>
      </c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43">
        <v>28.253</v>
      </c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  <c r="BF370" s="42">
        <v>2252.237695756052</v>
      </c>
      <c r="BG370" s="42"/>
      <c r="BH370" s="32">
        <f t="shared" si="3"/>
        <v>1537.675321</v>
      </c>
      <c r="BI370" s="38"/>
      <c r="BJ370" s="38"/>
      <c r="BK370" s="38"/>
      <c r="BL370" s="36">
        <v>5.360929972468975E-4</v>
      </c>
      <c r="BM370" s="36">
        <v>7.397240445053917E-5</v>
      </c>
      <c r="BN370" s="36"/>
      <c r="BO370" s="36"/>
      <c r="BP370" s="36"/>
      <c r="BQ370" s="36">
        <v>5.279159470800721E-4</v>
      </c>
      <c r="BR370" s="36">
        <v>9.679544442847507E-5</v>
      </c>
      <c r="BS370" s="36">
        <v>5.320044721634848E-4</v>
      </c>
      <c r="BT370" s="36"/>
      <c r="BU370" s="37">
        <f t="shared" si="4"/>
        <v>0.0003679455279</v>
      </c>
      <c r="BV370" s="38"/>
      <c r="BW370" s="38"/>
      <c r="BX370" s="38"/>
      <c r="BY370" s="38"/>
      <c r="BZ370" s="38"/>
      <c r="CA370" s="38"/>
      <c r="CB370" s="42">
        <v>398601.0273949059</v>
      </c>
      <c r="CC370" s="42"/>
      <c r="CD370" s="32">
        <f t="shared" si="5"/>
        <v>253849.2484</v>
      </c>
      <c r="CE370" s="38"/>
      <c r="CF370" s="38"/>
      <c r="CG370" s="38"/>
      <c r="CH370" s="38"/>
      <c r="CI370" s="38"/>
      <c r="CJ370" s="38"/>
      <c r="CK370" s="38"/>
      <c r="CL370" s="39" t="b">
        <v>0</v>
      </c>
      <c r="CM370" s="40"/>
      <c r="CN370" s="40"/>
      <c r="CO370" s="40"/>
      <c r="CP370" s="38"/>
      <c r="CQ370" s="38"/>
      <c r="CR370" s="38"/>
      <c r="CS370" s="38"/>
    </row>
    <row r="371" ht="15.75" customHeight="1">
      <c r="A371" s="29">
        <v>44419.0</v>
      </c>
      <c r="B371" s="38"/>
      <c r="C371" s="38"/>
      <c r="D371" s="31" t="s">
        <v>73</v>
      </c>
      <c r="E371" s="31" t="str">
        <f t="shared" si="1"/>
        <v>PS</v>
      </c>
      <c r="F371" s="30" t="b">
        <f t="shared" si="11"/>
        <v>0</v>
      </c>
      <c r="G371" s="30">
        <v>2.0</v>
      </c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43">
        <v>27.264</v>
      </c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BD371" s="38"/>
      <c r="BE371" s="38"/>
      <c r="BF371" s="42">
        <v>2455.817671331224</v>
      </c>
      <c r="BG371" s="42"/>
      <c r="BH371" s="32">
        <f t="shared" si="3"/>
        <v>1635.886323</v>
      </c>
      <c r="BI371" s="38"/>
      <c r="BJ371" s="38"/>
      <c r="BK371" s="38"/>
      <c r="BL371" s="36">
        <v>2.100246925362425E-4</v>
      </c>
      <c r="BM371" s="36">
        <v>2.294380588863621E-5</v>
      </c>
      <c r="BN371" s="36"/>
      <c r="BO371" s="36"/>
      <c r="BP371" s="36"/>
      <c r="BQ371" s="36">
        <v>1.656792297000627E-4</v>
      </c>
      <c r="BR371" s="36">
        <v>5.917275243849173E-5</v>
      </c>
      <c r="BS371" s="36">
        <v>1.878519611181526E-4</v>
      </c>
      <c r="BT371" s="36"/>
      <c r="BU371" s="37">
        <f t="shared" si="4"/>
        <v>0.0003833985833</v>
      </c>
      <c r="BV371" s="38"/>
      <c r="BW371" s="38"/>
      <c r="BX371" s="38"/>
      <c r="BY371" s="38"/>
      <c r="BZ371" s="38"/>
      <c r="CA371" s="38"/>
      <c r="CB371" s="42">
        <v>403705.7274459614</v>
      </c>
      <c r="CC371" s="42"/>
      <c r="CD371" s="32">
        <f t="shared" si="5"/>
        <v>272428.1682</v>
      </c>
      <c r="CE371" s="38"/>
      <c r="CF371" s="38"/>
      <c r="CG371" s="38"/>
      <c r="CH371" s="38"/>
      <c r="CI371" s="38"/>
      <c r="CJ371" s="38"/>
      <c r="CK371" s="38"/>
      <c r="CL371" s="39" t="b">
        <v>0</v>
      </c>
      <c r="CM371" s="40"/>
      <c r="CN371" s="40"/>
      <c r="CO371" s="40"/>
      <c r="CP371" s="38"/>
      <c r="CQ371" s="38"/>
      <c r="CR371" s="38"/>
      <c r="CS371" s="38"/>
    </row>
    <row r="372" ht="15.75" customHeight="1">
      <c r="A372" s="29">
        <v>44420.0</v>
      </c>
      <c r="B372" s="38"/>
      <c r="C372" s="38"/>
      <c r="D372" s="31" t="s">
        <v>73</v>
      </c>
      <c r="E372" s="31" t="str">
        <f t="shared" si="1"/>
        <v>PS</v>
      </c>
      <c r="F372" s="30" t="b">
        <f t="shared" si="11"/>
        <v>0</v>
      </c>
      <c r="G372" s="30">
        <v>2.0</v>
      </c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43">
        <v>29.571</v>
      </c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8"/>
      <c r="BE372" s="38"/>
      <c r="BF372" s="42">
        <v>892.5916980416978</v>
      </c>
      <c r="BG372" s="42"/>
      <c r="BH372" s="32">
        <f t="shared" si="3"/>
        <v>1712.816657</v>
      </c>
      <c r="BI372" s="38"/>
      <c r="BJ372" s="38"/>
      <c r="BK372" s="38"/>
      <c r="BL372" s="36">
        <v>5.872605469672738E-4</v>
      </c>
      <c r="BM372" s="36">
        <v>1.923582277052804E-4</v>
      </c>
      <c r="BN372" s="36"/>
      <c r="BO372" s="36"/>
      <c r="BP372" s="36"/>
      <c r="BQ372" s="36">
        <v>7.261938741620271E-4</v>
      </c>
      <c r="BR372" s="36">
        <v>2.620630944129629E-4</v>
      </c>
      <c r="BS372" s="36">
        <v>6.567272105646505E-4</v>
      </c>
      <c r="BT372" s="36"/>
      <c r="BU372" s="37">
        <f t="shared" si="4"/>
        <v>0.0003659122322</v>
      </c>
      <c r="BV372" s="38"/>
      <c r="BW372" s="38"/>
      <c r="BX372" s="38"/>
      <c r="BY372" s="38"/>
      <c r="BZ372" s="38"/>
      <c r="CA372" s="38"/>
      <c r="CB372" s="42">
        <v>134953.1703061694</v>
      </c>
      <c r="CC372" s="42"/>
      <c r="CD372" s="32">
        <f t="shared" si="5"/>
        <v>300563.3404</v>
      </c>
      <c r="CE372" s="38"/>
      <c r="CF372" s="38"/>
      <c r="CG372" s="38"/>
      <c r="CH372" s="38"/>
      <c r="CI372" s="38"/>
      <c r="CJ372" s="38"/>
      <c r="CK372" s="38"/>
      <c r="CL372" s="39" t="b">
        <v>0</v>
      </c>
      <c r="CM372" s="40"/>
      <c r="CN372" s="40"/>
      <c r="CO372" s="40"/>
      <c r="CP372" s="38"/>
      <c r="CQ372" s="38"/>
      <c r="CR372" s="38"/>
      <c r="CS372" s="38"/>
    </row>
    <row r="373" ht="15.75" customHeight="1">
      <c r="A373" s="29">
        <v>44421.0</v>
      </c>
      <c r="B373" s="38"/>
      <c r="C373" s="38"/>
      <c r="D373" s="31" t="s">
        <v>73</v>
      </c>
      <c r="E373" s="31" t="str">
        <f t="shared" si="1"/>
        <v>PS</v>
      </c>
      <c r="F373" s="30" t="b">
        <f t="shared" si="11"/>
        <v>0</v>
      </c>
      <c r="G373" s="30">
        <v>2.0</v>
      </c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43">
        <v>28.208</v>
      </c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BD373" s="38"/>
      <c r="BE373" s="38"/>
      <c r="BF373" s="42">
        <v>1445.857071201201</v>
      </c>
      <c r="BG373" s="42"/>
      <c r="BH373" s="32">
        <f t="shared" si="3"/>
        <v>1534.887641</v>
      </c>
      <c r="BI373" s="38"/>
      <c r="BJ373" s="38"/>
      <c r="BK373" s="38"/>
      <c r="BL373" s="36">
        <v>2.044318051789587E-4</v>
      </c>
      <c r="BM373" s="36">
        <v>3.417121373850612E-5</v>
      </c>
      <c r="BN373" s="36"/>
      <c r="BO373" s="36"/>
      <c r="BP373" s="36"/>
      <c r="BQ373" s="36">
        <v>3.118061941092017E-4</v>
      </c>
      <c r="BR373" s="36">
        <v>1.069475120719098E-4</v>
      </c>
      <c r="BS373" s="36">
        <v>2.581189996440802E-4</v>
      </c>
      <c r="BT373" s="36"/>
      <c r="BU373" s="37">
        <f t="shared" si="4"/>
        <v>0.00030529603</v>
      </c>
      <c r="BV373" s="38"/>
      <c r="BW373" s="38"/>
      <c r="BX373" s="38"/>
      <c r="BY373" s="38"/>
      <c r="BZ373" s="38"/>
      <c r="CA373" s="38"/>
      <c r="CB373" s="42">
        <v>247028.2952574031</v>
      </c>
      <c r="CC373" s="42"/>
      <c r="CD373" s="32">
        <f t="shared" si="5"/>
        <v>271777.5281</v>
      </c>
      <c r="CE373" s="38"/>
      <c r="CF373" s="38"/>
      <c r="CG373" s="38"/>
      <c r="CH373" s="38"/>
      <c r="CI373" s="38"/>
      <c r="CJ373" s="38"/>
      <c r="CK373" s="38"/>
      <c r="CL373" s="39" t="b">
        <v>0</v>
      </c>
      <c r="CM373" s="40"/>
      <c r="CN373" s="40"/>
      <c r="CO373" s="40"/>
      <c r="CP373" s="38"/>
      <c r="CQ373" s="38"/>
      <c r="CR373" s="38"/>
      <c r="CS373" s="38"/>
    </row>
    <row r="374" ht="15.75" customHeight="1">
      <c r="A374" s="29">
        <v>44422.0</v>
      </c>
      <c r="B374" s="38"/>
      <c r="C374" s="38"/>
      <c r="D374" s="31" t="s">
        <v>73</v>
      </c>
      <c r="E374" s="31" t="str">
        <f t="shared" si="1"/>
        <v>PS</v>
      </c>
      <c r="F374" s="30" t="b">
        <f t="shared" si="11"/>
        <v>0</v>
      </c>
      <c r="G374" s="30">
        <v>2.0</v>
      </c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43">
        <v>27.569</v>
      </c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  <c r="BF374" s="42">
        <v>1517.579149933029</v>
      </c>
      <c r="BG374" s="42"/>
      <c r="BH374" s="32">
        <f t="shared" si="3"/>
        <v>1322.37209</v>
      </c>
      <c r="BI374" s="38"/>
      <c r="BJ374" s="38"/>
      <c r="BK374" s="38"/>
      <c r="BL374" s="36">
        <v>1.634964255062824E-4</v>
      </c>
      <c r="BM374" s="36">
        <v>1.013569207527574E-5</v>
      </c>
      <c r="BN374" s="36"/>
      <c r="BO374" s="36"/>
      <c r="BP374" s="36"/>
      <c r="BQ374" s="36">
        <v>2.262206093361838E-4</v>
      </c>
      <c r="BR374" s="36">
        <v>5.443051943473286E-5</v>
      </c>
      <c r="BS374" s="36">
        <v>1.948585174212331E-4</v>
      </c>
      <c r="BT374" s="36"/>
      <c r="BU374" s="37">
        <f t="shared" si="4"/>
        <v>0.0002997054314</v>
      </c>
      <c r="BV374" s="38"/>
      <c r="BW374" s="38"/>
      <c r="BX374" s="38"/>
      <c r="BY374" s="38"/>
      <c r="BZ374" s="38"/>
      <c r="CA374" s="38"/>
      <c r="CB374" s="42">
        <v>318528.4817273183</v>
      </c>
      <c r="CC374" s="42"/>
      <c r="CD374" s="32">
        <f t="shared" si="5"/>
        <v>241362.2983</v>
      </c>
      <c r="CE374" s="38"/>
      <c r="CF374" s="38"/>
      <c r="CG374" s="38"/>
      <c r="CH374" s="38"/>
      <c r="CI374" s="38"/>
      <c r="CJ374" s="38"/>
      <c r="CK374" s="38"/>
      <c r="CL374" s="39" t="b">
        <v>0</v>
      </c>
      <c r="CM374" s="40"/>
      <c r="CN374" s="40"/>
      <c r="CO374" s="40"/>
      <c r="CP374" s="38"/>
      <c r="CQ374" s="38"/>
      <c r="CR374" s="38"/>
      <c r="CS374" s="38"/>
    </row>
    <row r="375" ht="15.75" customHeight="1">
      <c r="A375" s="29">
        <v>44423.0</v>
      </c>
      <c r="B375" s="38"/>
      <c r="C375" s="38"/>
      <c r="D375" s="31" t="s">
        <v>73</v>
      </c>
      <c r="E375" s="31" t="str">
        <f t="shared" si="1"/>
        <v>PS</v>
      </c>
      <c r="F375" s="30" t="b">
        <f t="shared" si="11"/>
        <v>0</v>
      </c>
      <c r="G375" s="30">
        <v>2.0</v>
      </c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43">
        <v>28.224</v>
      </c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  <c r="BA375" s="38"/>
      <c r="BB375" s="38"/>
      <c r="BC375" s="38"/>
      <c r="BD375" s="38"/>
      <c r="BE375" s="38"/>
      <c r="BF375" s="42">
        <v>1362.592612716951</v>
      </c>
      <c r="BG375" s="42"/>
      <c r="BH375" s="32">
        <f t="shared" si="3"/>
        <v>1450.861782</v>
      </c>
      <c r="BI375" s="38"/>
      <c r="BJ375" s="38"/>
      <c r="BK375" s="38"/>
      <c r="BL375" s="36">
        <v>2.375417105234616E-4</v>
      </c>
      <c r="BM375" s="36">
        <v>3.248902676193548E-5</v>
      </c>
      <c r="BN375" s="36"/>
      <c r="BO375" s="36"/>
      <c r="BP375" s="36"/>
      <c r="BQ375" s="36">
        <v>2.203052116284502E-4</v>
      </c>
      <c r="BR375" s="36">
        <v>5.711503291560098E-5</v>
      </c>
      <c r="BS375" s="36">
        <v>2.289234610759559E-4</v>
      </c>
      <c r="BT375" s="36"/>
      <c r="BU375" s="37">
        <f t="shared" si="4"/>
        <v>0.0002119592137</v>
      </c>
      <c r="BV375" s="38"/>
      <c r="BW375" s="38"/>
      <c r="BX375" s="38"/>
      <c r="BY375" s="38"/>
      <c r="BZ375" s="38"/>
      <c r="CA375" s="38"/>
      <c r="CB375" s="42">
        <v>254671.96579833</v>
      </c>
      <c r="CC375" s="42"/>
      <c r="CD375" s="32">
        <f t="shared" si="5"/>
        <v>261373.8263</v>
      </c>
      <c r="CE375" s="38"/>
      <c r="CF375" s="38"/>
      <c r="CG375" s="38"/>
      <c r="CH375" s="38"/>
      <c r="CI375" s="38"/>
      <c r="CJ375" s="38"/>
      <c r="CK375" s="38"/>
      <c r="CL375" s="39" t="b">
        <v>0</v>
      </c>
      <c r="CM375" s="40"/>
      <c r="CN375" s="40"/>
      <c r="CO375" s="40"/>
      <c r="CP375" s="38"/>
      <c r="CQ375" s="38"/>
      <c r="CR375" s="38"/>
      <c r="CS375" s="38"/>
    </row>
    <row r="376" ht="15.75" customHeight="1">
      <c r="A376" s="29">
        <v>44424.0</v>
      </c>
      <c r="B376" s="38"/>
      <c r="C376" s="38"/>
      <c r="D376" s="31" t="s">
        <v>73</v>
      </c>
      <c r="E376" s="31" t="str">
        <f t="shared" si="1"/>
        <v>PS</v>
      </c>
      <c r="F376" s="30" t="b">
        <f t="shared" si="11"/>
        <v>0</v>
      </c>
      <c r="G376" s="30">
        <v>2.0</v>
      </c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43">
        <v>27.517</v>
      </c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  <c r="BE376" s="38"/>
      <c r="BF376" s="42">
        <v>1393.239916557408</v>
      </c>
      <c r="BG376" s="42"/>
      <c r="BH376" s="32">
        <f t="shared" si="3"/>
        <v>1442.111372</v>
      </c>
      <c r="BI376" s="38"/>
      <c r="BJ376" s="38"/>
      <c r="BK376" s="38"/>
      <c r="BL376" s="36">
        <v>1.660472619798104E-4</v>
      </c>
      <c r="BM376" s="36">
        <v>1.359567840548493E-5</v>
      </c>
      <c r="BN376" s="36"/>
      <c r="BO376" s="36"/>
      <c r="BP376" s="36"/>
      <c r="BQ376" s="36">
        <v>1.537506750032743E-4</v>
      </c>
      <c r="BR376" s="36">
        <v>8.108904391890978E-6</v>
      </c>
      <c r="BS376" s="36">
        <v>1.598989684915424E-4</v>
      </c>
      <c r="BT376" s="36"/>
      <c r="BU376" s="37">
        <f t="shared" si="4"/>
        <v>0.0001960463457</v>
      </c>
      <c r="BV376" s="38"/>
      <c r="BW376" s="38"/>
      <c r="BX376" s="38"/>
      <c r="BY376" s="38"/>
      <c r="BZ376" s="38"/>
      <c r="CA376" s="38"/>
      <c r="CB376" s="42">
        <v>251629.5782296421</v>
      </c>
      <c r="CC376" s="42"/>
      <c r="CD376" s="32">
        <f t="shared" si="5"/>
        <v>257108.9385</v>
      </c>
      <c r="CE376" s="38"/>
      <c r="CF376" s="38"/>
      <c r="CG376" s="38"/>
      <c r="CH376" s="38"/>
      <c r="CI376" s="38"/>
      <c r="CJ376" s="38"/>
      <c r="CK376" s="38"/>
      <c r="CL376" s="39" t="b">
        <v>0</v>
      </c>
      <c r="CM376" s="40"/>
      <c r="CN376" s="40"/>
      <c r="CO376" s="40"/>
      <c r="CP376" s="38"/>
      <c r="CQ376" s="38"/>
      <c r="CR376" s="38"/>
      <c r="CS376" s="38"/>
    </row>
    <row r="377" ht="15.75" customHeight="1">
      <c r="A377" s="29">
        <v>44425.0</v>
      </c>
      <c r="B377" s="38"/>
      <c r="C377" s="38"/>
      <c r="D377" s="31" t="s">
        <v>73</v>
      </c>
      <c r="E377" s="31" t="str">
        <f t="shared" si="1"/>
        <v>PS</v>
      </c>
      <c r="F377" s="30" t="b">
        <f t="shared" si="11"/>
        <v>0</v>
      </c>
      <c r="G377" s="30">
        <v>2.0</v>
      </c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43">
        <v>27.537</v>
      </c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38"/>
      <c r="BC377" s="38"/>
      <c r="BD377" s="38"/>
      <c r="BE377" s="38"/>
      <c r="BF377" s="42">
        <v>1535.040158000127</v>
      </c>
      <c r="BG377" s="42"/>
      <c r="BH377" s="32">
        <f t="shared" si="3"/>
        <v>1445.558174</v>
      </c>
      <c r="BI377" s="38"/>
      <c r="BJ377" s="38"/>
      <c r="BK377" s="38"/>
      <c r="BL377" s="36">
        <v>1.890228393254208E-4</v>
      </c>
      <c r="BM377" s="36">
        <v>3.411266380418122E-5</v>
      </c>
      <c r="BN377" s="36"/>
      <c r="BO377" s="36"/>
      <c r="BP377" s="36"/>
      <c r="BQ377" s="36">
        <v>2.469694043113586E-4</v>
      </c>
      <c r="BR377" s="36">
        <v>3.133802830393053E-5</v>
      </c>
      <c r="BS377" s="36">
        <v>2.179961218183897E-4</v>
      </c>
      <c r="BT377" s="36"/>
      <c r="BU377" s="37">
        <f t="shared" si="4"/>
        <v>0.0002247684608</v>
      </c>
      <c r="BV377" s="38"/>
      <c r="BW377" s="38"/>
      <c r="BX377" s="38"/>
      <c r="BY377" s="38"/>
      <c r="BZ377" s="38"/>
      <c r="CA377" s="38"/>
      <c r="CB377" s="42">
        <v>235010.8105894244</v>
      </c>
      <c r="CC377" s="42"/>
      <c r="CD377" s="32">
        <f t="shared" si="5"/>
        <v>247932.0841</v>
      </c>
      <c r="CE377" s="38"/>
      <c r="CF377" s="38"/>
      <c r="CG377" s="38"/>
      <c r="CH377" s="38"/>
      <c r="CI377" s="38"/>
      <c r="CJ377" s="38"/>
      <c r="CK377" s="38"/>
      <c r="CL377" s="39" t="b">
        <v>0</v>
      </c>
      <c r="CM377" s="40"/>
      <c r="CN377" s="40"/>
      <c r="CO377" s="40"/>
      <c r="CP377" s="38"/>
      <c r="CQ377" s="38"/>
      <c r="CR377" s="38"/>
      <c r="CS377" s="38"/>
    </row>
    <row r="378" ht="15.75" customHeight="1">
      <c r="A378" s="29">
        <v>44426.0</v>
      </c>
      <c r="B378" s="38"/>
      <c r="C378" s="38"/>
      <c r="D378" s="31" t="s">
        <v>73</v>
      </c>
      <c r="E378" s="31" t="str">
        <f t="shared" si="1"/>
        <v>PS</v>
      </c>
      <c r="F378" s="30" t="b">
        <f t="shared" si="11"/>
        <v>0</v>
      </c>
      <c r="G378" s="30">
        <v>2.0</v>
      </c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43">
        <v>27.999</v>
      </c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  <c r="BE378" s="38"/>
      <c r="BF378" s="42">
        <v>1402.105024678138</v>
      </c>
      <c r="BG378" s="42"/>
      <c r="BH378" s="32">
        <f t="shared" si="3"/>
        <v>1275.212015</v>
      </c>
      <c r="BI378" s="38"/>
      <c r="BJ378" s="38"/>
      <c r="BK378" s="38"/>
      <c r="BL378" s="36">
        <v>1.59337566803559E-4</v>
      </c>
      <c r="BM378" s="36">
        <v>3.37050051457812E-5</v>
      </c>
      <c r="BN378" s="36"/>
      <c r="BO378" s="36"/>
      <c r="BP378" s="36"/>
      <c r="BQ378" s="36">
        <v>1.977717524864266E-4</v>
      </c>
      <c r="BR378" s="36">
        <v>2.890087659114468E-5</v>
      </c>
      <c r="BS378" s="36">
        <v>1.785546596449928E-4</v>
      </c>
      <c r="BT378" s="36"/>
      <c r="BU378" s="37">
        <f t="shared" si="4"/>
        <v>0.000185030072</v>
      </c>
      <c r="BV378" s="38"/>
      <c r="BW378" s="38"/>
      <c r="BX378" s="38"/>
      <c r="BY378" s="38"/>
      <c r="BZ378" s="38"/>
      <c r="CA378" s="38"/>
      <c r="CB378" s="42">
        <v>225703.8563475632</v>
      </c>
      <c r="CC378" s="42"/>
      <c r="CD378" s="32">
        <f t="shared" si="5"/>
        <v>213383.5837</v>
      </c>
      <c r="CE378" s="38"/>
      <c r="CF378" s="38"/>
      <c r="CG378" s="38"/>
      <c r="CH378" s="38"/>
      <c r="CI378" s="38"/>
      <c r="CJ378" s="38"/>
      <c r="CK378" s="38"/>
      <c r="CL378" s="39" t="b">
        <v>0</v>
      </c>
      <c r="CM378" s="40"/>
      <c r="CN378" s="40"/>
      <c r="CO378" s="40"/>
      <c r="CP378" s="38"/>
      <c r="CQ378" s="38"/>
      <c r="CR378" s="38"/>
      <c r="CS378" s="38"/>
    </row>
    <row r="379" ht="15.75" customHeight="1">
      <c r="A379" s="29">
        <v>44427.0</v>
      </c>
      <c r="B379" s="38"/>
      <c r="C379" s="38"/>
      <c r="D379" s="31" t="s">
        <v>73</v>
      </c>
      <c r="E379" s="31" t="str">
        <f t="shared" si="1"/>
        <v>PS</v>
      </c>
      <c r="F379" s="30" t="b">
        <f t="shared" si="11"/>
        <v>0</v>
      </c>
      <c r="G379" s="30">
        <v>2.0</v>
      </c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43">
        <v>28.516</v>
      </c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  <c r="BE379" s="38"/>
      <c r="BF379" s="42">
        <v>1534.813157997355</v>
      </c>
      <c r="BG379" s="42"/>
      <c r="BH379" s="32">
        <f t="shared" si="3"/>
        <v>1118.448654</v>
      </c>
      <c r="BI379" s="38"/>
      <c r="BJ379" s="38"/>
      <c r="BK379" s="38"/>
      <c r="BL379" s="36">
        <v>2.924291738628933E-4</v>
      </c>
      <c r="BM379" s="36">
        <v>5.434543013548821E-5</v>
      </c>
      <c r="BN379" s="36"/>
      <c r="BO379" s="36"/>
      <c r="BP379" s="36"/>
      <c r="BQ379" s="36">
        <v>3.845090118403368E-4</v>
      </c>
      <c r="BR379" s="36">
        <v>7.717657836390105E-5</v>
      </c>
      <c r="BS379" s="36">
        <v>3.384690928516151E-4</v>
      </c>
      <c r="BT379" s="36"/>
      <c r="BU379" s="37">
        <f t="shared" si="4"/>
        <v>0.0001608608334</v>
      </c>
      <c r="BV379" s="38"/>
      <c r="BW379" s="38"/>
      <c r="BX379" s="38"/>
      <c r="BY379" s="38"/>
      <c r="BZ379" s="38"/>
      <c r="CA379" s="38"/>
      <c r="CB379" s="42">
        <v>272644.2093866501</v>
      </c>
      <c r="CC379" s="42"/>
      <c r="CD379" s="32">
        <f t="shared" si="5"/>
        <v>185807.4328</v>
      </c>
      <c r="CE379" s="38"/>
      <c r="CF379" s="38"/>
      <c r="CG379" s="38"/>
      <c r="CH379" s="38"/>
      <c r="CI379" s="38"/>
      <c r="CJ379" s="38"/>
      <c r="CK379" s="38"/>
      <c r="CL379" s="39" t="b">
        <v>0</v>
      </c>
      <c r="CM379" s="40"/>
      <c r="CN379" s="40"/>
      <c r="CO379" s="40"/>
      <c r="CP379" s="38"/>
      <c r="CQ379" s="38"/>
      <c r="CR379" s="38"/>
      <c r="CS379" s="38"/>
    </row>
    <row r="380" ht="15.75" customHeight="1">
      <c r="A380" s="29">
        <v>44428.0</v>
      </c>
      <c r="B380" s="38"/>
      <c r="C380" s="38"/>
      <c r="D380" s="31" t="s">
        <v>73</v>
      </c>
      <c r="E380" s="31" t="str">
        <f t="shared" si="1"/>
        <v>PS</v>
      </c>
      <c r="F380" s="30" t="b">
        <f t="shared" si="11"/>
        <v>0</v>
      </c>
      <c r="G380" s="30">
        <v>2.0</v>
      </c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43">
        <v>27.135</v>
      </c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BD380" s="38"/>
      <c r="BE380" s="38"/>
      <c r="BF380" s="42">
        <v>510.8618166033364</v>
      </c>
      <c r="BG380" s="42"/>
      <c r="BH380" s="32">
        <f t="shared" si="3"/>
        <v>958.4506366</v>
      </c>
      <c r="BI380" s="38"/>
      <c r="BJ380" s="38"/>
      <c r="BK380" s="38"/>
      <c r="BL380" s="36">
        <v>1.448255121248068E-5</v>
      </c>
      <c r="BM380" s="36">
        <v>2.084171685220216E-6</v>
      </c>
      <c r="BN380" s="36"/>
      <c r="BO380" s="36"/>
      <c r="BP380" s="36"/>
      <c r="BQ380" s="36">
        <v>4.598048365100739E-5</v>
      </c>
      <c r="BR380" s="36">
        <v>3.590678954104645E-6</v>
      </c>
      <c r="BS380" s="36">
        <v>3.023151743174404E-5</v>
      </c>
      <c r="BT380" s="36"/>
      <c r="BU380" s="37">
        <f t="shared" si="4"/>
        <v>0.000150914533</v>
      </c>
      <c r="BV380" s="38"/>
      <c r="BW380" s="38"/>
      <c r="BX380" s="38"/>
      <c r="BY380" s="38"/>
      <c r="BZ380" s="38"/>
      <c r="CA380" s="38"/>
      <c r="CB380" s="42">
        <v>81929.46383776006</v>
      </c>
      <c r="CC380" s="42"/>
      <c r="CD380" s="32">
        <f t="shared" si="5"/>
        <v>161708.6959</v>
      </c>
      <c r="CE380" s="38"/>
      <c r="CF380" s="38"/>
      <c r="CG380" s="38"/>
      <c r="CH380" s="38"/>
      <c r="CI380" s="38"/>
      <c r="CJ380" s="38"/>
      <c r="CK380" s="38"/>
      <c r="CL380" s="39" t="b">
        <v>0</v>
      </c>
      <c r="CM380" s="40"/>
      <c r="CN380" s="40"/>
      <c r="CO380" s="40"/>
      <c r="CP380" s="38"/>
      <c r="CQ380" s="38"/>
      <c r="CR380" s="38"/>
      <c r="CS380" s="38"/>
    </row>
    <row r="381" ht="15.75" customHeight="1">
      <c r="A381" s="29">
        <v>44429.0</v>
      </c>
      <c r="B381" s="38"/>
      <c r="C381" s="38"/>
      <c r="D381" s="31" t="s">
        <v>73</v>
      </c>
      <c r="E381" s="31" t="str">
        <f t="shared" si="1"/>
        <v>PS</v>
      </c>
      <c r="F381" s="30" t="b">
        <f t="shared" si="11"/>
        <v>0</v>
      </c>
      <c r="G381" s="30">
        <v>2.0</v>
      </c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43">
        <v>27.217</v>
      </c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BD381" s="38"/>
      <c r="BE381" s="38"/>
      <c r="BF381" s="42">
        <v>609.423112452335</v>
      </c>
      <c r="BG381" s="42"/>
      <c r="BH381" s="32">
        <f t="shared" si="3"/>
        <v>935.223238</v>
      </c>
      <c r="BI381" s="38"/>
      <c r="BJ381" s="38"/>
      <c r="BK381" s="38"/>
      <c r="BL381" s="36">
        <v>4.734211783338121E-5</v>
      </c>
      <c r="BM381" s="36">
        <v>9.233097661837548E-6</v>
      </c>
      <c r="BN381" s="36"/>
      <c r="BO381" s="36"/>
      <c r="BP381" s="36"/>
      <c r="BQ381" s="36">
        <v>3.076343283153685E-5</v>
      </c>
      <c r="BR381" s="36">
        <v>2.091994948003684E-6</v>
      </c>
      <c r="BS381" s="36">
        <v>3.905277533245903E-5</v>
      </c>
      <c r="BT381" s="36"/>
      <c r="BU381" s="37">
        <f t="shared" si="4"/>
        <v>0.0001325220619</v>
      </c>
      <c r="BV381" s="38"/>
      <c r="BW381" s="38"/>
      <c r="BX381" s="38"/>
      <c r="BY381" s="38"/>
      <c r="BZ381" s="38"/>
      <c r="CA381" s="38"/>
      <c r="CB381" s="42">
        <v>113748.8239392283</v>
      </c>
      <c r="CC381" s="42"/>
      <c r="CD381" s="32">
        <f t="shared" si="5"/>
        <v>153322.1769</v>
      </c>
      <c r="CE381" s="38"/>
      <c r="CF381" s="38"/>
      <c r="CG381" s="38"/>
      <c r="CH381" s="38"/>
      <c r="CI381" s="38"/>
      <c r="CJ381" s="38"/>
      <c r="CK381" s="38"/>
      <c r="CL381" s="39" t="b">
        <v>0</v>
      </c>
      <c r="CM381" s="40"/>
      <c r="CN381" s="40"/>
      <c r="CO381" s="40"/>
      <c r="CP381" s="38"/>
      <c r="CQ381" s="38"/>
      <c r="CR381" s="38"/>
      <c r="CS381" s="38"/>
    </row>
    <row r="382" ht="15.75" customHeight="1">
      <c r="A382" s="29">
        <v>44430.0</v>
      </c>
      <c r="B382" s="38"/>
      <c r="C382" s="38"/>
      <c r="D382" s="31" t="s">
        <v>73</v>
      </c>
      <c r="E382" s="31" t="str">
        <f t="shared" si="1"/>
        <v>PS</v>
      </c>
      <c r="F382" s="30" t="b">
        <f t="shared" si="11"/>
        <v>0</v>
      </c>
      <c r="G382" s="30">
        <v>2.0</v>
      </c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43">
        <v>28.505</v>
      </c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  <c r="BE382" s="38"/>
      <c r="BF382" s="42">
        <v>735.0500713759723</v>
      </c>
      <c r="BG382" s="42"/>
      <c r="BH382" s="32">
        <f t="shared" si="3"/>
        <v>929.8995515</v>
      </c>
      <c r="BI382" s="38"/>
      <c r="BJ382" s="38"/>
      <c r="BK382" s="38"/>
      <c r="BL382" s="36">
        <v>1.789700430083384E-4</v>
      </c>
      <c r="BM382" s="36">
        <v>4.844213532228147E-5</v>
      </c>
      <c r="BN382" s="36"/>
      <c r="BO382" s="36"/>
      <c r="BP382" s="36"/>
      <c r="BQ382" s="36">
        <v>1.575591965086433E-4</v>
      </c>
      <c r="BR382" s="36">
        <v>2.257676300696422E-5</v>
      </c>
      <c r="BS382" s="36">
        <v>1.682646197584908E-4</v>
      </c>
      <c r="BT382" s="36"/>
      <c r="BU382" s="37">
        <f t="shared" si="4"/>
        <v>0.000124329269</v>
      </c>
      <c r="BV382" s="38"/>
      <c r="BW382" s="38"/>
      <c r="BX382" s="38"/>
      <c r="BY382" s="38"/>
      <c r="BZ382" s="38"/>
      <c r="CA382" s="38"/>
      <c r="CB382" s="42">
        <v>114517.1258700196</v>
      </c>
      <c r="CC382" s="42"/>
      <c r="CD382" s="32">
        <f t="shared" si="5"/>
        <v>146227.5673</v>
      </c>
      <c r="CE382" s="38"/>
      <c r="CF382" s="38"/>
      <c r="CG382" s="38"/>
      <c r="CH382" s="38"/>
      <c r="CI382" s="38"/>
      <c r="CJ382" s="38"/>
      <c r="CK382" s="38"/>
      <c r="CL382" s="39" t="b">
        <v>0</v>
      </c>
      <c r="CM382" s="40"/>
      <c r="CN382" s="40"/>
      <c r="CO382" s="40"/>
      <c r="CP382" s="38"/>
      <c r="CQ382" s="38"/>
      <c r="CR382" s="38"/>
      <c r="CS382" s="38"/>
    </row>
    <row r="383" ht="15.75" customHeight="1">
      <c r="A383" s="29">
        <v>44431.0</v>
      </c>
      <c r="B383" s="38"/>
      <c r="C383" s="38"/>
      <c r="D383" s="31" t="s">
        <v>73</v>
      </c>
      <c r="E383" s="31" t="str">
        <f t="shared" si="1"/>
        <v>PS</v>
      </c>
      <c r="F383" s="30" t="b">
        <f t="shared" si="11"/>
        <v>0</v>
      </c>
      <c r="G383" s="30">
        <v>2.0</v>
      </c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43">
        <v>27.051</v>
      </c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38"/>
      <c r="BC383" s="38"/>
      <c r="BD383" s="38"/>
      <c r="BE383" s="38"/>
      <c r="BF383" s="42">
        <v>1285.968031405152</v>
      </c>
      <c r="BG383" s="42"/>
      <c r="BH383" s="32">
        <f t="shared" si="3"/>
        <v>1231.281003</v>
      </c>
      <c r="BI383" s="38"/>
      <c r="BJ383" s="38"/>
      <c r="BK383" s="38"/>
      <c r="BL383" s="36">
        <v>8.244771105908332E-5</v>
      </c>
      <c r="BM383" s="36">
        <v>1.452718201916965E-5</v>
      </c>
      <c r="BN383" s="36"/>
      <c r="BO383" s="36"/>
      <c r="BP383" s="36"/>
      <c r="BQ383" s="36">
        <v>9.073689686897991E-5</v>
      </c>
      <c r="BR383" s="36">
        <v>1.797395338175011E-5</v>
      </c>
      <c r="BS383" s="36">
        <v>8.659230396403163E-5</v>
      </c>
      <c r="BT383" s="36"/>
      <c r="BU383" s="37">
        <f t="shared" si="4"/>
        <v>0.0001562724281</v>
      </c>
      <c r="BV383" s="38"/>
      <c r="BW383" s="38"/>
      <c r="BX383" s="38"/>
      <c r="BY383" s="38"/>
      <c r="BZ383" s="38"/>
      <c r="CA383" s="38"/>
      <c r="CB383" s="42">
        <v>183771.2615279533</v>
      </c>
      <c r="CC383" s="42"/>
      <c r="CD383" s="32">
        <f t="shared" si="5"/>
        <v>203749.5292</v>
      </c>
      <c r="CE383" s="38"/>
      <c r="CF383" s="38"/>
      <c r="CG383" s="38"/>
      <c r="CH383" s="38"/>
      <c r="CI383" s="38"/>
      <c r="CJ383" s="38"/>
      <c r="CK383" s="38"/>
      <c r="CL383" s="39" t="b">
        <v>0</v>
      </c>
      <c r="CM383" s="40"/>
      <c r="CN383" s="40"/>
      <c r="CO383" s="40"/>
      <c r="CP383" s="38"/>
      <c r="CQ383" s="38"/>
      <c r="CR383" s="38"/>
      <c r="CS383" s="38"/>
    </row>
    <row r="384" ht="15.75" customHeight="1">
      <c r="A384" s="29">
        <v>44432.0</v>
      </c>
      <c r="B384" s="38"/>
      <c r="C384" s="38"/>
      <c r="D384" s="31" t="s">
        <v>73</v>
      </c>
      <c r="E384" s="31" t="str">
        <f t="shared" si="1"/>
        <v>PS</v>
      </c>
      <c r="F384" s="30" t="b">
        <f t="shared" si="11"/>
        <v>0</v>
      </c>
      <c r="G384" s="30">
        <v>2.0</v>
      </c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43">
        <v>27.998</v>
      </c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BD384" s="38"/>
      <c r="BE384" s="38"/>
      <c r="BF384" s="42">
        <v>1508.194725577485</v>
      </c>
      <c r="BG384" s="42"/>
      <c r="BH384" s="32">
        <f t="shared" si="3"/>
        <v>1387.403865</v>
      </c>
      <c r="BI384" s="38"/>
      <c r="BJ384" s="38"/>
      <c r="BK384" s="38"/>
      <c r="BL384" s="36">
        <v>3.226455578754247E-4</v>
      </c>
      <c r="BM384" s="36">
        <v>4.198538365072471E-5</v>
      </c>
      <c r="BN384" s="36"/>
      <c r="BO384" s="36"/>
      <c r="BP384" s="36"/>
      <c r="BQ384" s="36">
        <v>2.723646993219032E-4</v>
      </c>
      <c r="BR384" s="36">
        <v>1.396515142526652E-5</v>
      </c>
      <c r="BS384" s="36">
        <v>2.975051285986639E-4</v>
      </c>
      <c r="BT384" s="36"/>
      <c r="BU384" s="37">
        <f t="shared" si="4"/>
        <v>0.0002030009871</v>
      </c>
      <c r="BV384" s="38"/>
      <c r="BW384" s="38"/>
      <c r="BX384" s="38"/>
      <c r="BY384" s="38"/>
      <c r="BZ384" s="38"/>
      <c r="CA384" s="38"/>
      <c r="CB384" s="42">
        <v>237171.1615706874</v>
      </c>
      <c r="CC384" s="42"/>
      <c r="CD384" s="32">
        <f t="shared" si="5"/>
        <v>217291.5564</v>
      </c>
      <c r="CE384" s="38"/>
      <c r="CF384" s="38"/>
      <c r="CG384" s="38"/>
      <c r="CH384" s="38"/>
      <c r="CI384" s="38"/>
      <c r="CJ384" s="38"/>
      <c r="CK384" s="38"/>
      <c r="CL384" s="39" t="b">
        <v>0</v>
      </c>
      <c r="CM384" s="40"/>
      <c r="CN384" s="40"/>
      <c r="CO384" s="40"/>
      <c r="CP384" s="38"/>
      <c r="CQ384" s="38"/>
      <c r="CR384" s="38"/>
      <c r="CS384" s="38"/>
    </row>
    <row r="385" ht="15.75" customHeight="1">
      <c r="A385" s="29">
        <v>44433.0</v>
      </c>
      <c r="B385" s="38"/>
      <c r="C385" s="38"/>
      <c r="D385" s="31" t="s">
        <v>73</v>
      </c>
      <c r="E385" s="31" t="str">
        <f t="shared" si="1"/>
        <v>PS</v>
      </c>
      <c r="F385" s="30" t="b">
        <f t="shared" si="11"/>
        <v>0</v>
      </c>
      <c r="G385" s="30">
        <v>2.0</v>
      </c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43">
        <v>27.193</v>
      </c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38"/>
      <c r="BC385" s="38"/>
      <c r="BD385" s="38"/>
      <c r="BE385" s="38"/>
      <c r="BF385" s="42">
        <v>2017.769075590889</v>
      </c>
      <c r="BG385" s="42"/>
      <c r="BH385" s="32">
        <f t="shared" si="3"/>
        <v>1374.040679</v>
      </c>
      <c r="BI385" s="38"/>
      <c r="BJ385" s="38"/>
      <c r="BK385" s="38"/>
      <c r="BL385" s="36">
        <v>2.15208082031852E-4</v>
      </c>
      <c r="BM385" s="36">
        <v>5.419892299205324E-5</v>
      </c>
      <c r="BN385" s="36"/>
      <c r="BO385" s="36"/>
      <c r="BP385" s="36"/>
      <c r="BQ385" s="36">
        <v>1.646865436782809E-4</v>
      </c>
      <c r="BR385" s="36">
        <v>5.09205011337701E-5</v>
      </c>
      <c r="BS385" s="36">
        <v>1.899473128550664E-4</v>
      </c>
      <c r="BT385" s="36"/>
      <c r="BU385" s="37">
        <f t="shared" si="4"/>
        <v>0.0002040973226</v>
      </c>
      <c r="BV385" s="38"/>
      <c r="BW385" s="38"/>
      <c r="BX385" s="38"/>
      <c r="BY385" s="38"/>
      <c r="BZ385" s="38"/>
      <c r="CA385" s="38"/>
      <c r="CB385" s="42">
        <v>369539.2729264043</v>
      </c>
      <c r="CC385" s="42"/>
      <c r="CD385" s="32">
        <f t="shared" si="5"/>
        <v>221541.4915</v>
      </c>
      <c r="CE385" s="38"/>
      <c r="CF385" s="38"/>
      <c r="CG385" s="38"/>
      <c r="CH385" s="38"/>
      <c r="CI385" s="38"/>
      <c r="CJ385" s="38"/>
      <c r="CK385" s="38"/>
      <c r="CL385" s="39" t="b">
        <v>0</v>
      </c>
      <c r="CM385" s="40"/>
      <c r="CN385" s="40"/>
      <c r="CO385" s="40"/>
      <c r="CP385" s="38"/>
      <c r="CQ385" s="38"/>
      <c r="CR385" s="38"/>
      <c r="CS385" s="38"/>
    </row>
    <row r="386" ht="15.75" customHeight="1">
      <c r="A386" s="29">
        <v>44434.0</v>
      </c>
      <c r="B386" s="38"/>
      <c r="C386" s="38"/>
      <c r="D386" s="31" t="s">
        <v>73</v>
      </c>
      <c r="E386" s="31" t="str">
        <f t="shared" si="1"/>
        <v>PS</v>
      </c>
      <c r="F386" s="30" t="b">
        <f t="shared" si="11"/>
        <v>0</v>
      </c>
      <c r="G386" s="30">
        <v>2.0</v>
      </c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43">
        <v>28.234</v>
      </c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  <c r="BE386" s="38"/>
      <c r="BF386" s="42">
        <v>1390.037423095447</v>
      </c>
      <c r="BG386" s="42"/>
      <c r="BH386" s="32">
        <f t="shared" si="3"/>
        <v>1225.785993</v>
      </c>
      <c r="BI386" s="38"/>
      <c r="BJ386" s="38"/>
      <c r="BK386" s="38"/>
      <c r="BL386" s="36">
        <v>2.627382607624585E-4</v>
      </c>
      <c r="BM386" s="36">
        <v>5.313257154505847E-5</v>
      </c>
      <c r="BN386" s="36"/>
      <c r="BO386" s="36"/>
      <c r="BP386" s="36"/>
      <c r="BQ386" s="36">
        <v>2.826528794020988E-4</v>
      </c>
      <c r="BR386" s="36">
        <v>5.724729155200319E-5</v>
      </c>
      <c r="BS386" s="36">
        <v>2.726955700822787E-4</v>
      </c>
      <c r="BT386" s="36"/>
      <c r="BU386" s="37">
        <f t="shared" si="4"/>
        <v>0.0001988555703</v>
      </c>
      <c r="BV386" s="38"/>
      <c r="BW386" s="38"/>
      <c r="BX386" s="38"/>
      <c r="BY386" s="38"/>
      <c r="BZ386" s="38"/>
      <c r="CA386" s="38"/>
      <c r="CB386" s="42">
        <v>181458.9603044373</v>
      </c>
      <c r="CC386" s="42"/>
      <c r="CD386" s="32">
        <f t="shared" si="5"/>
        <v>205020.4647</v>
      </c>
      <c r="CE386" s="38"/>
      <c r="CF386" s="38"/>
      <c r="CG386" s="38"/>
      <c r="CH386" s="38"/>
      <c r="CI386" s="38"/>
      <c r="CJ386" s="38"/>
      <c r="CK386" s="38"/>
      <c r="CL386" s="39" t="b">
        <v>0</v>
      </c>
      <c r="CM386" s="40"/>
      <c r="CN386" s="40"/>
      <c r="CO386" s="40"/>
      <c r="CP386" s="38"/>
      <c r="CQ386" s="38"/>
      <c r="CR386" s="38"/>
      <c r="CS386" s="38"/>
    </row>
    <row r="387" ht="15.75" customHeight="1">
      <c r="A387" s="29">
        <v>44435.0</v>
      </c>
      <c r="B387" s="38"/>
      <c r="C387" s="38"/>
      <c r="D387" s="31" t="s">
        <v>73</v>
      </c>
      <c r="E387" s="31" t="str">
        <f t="shared" si="1"/>
        <v>PS</v>
      </c>
      <c r="F387" s="30" t="b">
        <f t="shared" si="11"/>
        <v>0</v>
      </c>
      <c r="G387" s="30">
        <v>2.0</v>
      </c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43">
        <v>26.923</v>
      </c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  <c r="BA387" s="38"/>
      <c r="BB387" s="38"/>
      <c r="BC387" s="38"/>
      <c r="BD387" s="38"/>
      <c r="BE387" s="38"/>
      <c r="BF387" s="42">
        <v>668.2341413052925</v>
      </c>
      <c r="BG387" s="42"/>
      <c r="BH387" s="32">
        <f t="shared" si="3"/>
        <v>1055.216004</v>
      </c>
      <c r="BI387" s="38"/>
      <c r="BJ387" s="38"/>
      <c r="BK387" s="38"/>
      <c r="BL387" s="36">
        <v>1.713003924147849E-4</v>
      </c>
      <c r="BM387" s="36">
        <v>2.313398943540905E-5</v>
      </c>
      <c r="BN387" s="36"/>
      <c r="BO387" s="36"/>
      <c r="BP387" s="36"/>
      <c r="BQ387" s="36">
        <v>1.761922029405824E-4</v>
      </c>
      <c r="BR387" s="36">
        <v>1.626241483227222E-5</v>
      </c>
      <c r="BS387" s="36">
        <v>1.737462976776836E-4</v>
      </c>
      <c r="BT387" s="36"/>
      <c r="BU387" s="37">
        <f t="shared" si="4"/>
        <v>0.0001553887762</v>
      </c>
      <c r="BV387" s="38"/>
      <c r="BW387" s="38"/>
      <c r="BX387" s="38"/>
      <c r="BY387" s="38"/>
      <c r="BZ387" s="38"/>
      <c r="CA387" s="38"/>
      <c r="CB387" s="42">
        <v>135766.8010743496</v>
      </c>
      <c r="CC387" s="42"/>
      <c r="CD387" s="32">
        <f t="shared" si="5"/>
        <v>181766.1611</v>
      </c>
      <c r="CE387" s="38"/>
      <c r="CF387" s="38"/>
      <c r="CG387" s="38"/>
      <c r="CH387" s="38"/>
      <c r="CI387" s="38"/>
      <c r="CJ387" s="38"/>
      <c r="CK387" s="38"/>
      <c r="CL387" s="39" t="b">
        <v>0</v>
      </c>
      <c r="CM387" s="40"/>
      <c r="CN387" s="40"/>
      <c r="CO387" s="40"/>
      <c r="CP387" s="38"/>
      <c r="CQ387" s="38"/>
      <c r="CR387" s="38"/>
      <c r="CS387" s="38"/>
    </row>
    <row r="388" ht="15.75" customHeight="1">
      <c r="A388" s="29">
        <v>44436.0</v>
      </c>
      <c r="B388" s="38"/>
      <c r="C388" s="38"/>
      <c r="D388" s="31" t="s">
        <v>73</v>
      </c>
      <c r="E388" s="31" t="str">
        <f t="shared" si="1"/>
        <v>PS</v>
      </c>
      <c r="F388" s="30" t="b">
        <f t="shared" si="11"/>
        <v>0</v>
      </c>
      <c r="G388" s="30">
        <v>2.0</v>
      </c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43">
        <v>27.335</v>
      </c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BD388" s="38"/>
      <c r="BE388" s="38"/>
      <c r="BF388" s="42">
        <v>544.6945974490195</v>
      </c>
      <c r="BG388" s="42"/>
      <c r="BH388" s="32">
        <f t="shared" si="3"/>
        <v>770.5432401</v>
      </c>
      <c r="BI388" s="38"/>
      <c r="BJ388" s="38"/>
      <c r="BK388" s="38"/>
      <c r="BL388" s="36">
        <v>7.493309764196414E-5</v>
      </c>
      <c r="BM388" s="36">
        <v>9.586339983139682E-6</v>
      </c>
      <c r="BN388" s="36"/>
      <c r="BO388" s="36"/>
      <c r="BP388" s="36"/>
      <c r="BQ388" s="36">
        <v>4.583398661653124E-5</v>
      </c>
      <c r="BR388" s="36">
        <v>4.082845297579212E-6</v>
      </c>
      <c r="BS388" s="36">
        <v>6.038354212924769E-5</v>
      </c>
      <c r="BT388" s="36"/>
      <c r="BU388" s="37">
        <f t="shared" si="4"/>
        <v>0.0001314036857</v>
      </c>
      <c r="BV388" s="38"/>
      <c r="BW388" s="38"/>
      <c r="BX388" s="38"/>
      <c r="BY388" s="38"/>
      <c r="BZ388" s="38"/>
      <c r="CA388" s="38"/>
      <c r="CB388" s="42">
        <v>101166.1275842064</v>
      </c>
      <c r="CC388" s="42"/>
      <c r="CD388" s="32">
        <f t="shared" si="5"/>
        <v>130914.692</v>
      </c>
      <c r="CE388" s="38"/>
      <c r="CF388" s="38"/>
      <c r="CG388" s="38"/>
      <c r="CH388" s="38"/>
      <c r="CI388" s="38"/>
      <c r="CJ388" s="38"/>
      <c r="CK388" s="38"/>
      <c r="CL388" s="39" t="b">
        <v>0</v>
      </c>
      <c r="CM388" s="40"/>
      <c r="CN388" s="40"/>
      <c r="CO388" s="40"/>
      <c r="CP388" s="38"/>
      <c r="CQ388" s="38"/>
      <c r="CR388" s="38"/>
      <c r="CS388" s="38"/>
    </row>
    <row r="389" ht="15.75" customHeight="1">
      <c r="A389" s="29">
        <v>44437.0</v>
      </c>
      <c r="B389" s="38"/>
      <c r="C389" s="38"/>
      <c r="D389" s="31" t="s">
        <v>73</v>
      </c>
      <c r="E389" s="31" t="str">
        <f t="shared" si="1"/>
        <v>PS</v>
      </c>
      <c r="F389" s="30" t="b">
        <f t="shared" si="11"/>
        <v>0</v>
      </c>
      <c r="G389" s="30">
        <v>2.0</v>
      </c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43">
        <v>27.445</v>
      </c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  <c r="BA389" s="38"/>
      <c r="BB389" s="38"/>
      <c r="BC389" s="38"/>
      <c r="BD389" s="38"/>
      <c r="BE389" s="38"/>
      <c r="BF389" s="42">
        <v>655.3447822212656</v>
      </c>
      <c r="BG389" s="42"/>
      <c r="BH389" s="32">
        <f t="shared" si="3"/>
        <v>636.3084107</v>
      </c>
      <c r="BI389" s="38"/>
      <c r="BJ389" s="38"/>
      <c r="BK389" s="38"/>
      <c r="BL389" s="36">
        <v>7.379680026437267E-5</v>
      </c>
      <c r="BM389" s="36">
        <v>1.947370440317525E-5</v>
      </c>
      <c r="BN389" s="36"/>
      <c r="BO389" s="36"/>
      <c r="BP389" s="36"/>
      <c r="BQ389" s="36">
        <v>8.654551651710549E-5</v>
      </c>
      <c r="BR389" s="36">
        <v>2.859198282284073E-5</v>
      </c>
      <c r="BS389" s="36">
        <v>8.017115839073908E-5</v>
      </c>
      <c r="BT389" s="36"/>
      <c r="BU389" s="37">
        <f t="shared" si="4"/>
        <v>0.00009166904099</v>
      </c>
      <c r="BV389" s="38"/>
      <c r="BW389" s="38"/>
      <c r="BX389" s="38"/>
      <c r="BY389" s="38"/>
      <c r="BZ389" s="38"/>
      <c r="CA389" s="38"/>
      <c r="CB389" s="42">
        <v>120899.6437861347</v>
      </c>
      <c r="CC389" s="42"/>
      <c r="CD389" s="32">
        <f t="shared" si="5"/>
        <v>120698.2276</v>
      </c>
      <c r="CE389" s="38"/>
      <c r="CF389" s="38"/>
      <c r="CG389" s="38"/>
      <c r="CH389" s="38"/>
      <c r="CI389" s="38"/>
      <c r="CJ389" s="38"/>
      <c r="CK389" s="38"/>
      <c r="CL389" s="39" t="b">
        <v>0</v>
      </c>
      <c r="CM389" s="40"/>
      <c r="CN389" s="40"/>
      <c r="CO389" s="40"/>
      <c r="CP389" s="38"/>
      <c r="CQ389" s="38"/>
      <c r="CR389" s="38"/>
      <c r="CS389" s="38"/>
    </row>
    <row r="390" ht="15.75" customHeight="1">
      <c r="A390" s="29">
        <v>44438.0</v>
      </c>
      <c r="B390" s="38"/>
      <c r="C390" s="38"/>
      <c r="D390" s="31" t="s">
        <v>73</v>
      </c>
      <c r="E390" s="31" t="str">
        <f t="shared" si="1"/>
        <v>PS</v>
      </c>
      <c r="F390" s="30" t="b">
        <f t="shared" si="11"/>
        <v>0</v>
      </c>
      <c r="G390" s="30">
        <v>2.0</v>
      </c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43">
        <v>27.13</v>
      </c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  <c r="BF390" s="42">
        <v>594.405256540966</v>
      </c>
      <c r="BG390" s="42"/>
      <c r="BH390" s="32">
        <f t="shared" si="3"/>
        <v>659.0848001</v>
      </c>
      <c r="BI390" s="38"/>
      <c r="BJ390" s="38"/>
      <c r="BK390" s="38"/>
      <c r="BL390" s="36">
        <v>6.588302383577495E-5</v>
      </c>
      <c r="BM390" s="36">
        <v>1.706193869945486E-5</v>
      </c>
      <c r="BN390" s="36"/>
      <c r="BO390" s="36"/>
      <c r="BP390" s="36"/>
      <c r="BQ390" s="36">
        <v>7.416069632369831E-5</v>
      </c>
      <c r="BR390" s="36">
        <v>2.890429607617744E-5</v>
      </c>
      <c r="BS390" s="36">
        <v>7.002186007973662E-5</v>
      </c>
      <c r="BT390" s="36"/>
      <c r="BU390" s="37">
        <f t="shared" si="4"/>
        <v>0.0000737427815</v>
      </c>
      <c r="BV390" s="38"/>
      <c r="BW390" s="38"/>
      <c r="BX390" s="38"/>
      <c r="BY390" s="38"/>
      <c r="BZ390" s="38"/>
      <c r="CA390" s="38"/>
      <c r="CB390" s="42">
        <v>115281.9274798376</v>
      </c>
      <c r="CC390" s="42"/>
      <c r="CD390" s="32">
        <f t="shared" si="5"/>
        <v>119216.6548</v>
      </c>
      <c r="CE390" s="38"/>
      <c r="CF390" s="38"/>
      <c r="CG390" s="38"/>
      <c r="CH390" s="38"/>
      <c r="CI390" s="38"/>
      <c r="CJ390" s="38"/>
      <c r="CK390" s="38"/>
      <c r="CL390" s="39" t="b">
        <v>0</v>
      </c>
      <c r="CM390" s="40"/>
      <c r="CN390" s="40"/>
      <c r="CO390" s="40"/>
      <c r="CP390" s="38"/>
      <c r="CQ390" s="38"/>
      <c r="CR390" s="38"/>
      <c r="CS390" s="38"/>
    </row>
    <row r="391" ht="15.75" customHeight="1">
      <c r="A391" s="29">
        <v>44439.0</v>
      </c>
      <c r="B391" s="38"/>
      <c r="C391" s="38"/>
      <c r="D391" s="31" t="s">
        <v>73</v>
      </c>
      <c r="E391" s="31" t="str">
        <f t="shared" si="1"/>
        <v>PS</v>
      </c>
      <c r="F391" s="30" t="b">
        <f t="shared" si="11"/>
        <v>0</v>
      </c>
      <c r="G391" s="30">
        <v>2.0</v>
      </c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43">
        <v>26.983</v>
      </c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  <c r="BA391" s="38"/>
      <c r="BB391" s="38"/>
      <c r="BC391" s="38"/>
      <c r="BD391" s="38"/>
      <c r="BE391" s="38"/>
      <c r="BF391" s="42">
        <v>718.8632758915983</v>
      </c>
      <c r="BG391" s="42"/>
      <c r="BH391" s="32">
        <f t="shared" si="3"/>
        <v>732.5384232</v>
      </c>
      <c r="BI391" s="38"/>
      <c r="BJ391" s="38"/>
      <c r="BK391" s="38"/>
      <c r="BL391" s="36">
        <v>7.02897545093579E-5</v>
      </c>
      <c r="BM391" s="36">
        <v>1.10639541618635E-5</v>
      </c>
      <c r="BN391" s="36"/>
      <c r="BO391" s="36"/>
      <c r="BP391" s="36"/>
      <c r="BQ391" s="36">
        <v>7.775493879067323E-5</v>
      </c>
      <c r="BR391" s="36">
        <v>2.202378465857887E-5</v>
      </c>
      <c r="BS391" s="36">
        <v>7.402234665001555E-5</v>
      </c>
      <c r="BT391" s="36"/>
      <c r="BU391" s="37">
        <f t="shared" si="4"/>
        <v>0.00009627143894</v>
      </c>
      <c r="BV391" s="38"/>
      <c r="BW391" s="38"/>
      <c r="BX391" s="38"/>
      <c r="BY391" s="38"/>
      <c r="BZ391" s="38"/>
      <c r="CA391" s="38"/>
      <c r="CB391" s="42">
        <v>130376.6380320797</v>
      </c>
      <c r="CC391" s="42"/>
      <c r="CD391" s="32">
        <f t="shared" si="5"/>
        <v>128041.7532</v>
      </c>
      <c r="CE391" s="38"/>
      <c r="CF391" s="38"/>
      <c r="CG391" s="38"/>
      <c r="CH391" s="38"/>
      <c r="CI391" s="38"/>
      <c r="CJ391" s="38"/>
      <c r="CK391" s="38"/>
      <c r="CL391" s="39" t="b">
        <v>0</v>
      </c>
      <c r="CM391" s="40"/>
      <c r="CN391" s="40"/>
      <c r="CO391" s="40"/>
      <c r="CP391" s="38"/>
      <c r="CQ391" s="38"/>
      <c r="CR391" s="38"/>
      <c r="CS391" s="38"/>
    </row>
    <row r="392" ht="15.75" customHeight="1">
      <c r="A392" s="29">
        <v>44440.0</v>
      </c>
      <c r="B392" s="38"/>
      <c r="C392" s="38"/>
      <c r="D392" s="31" t="s">
        <v>73</v>
      </c>
      <c r="E392" s="31" t="str">
        <f t="shared" si="1"/>
        <v>PS</v>
      </c>
      <c r="F392" s="30" t="b">
        <f t="shared" si="11"/>
        <v>0</v>
      </c>
      <c r="G392" s="30">
        <v>2.0</v>
      </c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43">
        <v>27.023</v>
      </c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  <c r="BF392" s="42">
        <v>782.1160883317068</v>
      </c>
      <c r="BG392" s="42"/>
      <c r="BH392" s="32">
        <f t="shared" si="3"/>
        <v>703.7414386</v>
      </c>
      <c r="BI392" s="38"/>
      <c r="BJ392" s="38"/>
      <c r="BK392" s="38"/>
      <c r="BL392" s="36">
        <v>7.320411881521546E-5</v>
      </c>
      <c r="BM392" s="36">
        <v>1.776398022343479E-5</v>
      </c>
      <c r="BN392" s="36"/>
      <c r="BO392" s="36"/>
      <c r="BP392" s="36"/>
      <c r="BQ392" s="36">
        <v>9.502588172510691E-5</v>
      </c>
      <c r="BR392" s="36">
        <v>1.423007313573672E-5</v>
      </c>
      <c r="BS392" s="36">
        <v>8.411500027016119E-5</v>
      </c>
      <c r="BT392" s="36"/>
      <c r="BU392" s="37">
        <f t="shared" si="4"/>
        <v>0.0001017952519</v>
      </c>
      <c r="BV392" s="38"/>
      <c r="BW392" s="38"/>
      <c r="BX392" s="38"/>
      <c r="BY392" s="38"/>
      <c r="BZ392" s="38"/>
      <c r="CA392" s="38"/>
      <c r="CB392" s="42">
        <v>128358.9371267788</v>
      </c>
      <c r="CC392" s="42"/>
      <c r="CD392" s="32">
        <f t="shared" si="5"/>
        <v>121154.9921</v>
      </c>
      <c r="CE392" s="38"/>
      <c r="CF392" s="38"/>
      <c r="CG392" s="38"/>
      <c r="CH392" s="38"/>
      <c r="CI392" s="38"/>
      <c r="CJ392" s="38"/>
      <c r="CK392" s="38"/>
      <c r="CL392" s="39" t="b">
        <v>0</v>
      </c>
      <c r="CM392" s="40"/>
      <c r="CN392" s="40"/>
      <c r="CO392" s="40"/>
      <c r="CP392" s="38"/>
      <c r="CQ392" s="38"/>
      <c r="CR392" s="38"/>
      <c r="CS392" s="38"/>
    </row>
    <row r="393" ht="15.75" customHeight="1">
      <c r="A393" s="29">
        <v>44441.0</v>
      </c>
      <c r="B393" s="38"/>
      <c r="C393" s="38"/>
      <c r="D393" s="31" t="s">
        <v>73</v>
      </c>
      <c r="E393" s="31" t="str">
        <f t="shared" si="1"/>
        <v>PS</v>
      </c>
      <c r="F393" s="30" t="b">
        <f t="shared" si="11"/>
        <v>0</v>
      </c>
      <c r="G393" s="30">
        <v>2.0</v>
      </c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43">
        <v>27.9</v>
      </c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38"/>
      <c r="BC393" s="38"/>
      <c r="BD393" s="38"/>
      <c r="BE393" s="38"/>
      <c r="BF393" s="42">
        <v>911.9627130818337</v>
      </c>
      <c r="BG393" s="42"/>
      <c r="BH393" s="32">
        <f t="shared" si="3"/>
        <v>679.4430687</v>
      </c>
      <c r="BI393" s="38"/>
      <c r="BJ393" s="38"/>
      <c r="BK393" s="38"/>
      <c r="BL393" s="36">
        <v>1.745445112994403E-4</v>
      </c>
      <c r="BM393" s="36">
        <v>6.536859950375922E-5</v>
      </c>
      <c r="BN393" s="36"/>
      <c r="BO393" s="36"/>
      <c r="BP393" s="36"/>
      <c r="BQ393" s="36">
        <v>1.715091473354289E-4</v>
      </c>
      <c r="BR393" s="36">
        <v>5.818675181891287E-5</v>
      </c>
      <c r="BS393" s="36">
        <v>1.730268293174346E-4</v>
      </c>
      <c r="BT393" s="36"/>
      <c r="BU393" s="37">
        <f t="shared" si="4"/>
        <v>0.0001178741643</v>
      </c>
      <c r="BV393" s="38"/>
      <c r="BW393" s="38"/>
      <c r="BX393" s="38"/>
      <c r="BY393" s="38"/>
      <c r="BZ393" s="38"/>
      <c r="CA393" s="38"/>
      <c r="CB393" s="42">
        <v>145291.6195414151</v>
      </c>
      <c r="CC393" s="42"/>
      <c r="CD393" s="32">
        <f t="shared" si="5"/>
        <v>112324.3149</v>
      </c>
      <c r="CE393" s="38"/>
      <c r="CF393" s="38"/>
      <c r="CG393" s="38"/>
      <c r="CH393" s="38"/>
      <c r="CI393" s="38"/>
      <c r="CJ393" s="38"/>
      <c r="CK393" s="38"/>
      <c r="CL393" s="39" t="b">
        <v>0</v>
      </c>
      <c r="CM393" s="40"/>
      <c r="CN393" s="40"/>
      <c r="CO393" s="40"/>
      <c r="CP393" s="38"/>
      <c r="CQ393" s="38"/>
      <c r="CR393" s="38"/>
      <c r="CS393" s="38"/>
    </row>
    <row r="394" ht="15.75" customHeight="1">
      <c r="A394" s="29">
        <v>44442.0</v>
      </c>
      <c r="B394" s="38"/>
      <c r="C394" s="38"/>
      <c r="D394" s="31" t="s">
        <v>73</v>
      </c>
      <c r="E394" s="31" t="str">
        <f t="shared" si="1"/>
        <v>PS</v>
      </c>
      <c r="F394" s="30" t="b">
        <f t="shared" si="11"/>
        <v>0</v>
      </c>
      <c r="G394" s="30">
        <v>2.0</v>
      </c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43">
        <v>27.81</v>
      </c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BD394" s="38"/>
      <c r="BE394" s="38"/>
      <c r="BF394" s="42">
        <v>511.3598590306274</v>
      </c>
      <c r="BG394" s="38"/>
      <c r="BH394" s="32">
        <f t="shared" si="3"/>
        <v>622.2100121</v>
      </c>
      <c r="BI394" s="38"/>
      <c r="BJ394" s="38"/>
      <c r="BK394" s="38"/>
      <c r="BL394" s="36">
        <v>1.023379836678437E-4</v>
      </c>
      <c r="BM394" s="36">
        <v>2.753246374974093E-5</v>
      </c>
      <c r="BN394" s="36"/>
      <c r="BO394" s="36"/>
      <c r="BP394" s="36"/>
      <c r="BQ394" s="36">
        <v>1.13242463175346E-4</v>
      </c>
      <c r="BR394" s="36">
        <v>0.0</v>
      </c>
      <c r="BS394" s="36">
        <v>1.077902234215949E-4</v>
      </c>
      <c r="BT394" s="38"/>
      <c r="BU394" s="37">
        <f t="shared" si="4"/>
        <v>0.0001322255183</v>
      </c>
      <c r="BV394" s="38"/>
      <c r="BW394" s="38"/>
      <c r="BX394" s="38"/>
      <c r="BY394" s="38"/>
      <c r="BZ394" s="38"/>
      <c r="CA394" s="38"/>
      <c r="CB394" s="42">
        <v>86465.8385634888</v>
      </c>
      <c r="CC394" s="38"/>
      <c r="CD394" s="32">
        <f t="shared" si="5"/>
        <v>98168.95155</v>
      </c>
      <c r="CE394" s="38"/>
      <c r="CF394" s="38"/>
      <c r="CG394" s="38"/>
      <c r="CH394" s="38"/>
      <c r="CI394" s="38"/>
      <c r="CJ394" s="38"/>
      <c r="CK394" s="38"/>
      <c r="CL394" s="39" t="b">
        <v>0</v>
      </c>
      <c r="CM394" s="40"/>
      <c r="CN394" s="40"/>
      <c r="CO394" s="40"/>
      <c r="CP394" s="38"/>
      <c r="CQ394" s="38"/>
      <c r="CR394" s="38"/>
      <c r="CS394" s="38"/>
    </row>
    <row r="395" ht="15.75" customHeight="1">
      <c r="A395" s="29">
        <v>44443.0</v>
      </c>
      <c r="B395" s="38"/>
      <c r="C395" s="38"/>
      <c r="D395" s="31" t="s">
        <v>73</v>
      </c>
      <c r="E395" s="31" t="str">
        <f t="shared" si="1"/>
        <v>PS</v>
      </c>
      <c r="F395" s="30" t="b">
        <f t="shared" si="11"/>
        <v>0</v>
      </c>
      <c r="G395" s="30">
        <v>2.0</v>
      </c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43">
        <v>28.453</v>
      </c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  <c r="BA395" s="38"/>
      <c r="BB395" s="38"/>
      <c r="BC395" s="38"/>
      <c r="BD395" s="38"/>
      <c r="BE395" s="38"/>
      <c r="BF395" s="42">
        <v>472.9134072018798</v>
      </c>
      <c r="BG395" s="38"/>
      <c r="BH395" s="32">
        <f t="shared" si="3"/>
        <v>620.948285</v>
      </c>
      <c r="BI395" s="38"/>
      <c r="BJ395" s="38"/>
      <c r="BK395" s="38"/>
      <c r="BL395" s="36">
        <v>1.256292438447069E-4</v>
      </c>
      <c r="BM395" s="36">
        <v>2.490086846645791E-5</v>
      </c>
      <c r="BN395" s="36"/>
      <c r="BO395" s="36"/>
      <c r="BP395" s="36"/>
      <c r="BQ395" s="36">
        <v>1.75203600126185E-4</v>
      </c>
      <c r="BR395" s="36">
        <v>1.873495847886845E-5</v>
      </c>
      <c r="BS395" s="36">
        <v>1.504164219854459E-4</v>
      </c>
      <c r="BT395" s="38"/>
      <c r="BU395" s="37">
        <f t="shared" si="4"/>
        <v>0.0001385028766</v>
      </c>
      <c r="BV395" s="38"/>
      <c r="BW395" s="38"/>
      <c r="BX395" s="38"/>
      <c r="BY395" s="38"/>
      <c r="BZ395" s="38"/>
      <c r="CA395" s="38"/>
      <c r="CB395" s="42">
        <v>71128.54101019875</v>
      </c>
      <c r="CC395" s="38"/>
      <c r="CD395" s="32">
        <f t="shared" si="5"/>
        <v>93062.656</v>
      </c>
      <c r="CE395" s="38"/>
      <c r="CF395" s="38"/>
      <c r="CG395" s="38"/>
      <c r="CH395" s="38"/>
      <c r="CI395" s="38"/>
      <c r="CJ395" s="38"/>
      <c r="CK395" s="38"/>
      <c r="CL395" s="39" t="b">
        <v>0</v>
      </c>
      <c r="CM395" s="40"/>
      <c r="CN395" s="40"/>
      <c r="CO395" s="40"/>
      <c r="CP395" s="38"/>
      <c r="CQ395" s="38"/>
      <c r="CR395" s="38"/>
      <c r="CS395" s="38"/>
    </row>
    <row r="396" ht="15.75" customHeight="1">
      <c r="A396" s="29">
        <v>44444.0</v>
      </c>
      <c r="B396" s="38"/>
      <c r="C396" s="38"/>
      <c r="D396" s="31" t="s">
        <v>73</v>
      </c>
      <c r="E396" s="31" t="str">
        <f t="shared" si="1"/>
        <v>PS</v>
      </c>
      <c r="F396" s="30" t="b">
        <f t="shared" si="11"/>
        <v>0</v>
      </c>
      <c r="G396" s="30">
        <v>2.0</v>
      </c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43">
        <v>28.51</v>
      </c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38"/>
      <c r="BC396" s="38"/>
      <c r="BD396" s="38"/>
      <c r="BE396" s="38"/>
      <c r="BF396" s="42">
        <v>432.6979926982712</v>
      </c>
      <c r="BG396" s="38"/>
      <c r="BH396" s="32">
        <f t="shared" si="3"/>
        <v>527.6064384</v>
      </c>
      <c r="BI396" s="38"/>
      <c r="BJ396" s="38"/>
      <c r="BK396" s="38"/>
      <c r="BL396" s="36">
        <v>1.306492381347339E-4</v>
      </c>
      <c r="BM396" s="36">
        <v>1.856509390462215E-5</v>
      </c>
      <c r="BN396" s="36"/>
      <c r="BO396" s="36"/>
      <c r="BP396" s="36"/>
      <c r="BQ396" s="36">
        <v>1.609089945654452E-4</v>
      </c>
      <c r="BR396" s="36">
        <v>5.843888971313905E-5</v>
      </c>
      <c r="BS396" s="36">
        <v>1.457791163500895E-4</v>
      </c>
      <c r="BT396" s="38"/>
      <c r="BU396" s="37">
        <f t="shared" si="4"/>
        <v>0.0001194623984</v>
      </c>
      <c r="BV396" s="38"/>
      <c r="BW396" s="38"/>
      <c r="BX396" s="38"/>
      <c r="BY396" s="38"/>
      <c r="BZ396" s="38"/>
      <c r="CA396" s="38"/>
      <c r="CB396" s="42">
        <v>59599.8215142599</v>
      </c>
      <c r="CC396" s="38"/>
      <c r="CD396" s="32">
        <f t="shared" si="5"/>
        <v>79508.05825</v>
      </c>
      <c r="CE396" s="38"/>
      <c r="CF396" s="38"/>
      <c r="CG396" s="38"/>
      <c r="CH396" s="38"/>
      <c r="CI396" s="38"/>
      <c r="CJ396" s="38"/>
      <c r="CK396" s="38"/>
      <c r="CL396" s="39" t="b">
        <v>0</v>
      </c>
      <c r="CM396" s="40"/>
      <c r="CN396" s="40"/>
      <c r="CO396" s="40"/>
      <c r="CP396" s="38"/>
      <c r="CQ396" s="38"/>
      <c r="CR396" s="38"/>
      <c r="CS396" s="38"/>
    </row>
    <row r="397" ht="15.75" customHeight="1">
      <c r="A397" s="29">
        <v>44445.0</v>
      </c>
      <c r="B397" s="38"/>
      <c r="C397" s="38"/>
      <c r="D397" s="31" t="s">
        <v>73</v>
      </c>
      <c r="E397" s="31" t="str">
        <f t="shared" si="1"/>
        <v>PS</v>
      </c>
      <c r="F397" s="30" t="b">
        <f t="shared" si="11"/>
        <v>0</v>
      </c>
      <c r="G397" s="30">
        <v>2.0</v>
      </c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43">
        <v>27.343</v>
      </c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  <c r="BA397" s="38"/>
      <c r="BB397" s="38"/>
      <c r="BC397" s="38"/>
      <c r="BD397" s="38"/>
      <c r="BE397" s="38"/>
      <c r="BF397" s="42">
        <v>775.8074531904183</v>
      </c>
      <c r="BG397" s="38"/>
      <c r="BH397" s="32">
        <f t="shared" si="3"/>
        <v>461.4049715</v>
      </c>
      <c r="BI397" s="38"/>
      <c r="BJ397" s="38"/>
      <c r="BK397" s="38"/>
      <c r="BL397" s="36">
        <v>1.325307289585799E-4</v>
      </c>
      <c r="BM397" s="36">
        <v>1.370251327303984E-5</v>
      </c>
      <c r="BN397" s="36"/>
      <c r="BO397" s="36"/>
      <c r="BP397" s="36"/>
      <c r="BQ397" s="36">
        <v>9.847285503072961E-5</v>
      </c>
      <c r="BR397" s="36">
        <v>6.811036865190282E-6</v>
      </c>
      <c r="BS397" s="36">
        <v>1.155017919946547E-4</v>
      </c>
      <c r="BT397" s="38"/>
      <c r="BU397" s="37">
        <f t="shared" si="4"/>
        <v>0.0001050298825</v>
      </c>
      <c r="BV397" s="38"/>
      <c r="BW397" s="38"/>
      <c r="BX397" s="38"/>
      <c r="BY397" s="38"/>
      <c r="BZ397" s="38"/>
      <c r="CA397" s="38"/>
      <c r="CB397" s="42">
        <v>102827.459364491</v>
      </c>
      <c r="CC397" s="38"/>
      <c r="CD397" s="32">
        <f t="shared" si="5"/>
        <v>68342.09704</v>
      </c>
      <c r="CE397" s="38"/>
      <c r="CF397" s="38"/>
      <c r="CG397" s="38"/>
      <c r="CH397" s="38"/>
      <c r="CI397" s="38"/>
      <c r="CJ397" s="38"/>
      <c r="CK397" s="38"/>
      <c r="CL397" s="39" t="b">
        <v>0</v>
      </c>
      <c r="CM397" s="40"/>
      <c r="CN397" s="40"/>
      <c r="CO397" s="40"/>
      <c r="CP397" s="38"/>
      <c r="CQ397" s="38"/>
      <c r="CR397" s="38"/>
      <c r="CS397" s="38"/>
    </row>
    <row r="398" ht="15.75" customHeight="1">
      <c r="A398" s="29">
        <v>44446.0</v>
      </c>
      <c r="B398" s="38"/>
      <c r="C398" s="38"/>
      <c r="D398" s="31" t="s">
        <v>73</v>
      </c>
      <c r="E398" s="31" t="str">
        <f t="shared" si="1"/>
        <v>PS</v>
      </c>
      <c r="F398" s="30" t="b">
        <f t="shared" si="11"/>
        <v>0</v>
      </c>
      <c r="G398" s="30">
        <v>2.0</v>
      </c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43">
        <v>27.733</v>
      </c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38"/>
      <c r="BC398" s="38"/>
      <c r="BD398" s="38"/>
      <c r="BE398" s="38"/>
      <c r="BF398" s="42">
        <v>445.2534796579625</v>
      </c>
      <c r="BG398" s="38"/>
      <c r="BH398" s="32">
        <f t="shared" si="3"/>
        <v>809.1854341</v>
      </c>
      <c r="BI398" s="38"/>
      <c r="BJ398" s="38"/>
      <c r="BK398" s="38"/>
      <c r="BL398" s="36">
        <v>4.836547463772939E-5</v>
      </c>
      <c r="BM398" s="36">
        <v>5.061366194068634E-6</v>
      </c>
      <c r="BN398" s="36"/>
      <c r="BO398" s="36"/>
      <c r="BP398" s="36"/>
      <c r="BQ398" s="36">
        <v>1.072834014601914E-4</v>
      </c>
      <c r="BR398" s="36">
        <v>3.035800860067601E-5</v>
      </c>
      <c r="BS398" s="36">
        <v>7.782443804896038E-5</v>
      </c>
      <c r="BT398" s="38"/>
      <c r="BU398" s="37">
        <f t="shared" si="4"/>
        <v>0.0001442042298</v>
      </c>
      <c r="BV398" s="38"/>
      <c r="BW398" s="38"/>
      <c r="BX398" s="38"/>
      <c r="BY398" s="38"/>
      <c r="BZ398" s="38"/>
      <c r="CA398" s="38"/>
      <c r="CB398" s="42">
        <v>77518.63080845131</v>
      </c>
      <c r="CC398" s="38"/>
      <c r="CD398" s="32">
        <f t="shared" si="5"/>
        <v>143321.1286</v>
      </c>
      <c r="CE398" s="38"/>
      <c r="CF398" s="38"/>
      <c r="CG398" s="38"/>
      <c r="CH398" s="38"/>
      <c r="CI398" s="38"/>
      <c r="CJ398" s="38"/>
      <c r="CK398" s="38"/>
      <c r="CL398" s="39" t="b">
        <v>0</v>
      </c>
      <c r="CM398" s="40"/>
      <c r="CN398" s="40"/>
      <c r="CO398" s="40"/>
      <c r="CP398" s="38"/>
      <c r="CQ398" s="38"/>
      <c r="CR398" s="38"/>
      <c r="CS398" s="38"/>
    </row>
    <row r="399" ht="15.75" customHeight="1">
      <c r="A399" s="29">
        <v>44447.0</v>
      </c>
      <c r="B399" s="38"/>
      <c r="C399" s="38"/>
      <c r="D399" s="31" t="s">
        <v>73</v>
      </c>
      <c r="E399" s="31" t="str">
        <f t="shared" si="1"/>
        <v>PS</v>
      </c>
      <c r="F399" s="30" t="b">
        <f t="shared" si="11"/>
        <v>0</v>
      </c>
      <c r="G399" s="30">
        <v>2.0</v>
      </c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43">
        <v>27.187</v>
      </c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  <c r="BA399" s="38"/>
      <c r="BB399" s="38"/>
      <c r="BC399" s="38"/>
      <c r="BD399" s="38"/>
      <c r="BE399" s="38"/>
      <c r="BF399" s="42">
        <v>180.3525246380449</v>
      </c>
      <c r="BG399" s="38"/>
      <c r="BH399" s="32">
        <f t="shared" si="3"/>
        <v>928.176037</v>
      </c>
      <c r="BI399" s="38"/>
      <c r="BJ399" s="38"/>
      <c r="BK399" s="38"/>
      <c r="BL399" s="36">
        <v>3.362265662042373E-5</v>
      </c>
      <c r="BM399" s="36">
        <v>1.323028673807309E-5</v>
      </c>
      <c r="BN399" s="36"/>
      <c r="BO399" s="36"/>
      <c r="BP399" s="36"/>
      <c r="BQ399" s="36">
        <v>3.763263204836257E-5</v>
      </c>
      <c r="BR399" s="36">
        <v>8.778751880768148E-6</v>
      </c>
      <c r="BS399" s="36">
        <v>3.562764433439315E-5</v>
      </c>
      <c r="BT399" s="38"/>
      <c r="BU399" s="37">
        <f t="shared" si="4"/>
        <v>0.0001488822963</v>
      </c>
      <c r="BV399" s="38"/>
      <c r="BW399" s="38"/>
      <c r="BX399" s="38"/>
      <c r="BY399" s="38"/>
      <c r="BZ399" s="38"/>
      <c r="CA399" s="38"/>
      <c r="CB399" s="42">
        <v>30636.03247895311</v>
      </c>
      <c r="CC399" s="38"/>
      <c r="CD399" s="32">
        <f t="shared" si="5"/>
        <v>172165.5107</v>
      </c>
      <c r="CE399" s="38"/>
      <c r="CF399" s="38"/>
      <c r="CG399" s="38"/>
      <c r="CH399" s="38"/>
      <c r="CI399" s="38"/>
      <c r="CJ399" s="38"/>
      <c r="CK399" s="38"/>
      <c r="CL399" s="39" t="b">
        <v>0</v>
      </c>
      <c r="CM399" s="40"/>
      <c r="CN399" s="40"/>
      <c r="CO399" s="40"/>
      <c r="CP399" s="38"/>
      <c r="CQ399" s="38"/>
      <c r="CR399" s="38"/>
      <c r="CS399" s="38"/>
    </row>
    <row r="400" ht="15.75" customHeight="1">
      <c r="A400" s="29">
        <v>44448.0</v>
      </c>
      <c r="B400" s="38"/>
      <c r="C400" s="38"/>
      <c r="D400" s="31" t="s">
        <v>73</v>
      </c>
      <c r="E400" s="31" t="str">
        <f t="shared" si="1"/>
        <v>PS</v>
      </c>
      <c r="F400" s="30" t="b">
        <f t="shared" si="11"/>
        <v>0</v>
      </c>
      <c r="G400" s="30">
        <v>2.0</v>
      </c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43">
        <v>27.213</v>
      </c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  <c r="BE400" s="38"/>
      <c r="BF400" s="42">
        <v>2211.815720159115</v>
      </c>
      <c r="BG400" s="38"/>
      <c r="BH400" s="32">
        <f t="shared" si="3"/>
        <v>1004.356394</v>
      </c>
      <c r="BI400" s="38"/>
      <c r="BJ400" s="38"/>
      <c r="BK400" s="38"/>
      <c r="BL400" s="36">
        <v>2.761436257005146E-4</v>
      </c>
      <c r="BM400" s="36">
        <v>3.518806870142057E-5</v>
      </c>
      <c r="BN400" s="36"/>
      <c r="BO400" s="36"/>
      <c r="BP400" s="36"/>
      <c r="BQ400" s="36">
        <v>4.164326909875593E-4</v>
      </c>
      <c r="BR400" s="36">
        <v>9.077341297488373E-5</v>
      </c>
      <c r="BS400" s="36">
        <v>3.462881583440369E-4</v>
      </c>
      <c r="BT400" s="38"/>
      <c r="BU400" s="37">
        <f t="shared" si="4"/>
        <v>0.0001831286779</v>
      </c>
      <c r="BV400" s="38"/>
      <c r="BW400" s="38"/>
      <c r="BX400" s="38"/>
      <c r="BY400" s="38"/>
      <c r="BZ400" s="38"/>
      <c r="CA400" s="38"/>
      <c r="CB400" s="42">
        <v>446023.6990486864</v>
      </c>
      <c r="CC400" s="38"/>
      <c r="CD400" s="32">
        <f t="shared" si="5"/>
        <v>191459.0625</v>
      </c>
      <c r="CE400" s="38"/>
      <c r="CF400" s="38"/>
      <c r="CG400" s="38"/>
      <c r="CH400" s="38"/>
      <c r="CI400" s="38"/>
      <c r="CJ400" s="38"/>
      <c r="CK400" s="38"/>
      <c r="CL400" s="39" t="b">
        <v>0</v>
      </c>
      <c r="CM400" s="40"/>
      <c r="CN400" s="40"/>
      <c r="CO400" s="40"/>
      <c r="CP400" s="38"/>
      <c r="CQ400" s="38"/>
      <c r="CR400" s="38"/>
      <c r="CS400" s="38"/>
    </row>
    <row r="401" ht="15.75" customHeight="1">
      <c r="A401" s="29">
        <v>44449.0</v>
      </c>
      <c r="B401" s="38"/>
      <c r="C401" s="38"/>
      <c r="D401" s="31" t="s">
        <v>73</v>
      </c>
      <c r="E401" s="31" t="str">
        <f t="shared" si="1"/>
        <v>PS</v>
      </c>
      <c r="F401" s="30" t="b">
        <f t="shared" si="11"/>
        <v>0</v>
      </c>
      <c r="G401" s="30">
        <v>2.0</v>
      </c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43">
        <v>26.897</v>
      </c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38"/>
      <c r="BC401" s="38"/>
      <c r="BD401" s="38"/>
      <c r="BE401" s="38"/>
      <c r="BF401" s="42">
        <v>1027.651007375662</v>
      </c>
      <c r="BG401" s="38"/>
      <c r="BH401" s="32">
        <f t="shared" si="3"/>
        <v>1181.437215</v>
      </c>
      <c r="BI401" s="38"/>
      <c r="BJ401" s="38"/>
      <c r="BK401" s="38"/>
      <c r="BL401" s="36">
        <v>1.84300472763344E-4</v>
      </c>
      <c r="BM401" s="36">
        <v>5.488514652525605E-5</v>
      </c>
      <c r="BN401" s="36"/>
      <c r="BO401" s="36"/>
      <c r="BP401" s="36"/>
      <c r="BQ401" s="36">
        <v>1.540384244076627E-4</v>
      </c>
      <c r="BR401" s="36" t="e">
        <v>#DIV/0!</v>
      </c>
      <c r="BS401" s="36">
        <v>1.691694485855034E-4</v>
      </c>
      <c r="BT401" s="38"/>
      <c r="BU401" s="37">
        <f t="shared" si="4"/>
        <v>0.0002388414972</v>
      </c>
      <c r="BV401" s="38"/>
      <c r="BW401" s="38"/>
      <c r="BX401" s="38"/>
      <c r="BY401" s="38"/>
      <c r="BZ401" s="38"/>
      <c r="CA401" s="38"/>
      <c r="CB401" s="42">
        <v>203821.7316753704</v>
      </c>
      <c r="CC401" s="38"/>
      <c r="CD401" s="32">
        <f t="shared" si="5"/>
        <v>222588.2313</v>
      </c>
      <c r="CE401" s="38"/>
      <c r="CF401" s="38"/>
      <c r="CG401" s="38"/>
      <c r="CH401" s="38"/>
      <c r="CI401" s="38"/>
      <c r="CJ401" s="38"/>
      <c r="CK401" s="38"/>
      <c r="CL401" s="39" t="b">
        <v>0</v>
      </c>
      <c r="CM401" s="40"/>
      <c r="CN401" s="40"/>
      <c r="CO401" s="40"/>
      <c r="CP401" s="38"/>
      <c r="CQ401" s="38"/>
      <c r="CR401" s="38"/>
      <c r="CS401" s="38"/>
    </row>
    <row r="402" ht="15.75" customHeight="1">
      <c r="A402" s="29">
        <v>44450.0</v>
      </c>
      <c r="B402" s="38"/>
      <c r="C402" s="38"/>
      <c r="D402" s="31" t="s">
        <v>73</v>
      </c>
      <c r="E402" s="31" t="str">
        <f t="shared" si="1"/>
        <v>PS</v>
      </c>
      <c r="F402" s="30" t="b">
        <f t="shared" si="11"/>
        <v>0</v>
      </c>
      <c r="G402" s="30">
        <v>2.0</v>
      </c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43">
        <v>27.423</v>
      </c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  <c r="BF402" s="42">
        <v>1156.70923980743</v>
      </c>
      <c r="BG402" s="38"/>
      <c r="BH402" s="32">
        <f t="shared" si="3"/>
        <v>1493.502537</v>
      </c>
      <c r="BI402" s="38"/>
      <c r="BJ402" s="38"/>
      <c r="BK402" s="38"/>
      <c r="BL402" s="36">
        <v>2.760183220552727E-4</v>
      </c>
      <c r="BM402" s="36">
        <v>7.777574635144365E-5</v>
      </c>
      <c r="BN402" s="36"/>
      <c r="BO402" s="36"/>
      <c r="BP402" s="36"/>
      <c r="BQ402" s="36">
        <v>2.974490779122478E-4</v>
      </c>
      <c r="BR402" s="36">
        <v>7.325909096620771E-5</v>
      </c>
      <c r="BS402" s="36">
        <v>2.867336999837603E-4</v>
      </c>
      <c r="BT402" s="38"/>
      <c r="BU402" s="37">
        <f t="shared" si="4"/>
        <v>0.0002813119337</v>
      </c>
      <c r="BV402" s="38"/>
      <c r="BW402" s="38"/>
      <c r="BX402" s="38"/>
      <c r="BY402" s="38"/>
      <c r="BZ402" s="38"/>
      <c r="CA402" s="38"/>
      <c r="CB402" s="42">
        <v>199295.2184726211</v>
      </c>
      <c r="CC402" s="38"/>
      <c r="CD402" s="32">
        <f t="shared" si="5"/>
        <v>276269.0192</v>
      </c>
      <c r="CE402" s="38"/>
      <c r="CF402" s="38"/>
      <c r="CG402" s="38"/>
      <c r="CH402" s="38"/>
      <c r="CI402" s="38"/>
      <c r="CJ402" s="38"/>
      <c r="CK402" s="38"/>
      <c r="CL402" s="39" t="b">
        <v>0</v>
      </c>
      <c r="CM402" s="40"/>
      <c r="CN402" s="40"/>
      <c r="CO402" s="40"/>
      <c r="CP402" s="38"/>
      <c r="CQ402" s="38"/>
      <c r="CR402" s="38"/>
      <c r="CS402" s="38"/>
    </row>
    <row r="403" ht="15.75" customHeight="1">
      <c r="A403" s="29">
        <v>44451.0</v>
      </c>
      <c r="B403" s="38"/>
      <c r="C403" s="38"/>
      <c r="D403" s="31" t="s">
        <v>73</v>
      </c>
      <c r="E403" s="31" t="str">
        <f t="shared" si="1"/>
        <v>PS</v>
      </c>
      <c r="F403" s="30" t="b">
        <f t="shared" si="11"/>
        <v>0</v>
      </c>
      <c r="G403" s="30">
        <v>2.0</v>
      </c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43">
        <v>27.6</v>
      </c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  <c r="BA403" s="38"/>
      <c r="BB403" s="38"/>
      <c r="BC403" s="38"/>
      <c r="BD403" s="38"/>
      <c r="BE403" s="38"/>
      <c r="BF403" s="42">
        <v>1330.657582387821</v>
      </c>
      <c r="BG403" s="38"/>
      <c r="BH403" s="32">
        <f t="shared" si="3"/>
        <v>1392.809718</v>
      </c>
      <c r="BI403" s="38"/>
      <c r="BJ403" s="38"/>
      <c r="BK403" s="38"/>
      <c r="BL403" s="36">
        <v>3.485781326917733E-4</v>
      </c>
      <c r="BM403" s="36">
        <v>1.186576082224779E-4</v>
      </c>
      <c r="BN403" s="36"/>
      <c r="BO403" s="36"/>
      <c r="BP403" s="36"/>
      <c r="BQ403" s="36">
        <v>3.641989368400483E-4</v>
      </c>
      <c r="BR403" s="36">
        <v>3.36912892793849E-5</v>
      </c>
      <c r="BS403" s="36">
        <v>3.563885347659108E-4</v>
      </c>
      <c r="BT403" s="38"/>
      <c r="BU403" s="37">
        <f t="shared" si="4"/>
        <v>0.0003263440418</v>
      </c>
      <c r="BV403" s="38"/>
      <c r="BW403" s="38"/>
      <c r="BX403" s="38"/>
      <c r="BY403" s="38"/>
      <c r="BZ403" s="38"/>
      <c r="CA403" s="38"/>
      <c r="CB403" s="42">
        <v>233164.4748739059</v>
      </c>
      <c r="CC403" s="38"/>
      <c r="CD403" s="32">
        <f t="shared" si="5"/>
        <v>242929.086</v>
      </c>
      <c r="CE403" s="38"/>
      <c r="CF403" s="38"/>
      <c r="CG403" s="38"/>
      <c r="CH403" s="38"/>
      <c r="CI403" s="38"/>
      <c r="CJ403" s="38"/>
      <c r="CK403" s="38"/>
      <c r="CL403" s="39" t="b">
        <v>0</v>
      </c>
      <c r="CM403" s="40"/>
      <c r="CN403" s="40"/>
      <c r="CO403" s="40"/>
      <c r="CP403" s="38"/>
      <c r="CQ403" s="38"/>
      <c r="CR403" s="38"/>
      <c r="CS403" s="38"/>
    </row>
    <row r="404" ht="15.75" customHeight="1">
      <c r="A404" s="29">
        <v>44452.0</v>
      </c>
      <c r="B404" s="38"/>
      <c r="C404" s="38"/>
      <c r="D404" s="31" t="s">
        <v>73</v>
      </c>
      <c r="E404" s="31" t="str">
        <f t="shared" si="1"/>
        <v>PS</v>
      </c>
      <c r="F404" s="30" t="b">
        <f t="shared" si="11"/>
        <v>0</v>
      </c>
      <c r="G404" s="30">
        <v>2.0</v>
      </c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43">
        <v>27.057</v>
      </c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  <c r="BF404" s="42">
        <v>1740.679134399559</v>
      </c>
      <c r="BG404" s="38"/>
      <c r="BH404" s="32">
        <f t="shared" si="3"/>
        <v>1351.250195</v>
      </c>
      <c r="BI404" s="38"/>
      <c r="BJ404" s="38"/>
      <c r="BK404" s="38"/>
      <c r="BL404" s="36">
        <v>1.929596533632796E-4</v>
      </c>
      <c r="BM404" s="36">
        <v>4.380295285893489E-5</v>
      </c>
      <c r="BN404" s="36"/>
      <c r="BO404" s="36"/>
      <c r="BP404" s="36"/>
      <c r="BQ404" s="36">
        <v>3.03E-4</v>
      </c>
      <c r="BR404" s="36">
        <v>7.02558E-5</v>
      </c>
      <c r="BS404" s="36">
        <v>2.479798266816398E-4</v>
      </c>
      <c r="BT404" s="38"/>
      <c r="BU404" s="37">
        <f t="shared" si="4"/>
        <v>0.000319100695</v>
      </c>
      <c r="BV404" s="38"/>
      <c r="BW404" s="38"/>
      <c r="BX404" s="38"/>
      <c r="BY404" s="38"/>
      <c r="BZ404" s="38"/>
      <c r="CA404" s="38"/>
      <c r="CB404" s="42">
        <v>299039.9718941723</v>
      </c>
      <c r="CC404" s="38"/>
      <c r="CD404" s="32">
        <f t="shared" si="5"/>
        <v>233536.0196</v>
      </c>
      <c r="CE404" s="38"/>
      <c r="CF404" s="38"/>
      <c r="CG404" s="38"/>
      <c r="CH404" s="38"/>
      <c r="CI404" s="38"/>
      <c r="CJ404" s="38"/>
      <c r="CK404" s="38"/>
      <c r="CL404" s="39" t="b">
        <v>0</v>
      </c>
      <c r="CM404" s="40"/>
      <c r="CN404" s="40"/>
      <c r="CO404" s="40"/>
      <c r="CP404" s="38"/>
      <c r="CQ404" s="38"/>
      <c r="CR404" s="38"/>
      <c r="CS404" s="38"/>
    </row>
    <row r="405" ht="15.75" customHeight="1">
      <c r="A405" s="29">
        <v>44453.0</v>
      </c>
      <c r="B405" s="38"/>
      <c r="C405" s="38"/>
      <c r="D405" s="31" t="s">
        <v>73</v>
      </c>
      <c r="E405" s="31" t="str">
        <f t="shared" si="1"/>
        <v>PS</v>
      </c>
      <c r="F405" s="30" t="b">
        <f t="shared" si="11"/>
        <v>0</v>
      </c>
      <c r="G405" s="30">
        <v>2.0</v>
      </c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43">
        <v>28.687</v>
      </c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  <c r="BF405" s="42">
        <v>1708.351627727598</v>
      </c>
      <c r="BG405" s="38"/>
      <c r="BH405" s="32">
        <f t="shared" si="3"/>
        <v>1231.417476</v>
      </c>
      <c r="BI405" s="38"/>
      <c r="BJ405" s="38"/>
      <c r="BK405" s="38"/>
      <c r="BL405" s="36">
        <v>5.821769641593835E-4</v>
      </c>
      <c r="BM405" s="36">
        <v>9.851812661853946E-5</v>
      </c>
      <c r="BN405" s="36"/>
      <c r="BO405" s="36"/>
      <c r="BP405" s="36"/>
      <c r="BQ405" s="36">
        <v>5.607204338637025E-4</v>
      </c>
      <c r="BR405" s="36">
        <v>3.768732630172201E-5</v>
      </c>
      <c r="BS405" s="36">
        <v>5.71448699011543E-4</v>
      </c>
      <c r="BT405" s="38"/>
      <c r="BU405" s="37">
        <f t="shared" si="4"/>
        <v>0.0002889475151</v>
      </c>
      <c r="BV405" s="38"/>
      <c r="BW405" s="38"/>
      <c r="BX405" s="38"/>
      <c r="BY405" s="38"/>
      <c r="BZ405" s="38"/>
      <c r="CA405" s="38"/>
      <c r="CB405" s="42">
        <v>279324.032891601</v>
      </c>
      <c r="CC405" s="38"/>
      <c r="CD405" s="32">
        <f t="shared" si="5"/>
        <v>215554.2308</v>
      </c>
      <c r="CE405" s="38"/>
      <c r="CF405" s="38"/>
      <c r="CG405" s="38"/>
      <c r="CH405" s="38"/>
      <c r="CI405" s="38"/>
      <c r="CJ405" s="38"/>
      <c r="CK405" s="38"/>
      <c r="CL405" s="39" t="b">
        <v>0</v>
      </c>
      <c r="CM405" s="40"/>
      <c r="CN405" s="40"/>
      <c r="CO405" s="40"/>
      <c r="CP405" s="38"/>
      <c r="CQ405" s="38"/>
      <c r="CR405" s="38"/>
      <c r="CS405" s="38"/>
    </row>
    <row r="406" ht="15.75" customHeight="1">
      <c r="A406" s="29">
        <v>44454.0</v>
      </c>
      <c r="B406" s="38"/>
      <c r="C406" s="38"/>
      <c r="D406" s="31" t="s">
        <v>73</v>
      </c>
      <c r="E406" s="31" t="str">
        <f t="shared" si="1"/>
        <v>PS</v>
      </c>
      <c r="F406" s="30" t="b">
        <f t="shared" si="11"/>
        <v>0</v>
      </c>
      <c r="G406" s="30">
        <v>2.0</v>
      </c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43">
        <v>27.117</v>
      </c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  <c r="BF406" s="42">
        <v>819.8533886863099</v>
      </c>
      <c r="BG406" s="38"/>
      <c r="BH406" s="32">
        <f t="shared" si="3"/>
        <v>1187.811622</v>
      </c>
      <c r="BI406" s="38"/>
      <c r="BJ406" s="38"/>
      <c r="BK406" s="38"/>
      <c r="BL406" s="36">
        <v>1.496160229116937E-4</v>
      </c>
      <c r="BM406" s="36">
        <v>2.519224885747126E-5</v>
      </c>
      <c r="BN406" s="36"/>
      <c r="BO406" s="36"/>
      <c r="BP406" s="36"/>
      <c r="BQ406" s="36">
        <v>1.162894060793868E-4</v>
      </c>
      <c r="BR406" s="36">
        <v>2.870348197719384E-5</v>
      </c>
      <c r="BS406" s="36">
        <v>1.329527144955403E-4</v>
      </c>
      <c r="BT406" s="38"/>
      <c r="BU406" s="37">
        <f t="shared" si="4"/>
        <v>0.0002665006557</v>
      </c>
      <c r="BV406" s="38"/>
      <c r="BW406" s="38"/>
      <c r="BX406" s="38"/>
      <c r="BY406" s="38"/>
      <c r="BZ406" s="38"/>
      <c r="CA406" s="38"/>
      <c r="CB406" s="42">
        <v>156856.3999569365</v>
      </c>
      <c r="CC406" s="38"/>
      <c r="CD406" s="32">
        <f t="shared" si="5"/>
        <v>207656.3778</v>
      </c>
      <c r="CE406" s="38"/>
      <c r="CF406" s="38"/>
      <c r="CG406" s="38"/>
      <c r="CH406" s="38"/>
      <c r="CI406" s="38"/>
      <c r="CJ406" s="38"/>
      <c r="CK406" s="38"/>
      <c r="CL406" s="39" t="b">
        <v>0</v>
      </c>
      <c r="CM406" s="40"/>
      <c r="CN406" s="40"/>
      <c r="CO406" s="40"/>
      <c r="CP406" s="38"/>
      <c r="CQ406" s="38"/>
      <c r="CR406" s="38"/>
      <c r="CS406" s="38"/>
    </row>
    <row r="407" ht="15.75" customHeight="1">
      <c r="A407" s="29">
        <v>44455.0</v>
      </c>
      <c r="B407" s="38"/>
      <c r="C407" s="38"/>
      <c r="D407" s="31" t="s">
        <v>73</v>
      </c>
      <c r="E407" s="31" t="str">
        <f t="shared" si="1"/>
        <v>PS</v>
      </c>
      <c r="F407" s="30" t="b">
        <f t="shared" si="11"/>
        <v>0</v>
      </c>
      <c r="G407" s="30">
        <v>2.0</v>
      </c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43">
        <v>27.937</v>
      </c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38"/>
      <c r="BC407" s="38"/>
      <c r="BD407" s="38"/>
      <c r="BE407" s="38"/>
      <c r="BF407" s="42">
        <v>557.5456479406047</v>
      </c>
      <c r="BG407" s="38"/>
      <c r="BH407" s="32">
        <f t="shared" si="3"/>
        <v>1018.596439</v>
      </c>
      <c r="BI407" s="38"/>
      <c r="BJ407" s="38"/>
      <c r="BK407" s="38"/>
      <c r="BL407" s="36">
        <v>1.439453799741434E-4</v>
      </c>
      <c r="BM407" s="36">
        <v>3.507226524914632E-5</v>
      </c>
      <c r="BN407" s="36"/>
      <c r="BO407" s="36"/>
      <c r="BP407" s="36"/>
      <c r="BQ407" s="36">
        <v>1.279902210342002E-4</v>
      </c>
      <c r="BR407" s="36">
        <v>3.448589116552049E-5</v>
      </c>
      <c r="BS407" s="36">
        <v>1.359678005041718E-4</v>
      </c>
      <c r="BT407" s="38"/>
      <c r="BU407" s="37">
        <f t="shared" si="4"/>
        <v>0.00027532373</v>
      </c>
      <c r="BV407" s="38"/>
      <c r="BW407" s="38"/>
      <c r="BX407" s="38"/>
      <c r="BY407" s="38"/>
      <c r="BZ407" s="38"/>
      <c r="CA407" s="38"/>
      <c r="CB407" s="42">
        <v>109386.2745335871</v>
      </c>
      <c r="CC407" s="38"/>
      <c r="CD407" s="32">
        <f t="shared" si="5"/>
        <v>167082.8</v>
      </c>
      <c r="CE407" s="38"/>
      <c r="CF407" s="38"/>
      <c r="CG407" s="38"/>
      <c r="CH407" s="38"/>
      <c r="CI407" s="38"/>
      <c r="CJ407" s="38"/>
      <c r="CK407" s="38"/>
      <c r="CL407" s="39" t="b">
        <v>0</v>
      </c>
      <c r="CM407" s="40"/>
      <c r="CN407" s="40"/>
      <c r="CO407" s="40"/>
      <c r="CP407" s="38"/>
      <c r="CQ407" s="38"/>
      <c r="CR407" s="38"/>
      <c r="CS407" s="38"/>
    </row>
    <row r="408" ht="15.75" customHeight="1">
      <c r="A408" s="29">
        <v>44456.0</v>
      </c>
      <c r="B408" s="38"/>
      <c r="C408" s="38"/>
      <c r="D408" s="31" t="s">
        <v>73</v>
      </c>
      <c r="E408" s="31" t="str">
        <f t="shared" si="1"/>
        <v>PS</v>
      </c>
      <c r="F408" s="30" t="b">
        <f t="shared" si="11"/>
        <v>0</v>
      </c>
      <c r="G408" s="30">
        <v>2.0</v>
      </c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43">
        <v>27.157</v>
      </c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38"/>
      <c r="BC408" s="38"/>
      <c r="BD408" s="38"/>
      <c r="BE408" s="38"/>
      <c r="BF408" s="42">
        <v>1112.628309362899</v>
      </c>
      <c r="BG408" s="38"/>
      <c r="BH408" s="32">
        <f t="shared" si="3"/>
        <v>812.4639059</v>
      </c>
      <c r="BI408" s="38"/>
      <c r="BJ408" s="38"/>
      <c r="BK408" s="38"/>
      <c r="BL408" s="36">
        <v>2.73081119901396E-4</v>
      </c>
      <c r="BM408" s="36">
        <v>6.008669514427629E-5</v>
      </c>
      <c r="BN408" s="36"/>
      <c r="BO408" s="36"/>
      <c r="BP408" s="36"/>
      <c r="BQ408" s="36">
        <v>2.152273554194936E-4</v>
      </c>
      <c r="BR408" s="36">
        <v>3.677610322642117E-5</v>
      </c>
      <c r="BS408" s="36">
        <v>2.441542376604448E-4</v>
      </c>
      <c r="BT408" s="38"/>
      <c r="BU408" s="37">
        <f t="shared" si="4"/>
        <v>0.0002107364294</v>
      </c>
      <c r="BV408" s="38"/>
      <c r="BW408" s="38"/>
      <c r="BX408" s="38"/>
      <c r="BY408" s="38"/>
      <c r="BZ408" s="38"/>
      <c r="CA408" s="38"/>
      <c r="CB408" s="42">
        <v>193675.2098107999</v>
      </c>
      <c r="CC408" s="38"/>
      <c r="CD408" s="32">
        <f t="shared" si="5"/>
        <v>129859.1837</v>
      </c>
      <c r="CE408" s="38"/>
      <c r="CF408" s="38"/>
      <c r="CG408" s="38"/>
      <c r="CH408" s="38"/>
      <c r="CI408" s="38"/>
      <c r="CJ408" s="38"/>
      <c r="CK408" s="38"/>
      <c r="CL408" s="39" t="b">
        <v>0</v>
      </c>
      <c r="CM408" s="40"/>
      <c r="CN408" s="40"/>
      <c r="CO408" s="40"/>
      <c r="CP408" s="45" t="b">
        <v>1</v>
      </c>
      <c r="CQ408" s="45" t="b">
        <v>1</v>
      </c>
      <c r="CR408" s="45">
        <v>3.0</v>
      </c>
      <c r="CS408" s="38"/>
    </row>
    <row r="409" ht="15.75" customHeight="1">
      <c r="A409" s="29">
        <v>44457.0</v>
      </c>
      <c r="B409" s="38"/>
      <c r="C409" s="38"/>
      <c r="D409" s="31" t="s">
        <v>73</v>
      </c>
      <c r="E409" s="31" t="str">
        <f t="shared" si="1"/>
        <v>PS</v>
      </c>
      <c r="F409" s="30" t="b">
        <f t="shared" si="11"/>
        <v>0</v>
      </c>
      <c r="G409" s="30">
        <v>2.0</v>
      </c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43">
        <v>27.737</v>
      </c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BD409" s="38"/>
      <c r="BE409" s="38"/>
      <c r="BF409" s="42">
        <v>894.603222512513</v>
      </c>
      <c r="BG409" s="38"/>
      <c r="BH409" s="32">
        <f t="shared" si="3"/>
        <v>734.8723856</v>
      </c>
      <c r="BI409" s="38"/>
      <c r="BJ409" s="38"/>
      <c r="BK409" s="38"/>
      <c r="BL409" s="36">
        <v>2.186783589589301E-4</v>
      </c>
      <c r="BM409" s="36">
        <v>1.887793475106182E-5</v>
      </c>
      <c r="BN409" s="36"/>
      <c r="BO409" s="36"/>
      <c r="BP409" s="36"/>
      <c r="BQ409" s="36">
        <v>3.655120380855444E-4</v>
      </c>
      <c r="BR409" s="36">
        <v>1.185522340551103E-5</v>
      </c>
      <c r="BS409" s="36">
        <v>2.920951985222373E-4</v>
      </c>
      <c r="BT409" s="38"/>
      <c r="BU409" s="37">
        <f t="shared" si="4"/>
        <v>0.000203956392</v>
      </c>
      <c r="BV409" s="38"/>
      <c r="BW409" s="38"/>
      <c r="BX409" s="38"/>
      <c r="BY409" s="38"/>
      <c r="BZ409" s="38"/>
      <c r="CA409" s="38"/>
      <c r="CB409" s="42">
        <v>96172.08292815136</v>
      </c>
      <c r="CC409" s="38"/>
      <c r="CD409" s="32">
        <f t="shared" si="5"/>
        <v>109931.4145</v>
      </c>
      <c r="CE409" s="38"/>
      <c r="CF409" s="38"/>
      <c r="CG409" s="38"/>
      <c r="CH409" s="38"/>
      <c r="CI409" s="38"/>
      <c r="CJ409" s="38"/>
      <c r="CK409" s="38"/>
      <c r="CL409" s="39" t="b">
        <v>0</v>
      </c>
      <c r="CM409" s="40"/>
      <c r="CN409" s="40"/>
      <c r="CO409" s="40"/>
      <c r="CP409" s="45" t="b">
        <v>0</v>
      </c>
      <c r="CQ409" s="38"/>
      <c r="CR409" s="38"/>
      <c r="CS409" s="38"/>
    </row>
    <row r="410" ht="15.75" customHeight="1">
      <c r="A410" s="29">
        <v>44458.0</v>
      </c>
      <c r="B410" s="38"/>
      <c r="C410" s="38"/>
      <c r="D410" s="31" t="s">
        <v>73</v>
      </c>
      <c r="E410" s="31" t="str">
        <f t="shared" si="1"/>
        <v>PS</v>
      </c>
      <c r="F410" s="30" t="b">
        <f t="shared" si="11"/>
        <v>0</v>
      </c>
      <c r="G410" s="30">
        <v>2.0</v>
      </c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43">
        <v>27.867</v>
      </c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BD410" s="38"/>
      <c r="BE410" s="38"/>
      <c r="BF410" s="42">
        <v>677.6889608871269</v>
      </c>
      <c r="BG410" s="38"/>
      <c r="BH410" s="32">
        <f t="shared" si="3"/>
        <v>842.4031248</v>
      </c>
      <c r="BI410" s="38"/>
      <c r="BJ410" s="38"/>
      <c r="BK410" s="38"/>
      <c r="BL410" s="36">
        <v>2.831467109738195E-4</v>
      </c>
      <c r="BM410" s="36">
        <v>2.369243082972956E-5</v>
      </c>
      <c r="BN410" s="36"/>
      <c r="BO410" s="36"/>
      <c r="BP410" s="36"/>
      <c r="BQ410" s="36">
        <v>2.13877680960169E-4</v>
      </c>
      <c r="BR410" s="36">
        <v>4.663372927358495E-5</v>
      </c>
      <c r="BS410" s="36">
        <v>2.485121959669943E-4</v>
      </c>
      <c r="BT410" s="38"/>
      <c r="BU410" s="37">
        <f t="shared" si="4"/>
        <v>0.0002116629853</v>
      </c>
      <c r="BV410" s="38"/>
      <c r="BW410" s="38"/>
      <c r="BX410" s="38"/>
      <c r="BY410" s="38"/>
      <c r="BZ410" s="38"/>
      <c r="CA410" s="38"/>
      <c r="CB410" s="42">
        <v>93205.95123561099</v>
      </c>
      <c r="CC410" s="38"/>
      <c r="CD410" s="32">
        <f t="shared" si="5"/>
        <v>119751.419</v>
      </c>
      <c r="CE410" s="38"/>
      <c r="CF410" s="38"/>
      <c r="CG410" s="38"/>
      <c r="CH410" s="38"/>
      <c r="CI410" s="38"/>
      <c r="CJ410" s="38"/>
      <c r="CK410" s="38"/>
      <c r="CL410" s="39" t="b">
        <v>0</v>
      </c>
      <c r="CM410" s="40"/>
      <c r="CN410" s="40"/>
      <c r="CO410" s="40"/>
      <c r="CP410" s="45" t="b">
        <v>0</v>
      </c>
      <c r="CQ410" s="38"/>
      <c r="CR410" s="38"/>
      <c r="CS410" s="38"/>
    </row>
    <row r="411" ht="15.75" customHeight="1">
      <c r="A411" s="29">
        <v>44459.0</v>
      </c>
      <c r="B411" s="38"/>
      <c r="C411" s="38"/>
      <c r="D411" s="31" t="s">
        <v>73</v>
      </c>
      <c r="E411" s="31" t="str">
        <f t="shared" si="1"/>
        <v>PS</v>
      </c>
      <c r="F411" s="30" t="b">
        <f t="shared" si="11"/>
        <v>0</v>
      </c>
      <c r="G411" s="30">
        <v>2.0</v>
      </c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43">
        <v>27.983</v>
      </c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38"/>
      <c r="BC411" s="38"/>
      <c r="BD411" s="38"/>
      <c r="BE411" s="38"/>
      <c r="BF411" s="42">
        <v>431.8957870999287</v>
      </c>
      <c r="BG411" s="38"/>
      <c r="BH411" s="32">
        <f t="shared" si="3"/>
        <v>756.7417803</v>
      </c>
      <c r="BI411" s="38"/>
      <c r="BJ411" s="38"/>
      <c r="BK411" s="38"/>
      <c r="BL411" s="36">
        <v>1.343611110558438E-4</v>
      </c>
      <c r="BM411" s="36">
        <v>2.76450580052767E-5</v>
      </c>
      <c r="BN411" s="36"/>
      <c r="BO411" s="36"/>
      <c r="BP411" s="36"/>
      <c r="BQ411" s="36">
        <v>6.374394328964736E-5</v>
      </c>
      <c r="BR411" s="36">
        <v>1.042315726252248E-5</v>
      </c>
      <c r="BS411" s="36">
        <v>9.905252717274559E-5</v>
      </c>
      <c r="BT411" s="38"/>
      <c r="BU411" s="37">
        <f t="shared" si="4"/>
        <v>0.000186774538</v>
      </c>
      <c r="BV411" s="38"/>
      <c r="BW411" s="38"/>
      <c r="BX411" s="38"/>
      <c r="BY411" s="38"/>
      <c r="BZ411" s="38"/>
      <c r="CA411" s="38"/>
      <c r="CB411" s="42">
        <v>57217.55387499854</v>
      </c>
      <c r="CC411" s="38"/>
      <c r="CD411" s="32">
        <f t="shared" si="5"/>
        <v>101149.4603</v>
      </c>
      <c r="CE411" s="38"/>
      <c r="CF411" s="38"/>
      <c r="CG411" s="38"/>
      <c r="CH411" s="38"/>
      <c r="CI411" s="38"/>
      <c r="CJ411" s="38"/>
      <c r="CK411" s="38"/>
      <c r="CL411" s="39" t="b">
        <v>0</v>
      </c>
      <c r="CM411" s="40"/>
      <c r="CN411" s="40"/>
      <c r="CO411" s="40"/>
      <c r="CP411" s="45" t="b">
        <v>0</v>
      </c>
      <c r="CQ411" s="38"/>
      <c r="CR411" s="38"/>
      <c r="CS411" s="38"/>
    </row>
    <row r="412" ht="15.75" customHeight="1">
      <c r="A412" s="29">
        <v>44460.0</v>
      </c>
      <c r="B412" s="38"/>
      <c r="C412" s="38"/>
      <c r="D412" s="31" t="s">
        <v>73</v>
      </c>
      <c r="E412" s="31" t="str">
        <f t="shared" si="1"/>
        <v>PS</v>
      </c>
      <c r="F412" s="30" t="b">
        <f t="shared" si="11"/>
        <v>0</v>
      </c>
      <c r="G412" s="30">
        <v>2.0</v>
      </c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43">
        <v>26.693</v>
      </c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BD412" s="38"/>
      <c r="BE412" s="38"/>
      <c r="BF412" s="42">
        <v>1095.199344343809</v>
      </c>
      <c r="BG412" s="38"/>
      <c r="BH412" s="32">
        <f t="shared" si="3"/>
        <v>742.8156965</v>
      </c>
      <c r="BI412" s="38"/>
      <c r="BJ412" s="38"/>
      <c r="BK412" s="38"/>
      <c r="BL412" s="36">
        <v>1.766999995508488E-4</v>
      </c>
      <c r="BM412" s="36">
        <v>5.21266306478319E-5</v>
      </c>
      <c r="BN412" s="36"/>
      <c r="BO412" s="36"/>
      <c r="BP412" s="36"/>
      <c r="BQ412" s="36">
        <v>1.723015343898241E-4</v>
      </c>
      <c r="BR412" s="36">
        <v>1.771879844336366E-5</v>
      </c>
      <c r="BS412" s="36">
        <v>1.745007669703364E-4</v>
      </c>
      <c r="BT412" s="38"/>
      <c r="BU412" s="37">
        <f t="shared" si="4"/>
        <v>0.0001634641914</v>
      </c>
      <c r="BV412" s="38"/>
      <c r="BW412" s="38"/>
      <c r="BX412" s="38"/>
      <c r="BY412" s="38"/>
      <c r="BZ412" s="38"/>
      <c r="CA412" s="38"/>
      <c r="CB412" s="42">
        <v>158486.2971199927</v>
      </c>
      <c r="CC412" s="38"/>
      <c r="CD412" s="32">
        <f t="shared" si="5"/>
        <v>112105.7484</v>
      </c>
      <c r="CE412" s="38"/>
      <c r="CF412" s="38"/>
      <c r="CG412" s="38"/>
      <c r="CH412" s="38"/>
      <c r="CI412" s="38"/>
      <c r="CJ412" s="38"/>
      <c r="CK412" s="38"/>
      <c r="CL412" s="39" t="b">
        <v>0</v>
      </c>
      <c r="CM412" s="40"/>
      <c r="CN412" s="40"/>
      <c r="CO412" s="40"/>
      <c r="CP412" s="45" t="b">
        <v>0</v>
      </c>
      <c r="CQ412" s="38"/>
      <c r="CR412" s="38"/>
      <c r="CS412" s="38"/>
    </row>
    <row r="413" ht="15.75" customHeight="1">
      <c r="A413" s="29">
        <v>44461.0</v>
      </c>
      <c r="B413" s="38"/>
      <c r="C413" s="38"/>
      <c r="D413" s="31" t="s">
        <v>73</v>
      </c>
      <c r="E413" s="31" t="str">
        <f t="shared" si="1"/>
        <v>PS</v>
      </c>
      <c r="F413" s="30" t="b">
        <f t="shared" si="11"/>
        <v>0</v>
      </c>
      <c r="G413" s="30">
        <v>2.0</v>
      </c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43">
        <v>28.827</v>
      </c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  <c r="BE413" s="38"/>
      <c r="BF413" s="42">
        <v>684.3215864620854</v>
      </c>
      <c r="BG413" s="38"/>
      <c r="BH413" s="32">
        <f t="shared" si="3"/>
        <v>707.1451478</v>
      </c>
      <c r="BI413" s="38"/>
      <c r="BJ413" s="38"/>
      <c r="BK413" s="38"/>
      <c r="BL413" s="36">
        <v>1.321846039375774E-4</v>
      </c>
      <c r="BM413" s="36">
        <v>1.163388656148845E-5</v>
      </c>
      <c r="BN413" s="36"/>
      <c r="BO413" s="36"/>
      <c r="BP413" s="36"/>
      <c r="BQ413" s="36">
        <v>1.07239399150028E-4</v>
      </c>
      <c r="BR413" s="36">
        <v>3.977947259972829E-5</v>
      </c>
      <c r="BS413" s="36">
        <v>1.197120015438027E-4</v>
      </c>
      <c r="BT413" s="38"/>
      <c r="BU413" s="37">
        <f t="shared" si="4"/>
        <v>0.0001298968865</v>
      </c>
      <c r="BV413" s="38"/>
      <c r="BW413" s="38"/>
      <c r="BX413" s="38"/>
      <c r="BY413" s="38"/>
      <c r="BZ413" s="38"/>
      <c r="CA413" s="38"/>
      <c r="CB413" s="42">
        <v>100665.4161725389</v>
      </c>
      <c r="CC413" s="38"/>
      <c r="CD413" s="32">
        <f t="shared" si="5"/>
        <v>110328.3906</v>
      </c>
      <c r="CE413" s="38"/>
      <c r="CF413" s="38"/>
      <c r="CG413" s="38"/>
      <c r="CH413" s="38"/>
      <c r="CI413" s="38"/>
      <c r="CJ413" s="38"/>
      <c r="CK413" s="38"/>
      <c r="CL413" s="39" t="b">
        <v>0</v>
      </c>
      <c r="CM413" s="40"/>
      <c r="CN413" s="40"/>
      <c r="CO413" s="40"/>
      <c r="CP413" s="45" t="b">
        <v>0</v>
      </c>
      <c r="CQ413" s="38"/>
      <c r="CR413" s="38"/>
      <c r="CS413" s="38"/>
    </row>
    <row r="414" ht="15.75" customHeight="1">
      <c r="A414" s="29">
        <v>44462.0</v>
      </c>
      <c r="B414" s="38"/>
      <c r="C414" s="38"/>
      <c r="D414" s="31" t="s">
        <v>73</v>
      </c>
      <c r="E414" s="31" t="str">
        <f t="shared" si="1"/>
        <v>PS</v>
      </c>
      <c r="F414" s="30" t="b">
        <f t="shared" si="11"/>
        <v>0</v>
      </c>
      <c r="G414" s="30">
        <v>2.0</v>
      </c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43">
        <v>27.733</v>
      </c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  <c r="BF414" s="42">
        <v>824.9728036559208</v>
      </c>
      <c r="BG414" s="38"/>
      <c r="BH414" s="32">
        <f t="shared" si="3"/>
        <v>758.9930841</v>
      </c>
      <c r="BI414" s="38"/>
      <c r="BJ414" s="38"/>
      <c r="BK414" s="38"/>
      <c r="BL414" s="36">
        <v>1.59330510830684E-4</v>
      </c>
      <c r="BM414" s="36">
        <v>3.982220131405154E-5</v>
      </c>
      <c r="BN414" s="36"/>
      <c r="BO414" s="36"/>
      <c r="BP414" s="36"/>
      <c r="BQ414" s="36">
        <v>1.917564195317082E-4</v>
      </c>
      <c r="BR414" s="36">
        <v>4.287269410560519E-5</v>
      </c>
      <c r="BS414" s="36">
        <v>1.755434651811961E-4</v>
      </c>
      <c r="BT414" s="38"/>
      <c r="BU414" s="37">
        <f t="shared" si="4"/>
        <v>0.0001290047299</v>
      </c>
      <c r="BV414" s="38"/>
      <c r="BW414" s="38"/>
      <c r="BX414" s="38"/>
      <c r="BY414" s="38"/>
      <c r="BZ414" s="38"/>
      <c r="CA414" s="38"/>
      <c r="CB414" s="42">
        <v>150953.5236129604</v>
      </c>
      <c r="CC414" s="38"/>
      <c r="CD414" s="32">
        <f t="shared" si="5"/>
        <v>126250.3887</v>
      </c>
      <c r="CE414" s="38"/>
      <c r="CF414" s="38"/>
      <c r="CG414" s="38"/>
      <c r="CH414" s="38"/>
      <c r="CI414" s="38"/>
      <c r="CJ414" s="38"/>
      <c r="CK414" s="38"/>
      <c r="CL414" s="39" t="b">
        <v>0</v>
      </c>
      <c r="CM414" s="40"/>
      <c r="CN414" s="40"/>
      <c r="CO414" s="40"/>
      <c r="CP414" s="45" t="b">
        <v>0</v>
      </c>
      <c r="CQ414" s="38"/>
      <c r="CR414" s="38"/>
      <c r="CS414" s="38"/>
    </row>
    <row r="415" ht="15.75" customHeight="1">
      <c r="A415" s="29">
        <v>44463.0</v>
      </c>
      <c r="B415" s="38"/>
      <c r="C415" s="38"/>
      <c r="D415" s="31" t="s">
        <v>73</v>
      </c>
      <c r="E415" s="31" t="str">
        <f t="shared" si="1"/>
        <v>PS</v>
      </c>
      <c r="F415" s="30" t="b">
        <f t="shared" si="11"/>
        <v>0</v>
      </c>
      <c r="G415" s="30">
        <v>2.0</v>
      </c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43">
        <v>27.657</v>
      </c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BD415" s="38"/>
      <c r="BE415" s="38"/>
      <c r="BF415" s="42">
        <v>499.3362175130983</v>
      </c>
      <c r="BG415" s="38"/>
      <c r="BH415" s="32">
        <f t="shared" si="3"/>
        <v>807.3812153</v>
      </c>
      <c r="BI415" s="38"/>
      <c r="BJ415" s="38"/>
      <c r="BK415" s="38"/>
      <c r="BL415" s="36">
        <v>9.419275936498795E-5</v>
      </c>
      <c r="BM415" s="36">
        <v>1.027034639205217E-5</v>
      </c>
      <c r="BN415" s="36"/>
      <c r="BO415" s="36"/>
      <c r="BP415" s="36"/>
      <c r="BQ415" s="36">
        <v>6.715858420896027E-5</v>
      </c>
      <c r="BR415" s="36">
        <v>2.245160153220833E-5</v>
      </c>
      <c r="BS415" s="36">
        <v>8.067567178697411E-5</v>
      </c>
      <c r="BT415" s="38"/>
      <c r="BU415" s="37">
        <f t="shared" si="4"/>
        <v>0.0001461045766</v>
      </c>
      <c r="BV415" s="38"/>
      <c r="BW415" s="38"/>
      <c r="BX415" s="38"/>
      <c r="BY415" s="38"/>
      <c r="BZ415" s="38"/>
      <c r="CA415" s="38"/>
      <c r="CB415" s="42">
        <v>84319.16202980556</v>
      </c>
      <c r="CC415" s="38"/>
      <c r="CD415" s="32">
        <f t="shared" si="5"/>
        <v>145928.0152</v>
      </c>
      <c r="CE415" s="38"/>
      <c r="CF415" s="38"/>
      <c r="CG415" s="38"/>
      <c r="CH415" s="38"/>
      <c r="CI415" s="38"/>
      <c r="CJ415" s="38"/>
      <c r="CK415" s="38"/>
      <c r="CL415" s="39" t="b">
        <v>0</v>
      </c>
      <c r="CM415" s="40"/>
      <c r="CN415" s="40"/>
      <c r="CO415" s="40"/>
      <c r="CP415" s="45" t="b">
        <v>0</v>
      </c>
      <c r="CQ415" s="38"/>
      <c r="CR415" s="38"/>
      <c r="CS415" s="38"/>
    </row>
    <row r="416" ht="15.75" customHeight="1">
      <c r="A416" s="29">
        <v>44464.0</v>
      </c>
      <c r="B416" s="38"/>
      <c r="C416" s="38"/>
      <c r="D416" s="31" t="s">
        <v>73</v>
      </c>
      <c r="E416" s="31" t="str">
        <f t="shared" si="1"/>
        <v>PS</v>
      </c>
      <c r="F416" s="30" t="b">
        <f t="shared" si="11"/>
        <v>0</v>
      </c>
      <c r="G416" s="30">
        <v>2.0</v>
      </c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43">
        <v>27.417</v>
      </c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BD416" s="38"/>
      <c r="BE416" s="38"/>
      <c r="BF416" s="42">
        <v>691.1354687546918</v>
      </c>
      <c r="BG416" s="38"/>
      <c r="BH416" s="32">
        <f t="shared" si="3"/>
        <v>821.342898</v>
      </c>
      <c r="BI416" s="38"/>
      <c r="BJ416" s="38"/>
      <c r="BK416" s="38"/>
      <c r="BL416" s="36">
        <v>1.15148840902857E-4</v>
      </c>
      <c r="BM416" s="36">
        <v>5.653476068475901E-6</v>
      </c>
      <c r="BN416" s="36"/>
      <c r="BO416" s="36"/>
      <c r="BP416" s="36"/>
      <c r="BQ416" s="36">
        <v>7.403464761583321E-5</v>
      </c>
      <c r="BR416" s="36">
        <v>1.327079234309502E-5</v>
      </c>
      <c r="BS416" s="36">
        <v>9.45917442593451E-5</v>
      </c>
      <c r="BT416" s="38"/>
      <c r="BU416" s="37">
        <f t="shared" si="4"/>
        <v>0.0001461621762</v>
      </c>
      <c r="BV416" s="38"/>
      <c r="BW416" s="38"/>
      <c r="BX416" s="38"/>
      <c r="BY416" s="38"/>
      <c r="BZ416" s="38"/>
      <c r="CA416" s="38"/>
      <c r="CB416" s="42">
        <v>136827.54442671</v>
      </c>
      <c r="CC416" s="38"/>
      <c r="CD416" s="32">
        <f t="shared" si="5"/>
        <v>150992.42</v>
      </c>
      <c r="CE416" s="38"/>
      <c r="CF416" s="38"/>
      <c r="CG416" s="38"/>
      <c r="CH416" s="38"/>
      <c r="CI416" s="38"/>
      <c r="CJ416" s="38"/>
      <c r="CK416" s="38"/>
      <c r="CL416" s="39" t="b">
        <v>0</v>
      </c>
      <c r="CM416" s="40"/>
      <c r="CN416" s="40"/>
      <c r="CO416" s="40"/>
      <c r="CP416" s="45" t="b">
        <v>0</v>
      </c>
      <c r="CQ416" s="38"/>
      <c r="CR416" s="38"/>
      <c r="CS416" s="38"/>
    </row>
    <row r="417" ht="15.75" customHeight="1">
      <c r="A417" s="29">
        <v>44465.0</v>
      </c>
      <c r="B417" s="38"/>
      <c r="C417" s="38"/>
      <c r="D417" s="31" t="s">
        <v>73</v>
      </c>
      <c r="E417" s="31" t="str">
        <f t="shared" si="1"/>
        <v>PS</v>
      </c>
      <c r="F417" s="30" t="b">
        <f t="shared" si="11"/>
        <v>0</v>
      </c>
      <c r="G417" s="30">
        <v>2.0</v>
      </c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43">
        <v>27.94</v>
      </c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  <c r="BE417" s="38"/>
      <c r="BF417" s="42">
        <v>1337.14</v>
      </c>
      <c r="BG417" s="38"/>
      <c r="BH417" s="32">
        <f t="shared" si="3"/>
        <v>731.3643373</v>
      </c>
      <c r="BI417" s="38"/>
      <c r="BJ417" s="38"/>
      <c r="BK417" s="38"/>
      <c r="BL417" s="36">
        <v>3.5E-4</v>
      </c>
      <c r="BM417" s="36">
        <v>6.0E-5</v>
      </c>
      <c r="BN417" s="36"/>
      <c r="BO417" s="36"/>
      <c r="BP417" s="36"/>
      <c r="BQ417" s="36">
        <v>1.8E-4</v>
      </c>
      <c r="BR417" s="36">
        <v>3.0E-5</v>
      </c>
      <c r="BS417" s="36">
        <v>2.6E-4</v>
      </c>
      <c r="BT417" s="38"/>
      <c r="BU417" s="37">
        <f t="shared" si="4"/>
        <v>0.0001230534832</v>
      </c>
      <c r="BV417" s="38"/>
      <c r="BW417" s="38"/>
      <c r="BX417" s="38"/>
      <c r="BY417" s="38"/>
      <c r="BZ417" s="38"/>
      <c r="CA417" s="38"/>
      <c r="CB417" s="42">
        <v>256874.43</v>
      </c>
      <c r="CC417" s="38"/>
      <c r="CD417" s="32">
        <f t="shared" si="5"/>
        <v>129633.2793</v>
      </c>
      <c r="CE417" s="38"/>
      <c r="CF417" s="38"/>
      <c r="CG417" s="38"/>
      <c r="CH417" s="38"/>
      <c r="CI417" s="38"/>
      <c r="CJ417" s="38"/>
      <c r="CK417" s="38"/>
      <c r="CL417" s="39" t="b">
        <v>0</v>
      </c>
      <c r="CM417" s="40"/>
      <c r="CN417" s="40"/>
      <c r="CO417" s="40"/>
      <c r="CP417" s="45" t="b">
        <v>0</v>
      </c>
      <c r="CQ417" s="38"/>
      <c r="CR417" s="38"/>
      <c r="CS417" s="38"/>
    </row>
    <row r="418" ht="15.75" customHeight="1">
      <c r="A418" s="29">
        <v>44466.0</v>
      </c>
      <c r="B418" s="38"/>
      <c r="C418" s="38"/>
      <c r="D418" s="31" t="s">
        <v>73</v>
      </c>
      <c r="E418" s="31" t="str">
        <f t="shared" si="1"/>
        <v>PS</v>
      </c>
      <c r="F418" s="30" t="b">
        <f t="shared" si="11"/>
        <v>0</v>
      </c>
      <c r="G418" s="30">
        <v>2.0</v>
      </c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43">
        <v>27.083</v>
      </c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  <c r="BF418" s="42">
        <v>754.13</v>
      </c>
      <c r="BG418" s="38"/>
      <c r="BH418" s="32">
        <f t="shared" si="3"/>
        <v>923.6570938</v>
      </c>
      <c r="BI418" s="38"/>
      <c r="BJ418" s="38"/>
      <c r="BK418" s="38"/>
      <c r="BL418" s="36">
        <v>1.0E-4</v>
      </c>
      <c r="BM418" s="36">
        <v>1.0E-5</v>
      </c>
      <c r="BN418" s="36"/>
      <c r="BO418" s="36"/>
      <c r="BP418" s="36"/>
      <c r="BQ418" s="36">
        <v>1.4E-4</v>
      </c>
      <c r="BR418" s="36">
        <v>2.0E-5</v>
      </c>
      <c r="BS418" s="36">
        <v>1.2E-4</v>
      </c>
      <c r="BT418" s="38"/>
      <c r="BU418" s="37">
        <f t="shared" si="4"/>
        <v>0.0001609183489</v>
      </c>
      <c r="BV418" s="38"/>
      <c r="BW418" s="38"/>
      <c r="BX418" s="38"/>
      <c r="BY418" s="38"/>
      <c r="BZ418" s="38"/>
      <c r="CA418" s="38"/>
      <c r="CB418" s="42">
        <v>125987.44</v>
      </c>
      <c r="CC418" s="38"/>
      <c r="CD418" s="32">
        <f t="shared" si="5"/>
        <v>158836.5809</v>
      </c>
      <c r="CE418" s="38"/>
      <c r="CF418" s="38"/>
      <c r="CG418" s="38"/>
      <c r="CH418" s="38"/>
      <c r="CI418" s="38"/>
      <c r="CJ418" s="38"/>
      <c r="CK418" s="38"/>
      <c r="CL418" s="39" t="b">
        <v>0</v>
      </c>
      <c r="CM418" s="40"/>
      <c r="CN418" s="40"/>
      <c r="CO418" s="40"/>
      <c r="CP418" s="45" t="b">
        <v>0</v>
      </c>
      <c r="CQ418" s="38"/>
      <c r="CR418" s="38"/>
      <c r="CS418" s="38"/>
    </row>
    <row r="419" ht="15.75" customHeight="1">
      <c r="A419" s="29">
        <v>44467.0</v>
      </c>
      <c r="B419" s="38"/>
      <c r="C419" s="38"/>
      <c r="D419" s="31" t="s">
        <v>73</v>
      </c>
      <c r="E419" s="31" t="str">
        <f t="shared" si="1"/>
        <v>PS</v>
      </c>
      <c r="F419" s="30" t="b">
        <f t="shared" si="11"/>
        <v>0</v>
      </c>
      <c r="G419" s="30">
        <v>2.0</v>
      </c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43">
        <v>26.82</v>
      </c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BD419" s="38"/>
      <c r="BE419" s="38"/>
      <c r="BF419" s="42">
        <v>375.08</v>
      </c>
      <c r="BG419" s="38"/>
      <c r="BH419" s="32">
        <f t="shared" si="3"/>
        <v>870.63</v>
      </c>
      <c r="BI419" s="38"/>
      <c r="BJ419" s="38"/>
      <c r="BK419" s="38"/>
      <c r="BL419" s="36">
        <v>8.0E-5</v>
      </c>
      <c r="BM419" s="36">
        <v>2.0E-5</v>
      </c>
      <c r="BN419" s="36"/>
      <c r="BO419" s="36"/>
      <c r="BP419" s="36"/>
      <c r="BQ419" s="36">
        <v>4.0E-5</v>
      </c>
      <c r="BR419" s="36">
        <v>0.0</v>
      </c>
      <c r="BS419" s="36">
        <v>6.0E-5</v>
      </c>
      <c r="BT419" s="38"/>
      <c r="BU419" s="37">
        <f t="shared" si="4"/>
        <v>0.00016</v>
      </c>
      <c r="BV419" s="38"/>
      <c r="BW419" s="38"/>
      <c r="BX419" s="38"/>
      <c r="BY419" s="38"/>
      <c r="BZ419" s="38"/>
      <c r="CA419" s="38"/>
      <c r="CB419" s="42">
        <v>44157.82</v>
      </c>
      <c r="CC419" s="38"/>
      <c r="CD419" s="32">
        <f t="shared" si="5"/>
        <v>145515.406</v>
      </c>
      <c r="CE419" s="38"/>
      <c r="CF419" s="38"/>
      <c r="CG419" s="38"/>
      <c r="CH419" s="38"/>
      <c r="CI419" s="38"/>
      <c r="CJ419" s="38"/>
      <c r="CK419" s="38"/>
      <c r="CL419" s="39" t="b">
        <v>0</v>
      </c>
      <c r="CM419" s="40"/>
      <c r="CN419" s="40"/>
      <c r="CO419" s="40"/>
      <c r="CP419" s="45" t="b">
        <v>0</v>
      </c>
      <c r="CQ419" s="38"/>
      <c r="CR419" s="38"/>
      <c r="CS419" s="38"/>
    </row>
    <row r="420" ht="15.75" customHeight="1">
      <c r="A420" s="29">
        <v>44468.0</v>
      </c>
      <c r="B420" s="38"/>
      <c r="C420" s="38"/>
      <c r="D420" s="31" t="s">
        <v>73</v>
      </c>
      <c r="E420" s="31" t="str">
        <f t="shared" si="1"/>
        <v>PS</v>
      </c>
      <c r="F420" s="30" t="b">
        <f t="shared" si="11"/>
        <v>0</v>
      </c>
      <c r="G420" s="30">
        <v>2.0</v>
      </c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43">
        <v>27.567</v>
      </c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8"/>
      <c r="BE420" s="38"/>
      <c r="BF420" s="42">
        <v>1460.8</v>
      </c>
      <c r="BG420" s="38"/>
      <c r="BH420" s="32">
        <f t="shared" si="3"/>
        <v>774.3114875</v>
      </c>
      <c r="BI420" s="38"/>
      <c r="BJ420" s="38"/>
      <c r="BK420" s="38"/>
      <c r="BL420" s="36">
        <v>2.8E-4</v>
      </c>
      <c r="BM420" s="36">
        <v>4.0E-5</v>
      </c>
      <c r="BN420" s="36"/>
      <c r="BO420" s="36"/>
      <c r="BP420" s="36"/>
      <c r="BQ420" s="36">
        <v>2.6E-4</v>
      </c>
      <c r="BR420" s="36">
        <v>5.0E-5</v>
      </c>
      <c r="BS420" s="36">
        <v>2.7E-4</v>
      </c>
      <c r="BT420" s="38"/>
      <c r="BU420" s="37">
        <f t="shared" si="4"/>
        <v>0.000120922603</v>
      </c>
      <c r="BV420" s="38"/>
      <c r="BW420" s="38"/>
      <c r="BX420" s="38"/>
      <c r="BY420" s="38"/>
      <c r="BZ420" s="38"/>
      <c r="CA420" s="38"/>
      <c r="CB420" s="42">
        <v>230335.67</v>
      </c>
      <c r="CC420" s="38"/>
      <c r="CD420" s="32">
        <f t="shared" si="5"/>
        <v>122365.8855</v>
      </c>
      <c r="CE420" s="38"/>
      <c r="CF420" s="38"/>
      <c r="CG420" s="38"/>
      <c r="CH420" s="38"/>
      <c r="CI420" s="38"/>
      <c r="CJ420" s="38"/>
      <c r="CK420" s="38"/>
      <c r="CL420" s="39" t="b">
        <v>0</v>
      </c>
      <c r="CM420" s="40"/>
      <c r="CN420" s="40"/>
      <c r="CO420" s="40"/>
      <c r="CP420" s="45" t="b">
        <v>0</v>
      </c>
      <c r="CQ420" s="38"/>
      <c r="CR420" s="38"/>
      <c r="CS420" s="38"/>
    </row>
    <row r="421" ht="15.75" customHeight="1">
      <c r="A421" s="29">
        <v>44469.0</v>
      </c>
      <c r="B421" s="38"/>
      <c r="C421" s="38"/>
      <c r="D421" s="31" t="s">
        <v>73</v>
      </c>
      <c r="E421" s="31" t="str">
        <f t="shared" si="1"/>
        <v>PS</v>
      </c>
      <c r="F421" s="30" t="b">
        <f t="shared" si="11"/>
        <v>0</v>
      </c>
      <c r="G421" s="30">
        <v>2.0</v>
      </c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43">
        <v>27.93</v>
      </c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  <c r="BE421" s="38"/>
      <c r="BF421" s="42">
        <v>426.0</v>
      </c>
      <c r="BG421" s="38"/>
      <c r="BH421" s="32">
        <f t="shared" si="3"/>
        <v>879.8280571</v>
      </c>
      <c r="BI421" s="38"/>
      <c r="BJ421" s="38"/>
      <c r="BK421" s="38"/>
      <c r="BL421" s="36">
        <v>1.0E-4</v>
      </c>
      <c r="BM421" s="36">
        <v>3.0E-5</v>
      </c>
      <c r="BN421" s="36"/>
      <c r="BO421" s="36"/>
      <c r="BP421" s="36"/>
      <c r="BQ421" s="36">
        <v>9.0E-5</v>
      </c>
      <c r="BR421" s="36">
        <v>3.0E-5</v>
      </c>
      <c r="BS421" s="36">
        <v>9.0E-5</v>
      </c>
      <c r="BT421" s="38"/>
      <c r="BU421" s="37">
        <f t="shared" si="4"/>
        <v>0.000119217375</v>
      </c>
      <c r="BV421" s="38"/>
      <c r="BW421" s="38"/>
      <c r="BX421" s="38"/>
      <c r="BY421" s="38"/>
      <c r="BZ421" s="38"/>
      <c r="CA421" s="38"/>
      <c r="CB421" s="42">
        <v>70221.67</v>
      </c>
      <c r="CC421" s="38"/>
      <c r="CD421" s="32">
        <f t="shared" si="5"/>
        <v>138554.2645</v>
      </c>
      <c r="CE421" s="38"/>
      <c r="CF421" s="38"/>
      <c r="CG421" s="38"/>
      <c r="CH421" s="38"/>
      <c r="CI421" s="38"/>
      <c r="CJ421" s="38"/>
      <c r="CK421" s="38"/>
      <c r="CL421" s="39" t="b">
        <v>0</v>
      </c>
      <c r="CM421" s="40"/>
      <c r="CN421" s="40"/>
      <c r="CO421" s="40"/>
      <c r="CP421" s="45" t="b">
        <v>0</v>
      </c>
      <c r="CQ421" s="38"/>
      <c r="CR421" s="38"/>
      <c r="CS421" s="38"/>
    </row>
    <row r="422" ht="15.75" customHeight="1">
      <c r="A422" s="46" t="s">
        <v>74</v>
      </c>
      <c r="B422" s="46" t="s">
        <v>75</v>
      </c>
      <c r="C422" s="46" t="s">
        <v>76</v>
      </c>
      <c r="D422" s="31" t="s">
        <v>73</v>
      </c>
      <c r="E422" s="31" t="str">
        <f t="shared" si="1"/>
        <v>PS</v>
      </c>
      <c r="F422" s="46" t="b">
        <f t="shared" si="11"/>
        <v>0</v>
      </c>
      <c r="G422" s="46">
        <f t="shared" ref="G422:G424" si="12">IF(OR(COUNT(J422:L422)&lt;=1,COUNT(V422:X422)&lt;=1), 0, IF(AND(COUNTIFS(O422:Q422,"&gt;=4")&gt;=2, COUNTIFS(AA422:AC422,"&gt;=6")&gt;=2), 2, IF(OR(COUNTIFS(O422:Q422,"&lt;4")&gt;=2, COUNTIFS(AA422:AC422,"&lt;6")&gt;=2), 1, 1)))</f>
        <v>2</v>
      </c>
      <c r="H422" s="32">
        <f t="shared" ref="H422:H424" si="13">-3.18462896927595</f>
        <v>-3.184628969</v>
      </c>
      <c r="I422" s="32">
        <f t="shared" ref="I422:I424" si="14">36.9438209884635</f>
        <v>36.94382099</v>
      </c>
      <c r="J422" s="32">
        <v>34.04</v>
      </c>
      <c r="K422" s="32">
        <v>34.27</v>
      </c>
      <c r="L422" s="32">
        <v>34.87</v>
      </c>
      <c r="M422" s="32">
        <f t="shared" ref="M422:M424" si="15">AVERAGE(J422:L422)</f>
        <v>34.39333333</v>
      </c>
      <c r="N422" s="32">
        <f t="shared" ref="N422:N424" si="16">STDEV(J422:L422)</f>
        <v>0.4285246006</v>
      </c>
      <c r="O422" s="32">
        <f t="shared" ref="O422:O424" si="17">IF(ISNUMBER(J422),10^((J422-I422)/H422),"")</f>
        <v>8.162514336</v>
      </c>
      <c r="P422" s="32">
        <f t="shared" ref="P422:P424" si="18">IF(ISNUMBER(K422),10^((K422-I422)/H422),"")</f>
        <v>6.911973157</v>
      </c>
      <c r="Q422" s="32">
        <f t="shared" ref="Q422:Q424" si="19">IF(ISNUMBER(L422),10^((L422-I422)/H422),"")</f>
        <v>4.479164882</v>
      </c>
      <c r="R422" s="32">
        <f t="shared" ref="R422:R424" si="20">AVERAGE(O422:Q422)</f>
        <v>6.517884125</v>
      </c>
      <c r="S422" s="32">
        <f t="shared" ref="S422:S424" si="21">STDEV(O422:Q422)</f>
        <v>1.873031079</v>
      </c>
      <c r="T422" s="32">
        <f t="shared" ref="T422:T424" si="22">-3.26015681526423</f>
        <v>-3.260156815</v>
      </c>
      <c r="U422" s="32">
        <f t="shared" ref="U422:U424" si="23">37.266322255842</f>
        <v>37.26632226</v>
      </c>
      <c r="V422" s="32">
        <v>35.03</v>
      </c>
      <c r="W422" s="32">
        <v>34.49</v>
      </c>
      <c r="X422" s="32">
        <v>34.26</v>
      </c>
      <c r="Y422" s="32">
        <f t="shared" ref="Y422:Y424" si="24">AVERAGE(V422:X422)</f>
        <v>34.59333333</v>
      </c>
      <c r="Z422" s="32">
        <f t="shared" ref="Z422:Z424" si="25">STDEV(V422:X422)</f>
        <v>0.3952636251</v>
      </c>
      <c r="AA422" s="32">
        <f t="shared" ref="AA422:AA424" si="26">IF(ISNUMBER(V422),10^((V422-U422)/T422),"")</f>
        <v>4.852386945</v>
      </c>
      <c r="AB422" s="32">
        <f t="shared" ref="AB422:AB424" si="27">IF(ISNUMBER(W422),10^((W422-U422)/T422),"")</f>
        <v>7.105450689</v>
      </c>
      <c r="AC422" s="32">
        <f t="shared" ref="AC422:AC424" si="28">IF(ISNUMBER(X422),10^((X422-U422)/T422),"")</f>
        <v>8.358731663</v>
      </c>
      <c r="AD422" s="32">
        <f t="shared" ref="AD422:AD424" si="29">AVERAGE(AA422:AC422)</f>
        <v>6.772189766</v>
      </c>
      <c r="AE422" s="32">
        <f t="shared" ref="AE422:AE424" si="30">STDEV(AA422:AC422)</f>
        <v>1.776769668</v>
      </c>
      <c r="AF422" s="32">
        <f t="shared" ref="AF422:AF424" si="31">-3.18902546244362</f>
        <v>-3.189025462</v>
      </c>
      <c r="AG422" s="32">
        <f t="shared" ref="AG422:AG424" si="32">39.0860916739451</f>
        <v>39.08609167</v>
      </c>
      <c r="AH422" s="33">
        <v>26.1874823942496</v>
      </c>
      <c r="AI422" s="33">
        <v>26.3984224953938</v>
      </c>
      <c r="AJ422" s="33">
        <v>26.295597305867</v>
      </c>
      <c r="AK422" s="32">
        <f t="shared" ref="AK422:AK424" si="33">AVERAGE(AH422:AJ422)</f>
        <v>26.29383407</v>
      </c>
      <c r="AL422" s="32">
        <f t="shared" ref="AL422:AL424" si="34">STDEV(AH422:AJ422)</f>
        <v>0.1054811041</v>
      </c>
      <c r="AM422" s="32">
        <f t="shared" ref="AM422:AM424" si="35">IF(ISNUMBER(AH422),10^((AH422-AG422)/AF422),"")</f>
        <v>11083.7527</v>
      </c>
      <c r="AN422" s="32">
        <f t="shared" ref="AN422:AN424" si="36">IF(ISNUMBER(AI422),10^((AI422-AG422)/AF422),"")</f>
        <v>9517.901288</v>
      </c>
      <c r="AO422" s="32">
        <f t="shared" ref="AO422:AO424" si="37">IF(ISNUMBER(AJ422),10^((AJ422-AG422)/AF422),"")</f>
        <v>10251.43467</v>
      </c>
      <c r="AP422" s="32">
        <f t="shared" ref="AP422:AP424" si="38">AVERAGE(AM422:AO422)*10</f>
        <v>102843.6289</v>
      </c>
      <c r="AQ422" s="32">
        <f t="shared" ref="AQ422:AQ424" si="39">STDEV(AM422:AO422)</f>
        <v>783.4448678</v>
      </c>
      <c r="AR422" s="32">
        <f>IF(E422="PS",40,500)</f>
        <v>40</v>
      </c>
      <c r="AS422" s="32">
        <v>22.7866</v>
      </c>
      <c r="AT422" s="32">
        <v>29.3848</v>
      </c>
      <c r="AU422" s="33">
        <f t="shared" ref="AU422:AU424" si="40">IF(AND(AT422&lt;&gt;"",AS422&lt;&gt;""),AT422-AS422,"")</f>
        <v>6.5982</v>
      </c>
      <c r="AV422" s="32">
        <v>500.0</v>
      </c>
      <c r="AW422" s="32">
        <v>40.0</v>
      </c>
      <c r="AX422" s="32">
        <f t="shared" ref="AX422:AX424" si="41">IF(ISERROR(DATEVALUE(A422)),3,IF(DATEVALUE(A422)&gt;=DATE(2021,6,8),3,1.5))</f>
        <v>3</v>
      </c>
      <c r="AY422" s="32">
        <v>0.2589</v>
      </c>
      <c r="AZ422" s="33">
        <f t="shared" ref="AZ422:AZ424" si="42">IF(O422&lt;&gt;"",(O422/AX422*100)/AY422,"")</f>
        <v>1050.922407</v>
      </c>
      <c r="BA422" s="33">
        <f t="shared" ref="BA422:BA424" si="43">IF(P422&lt;&gt;"",(P422/AX422*100)/AY422,"")</f>
        <v>889.9154316</v>
      </c>
      <c r="BB422" s="33">
        <f t="shared" ref="BB422:BB424" si="44">IF(Q422&lt;&gt;"",(Q422/AX422*100)/AY422,"")</f>
        <v>576.6917577</v>
      </c>
      <c r="BC422" s="33">
        <f t="shared" ref="BC422:BC424" si="45">IF(AA422&lt;&gt;"",(AA422/AX422*100)/AY422,"")</f>
        <v>624.7440383</v>
      </c>
      <c r="BD422" s="33">
        <f t="shared" ref="BD422:BD424" si="46">IF(AB422&lt;&gt;"",(AB422/AX422*100)/AY422,"")</f>
        <v>914.8256327</v>
      </c>
      <c r="BE422" s="33">
        <f t="shared" ref="BE422:BE424" si="47">IF(AC422&lt;&gt;"",(AC422/AX422*100)/AY422,"")</f>
        <v>1076.185356</v>
      </c>
      <c r="BF422" s="32">
        <f t="shared" ref="BF422:BF424" si="48">AVERAGE(AZ422:BE422)</f>
        <v>855.5474373</v>
      </c>
      <c r="BG422" s="32">
        <f t="shared" ref="BG422:BG424" si="49">STDEV(AZ422:BE422)</f>
        <v>210.9873137</v>
      </c>
      <c r="BH422" s="32">
        <f t="shared" si="3"/>
        <v>993.9624586</v>
      </c>
      <c r="BI422" s="35">
        <f t="shared" ref="BI422:BI424" si="50">IF(O422&lt;&gt;"",O422/(AP422),"")</f>
        <v>0.00007936820614</v>
      </c>
      <c r="BJ422" s="35">
        <f t="shared" ref="BJ422:BJ424" si="51">IF(P422&lt;&gt;"",P422/(AP422),"")</f>
        <v>0.0000672085693</v>
      </c>
      <c r="BK422" s="35">
        <f t="shared" ref="BK422:BK424" si="52">IF(Q422&lt;&gt;"",Q422/(AP422),"")</f>
        <v>0.00004355315863</v>
      </c>
      <c r="BL422" s="37">
        <f t="shared" ref="BL422:BL424" si="53">AVERAGE(BI422:BK422)</f>
        <v>0.00006337664469</v>
      </c>
      <c r="BM422" s="37">
        <f t="shared" ref="BM422:BM424" si="54">STDEV(BI422:BK422)</f>
        <v>0.00001821241724</v>
      </c>
      <c r="BN422" s="37">
        <f t="shared" ref="BN422:BN424" si="55">IF(AA422&lt;&gt;"",AA422/(AP422),"")</f>
        <v>0.00004718218327</v>
      </c>
      <c r="BO422" s="37">
        <f t="shared" ref="BO422:BO424" si="56">IF(AB422&lt;&gt;"",AB422/(AP422),"")</f>
        <v>0.00006908984803</v>
      </c>
      <c r="BP422" s="37">
        <f t="shared" ref="BP422:BP424" si="57">IF(AC422&lt;&gt;"",AC422/(AP422),"")</f>
        <v>0.00008127612528</v>
      </c>
      <c r="BQ422" s="37">
        <f t="shared" ref="BQ422:BQ424" si="58">AVERAGE(BN422:BP422)</f>
        <v>0.00006584938553</v>
      </c>
      <c r="BR422" s="37">
        <f t="shared" ref="BR422:BR424" si="59">STDEV(BN422:BP422)</f>
        <v>0.00001727641943</v>
      </c>
      <c r="BS422" s="37">
        <f t="shared" ref="BS422:BS424" si="60">AVERAGE(BI422:BK422,BN422:BP422)</f>
        <v>0.00006461301511</v>
      </c>
      <c r="BT422" s="37">
        <f t="shared" ref="BT422:BT424" si="61">STDEV(BI422:BK422,BN422:BP422)</f>
        <v>0.00001593427307</v>
      </c>
      <c r="BU422" s="37">
        <f t="shared" si="4"/>
        <v>0.0001223300517</v>
      </c>
      <c r="BV422" s="32">
        <f t="shared" ref="BV422:BV424" si="62">IF(ISNUMBER(AZ422),AZ422*AU422/40*AW422/AR422*1000,"")</f>
        <v>173354.9057</v>
      </c>
      <c r="BW422" s="32">
        <f t="shared" ref="BW422:BW424" si="63">IF(ISNUMBER(BA422),BA422*AU422/40*AW422/AR422*1000,"")</f>
        <v>146796</v>
      </c>
      <c r="BX422" s="32">
        <f t="shared" ref="BX422:BX424" si="64">IF(ISNUMBER(BB422),BB422*AU422/40*AW422/AR422*1000,"")</f>
        <v>95128.18888</v>
      </c>
      <c r="BY422" s="32">
        <f t="shared" ref="BY422:BY424" si="65">IF(ISNUMBER(BC422),BC422*AU422/40*AW422/AR422*1000,"")</f>
        <v>103054.6528</v>
      </c>
      <c r="BZ422" s="32">
        <f t="shared" ref="BZ422:BZ424" si="66">IF(ISNUMBER(BD422),BD422*AU422/40*AW422/AR422*1000,"")</f>
        <v>150905.0622</v>
      </c>
      <c r="CA422" s="32">
        <f t="shared" ref="CA422:CA424" si="67">IF(ISNUMBER(BE422),BE422*AU422/40*AW422/AR422*1000,"")</f>
        <v>177522.1555</v>
      </c>
      <c r="CB422" s="32">
        <f t="shared" ref="CB422:CB424" si="68">AVERAGE(BV422:CA422)</f>
        <v>141126.8275</v>
      </c>
      <c r="CC422" s="32">
        <f t="shared" ref="CC422:CC424" si="69">STDEV(BV422:CA422)</f>
        <v>34803.41233</v>
      </c>
      <c r="CD422" s="32">
        <f t="shared" si="5"/>
        <v>160881.919</v>
      </c>
      <c r="CE422" s="32">
        <f t="shared" ref="CE422:CE424" si="70">AK422</f>
        <v>26.29383407</v>
      </c>
      <c r="CF422" s="32">
        <f>AVERAGE(28.0515676616656,28.3192410580465)</f>
        <v>28.18540436</v>
      </c>
      <c r="CG422" s="47">
        <f>AVERAGE(24.6936087574342,24.4462583892911)</f>
        <v>24.56993357</v>
      </c>
      <c r="CH422" s="32">
        <f t="shared" ref="CH422:CH424" si="71">IF(AND(ISNUMBER(CE422),ISNUMBER(CG422)),CE422-CG422,"")</f>
        <v>1.723900492</v>
      </c>
      <c r="CI422" s="32">
        <f t="shared" ref="CI422:CI424" si="72">IF(AND(ISNUMBER(CF422),ISNUMBER(CG422)),CF422-CG422,"")</f>
        <v>3.615470786</v>
      </c>
      <c r="CJ422" s="32">
        <f t="shared" ref="CJ422:CJ424" si="73">AP422/1.5*100/AY422</f>
        <v>26482201.33</v>
      </c>
      <c r="CK422" s="32">
        <f t="shared" ref="CK422:CK424" si="74">CJ422*AU422/40*AW422/AR422*1000</f>
        <v>4368371520</v>
      </c>
      <c r="CL422" s="39" t="b">
        <v>0</v>
      </c>
      <c r="CN422" s="38"/>
      <c r="CO422" s="38"/>
      <c r="CP422" s="45" t="b">
        <v>0</v>
      </c>
      <c r="CQ422" s="38"/>
      <c r="CR422" s="38"/>
      <c r="CS422" s="38"/>
    </row>
    <row r="423" ht="15.75" customHeight="1">
      <c r="A423" s="46" t="s">
        <v>77</v>
      </c>
      <c r="B423" s="46" t="s">
        <v>75</v>
      </c>
      <c r="C423" s="46" t="s">
        <v>78</v>
      </c>
      <c r="D423" s="31" t="s">
        <v>73</v>
      </c>
      <c r="E423" s="31" t="str">
        <f t="shared" si="1"/>
        <v>PS</v>
      </c>
      <c r="F423" s="46" t="b">
        <f t="shared" si="11"/>
        <v>0</v>
      </c>
      <c r="G423" s="46">
        <f t="shared" si="12"/>
        <v>2</v>
      </c>
      <c r="H423" s="32">
        <f t="shared" si="13"/>
        <v>-3.184628969</v>
      </c>
      <c r="I423" s="32">
        <f t="shared" si="14"/>
        <v>36.94382099</v>
      </c>
      <c r="J423" s="32">
        <v>33.9608333690364</v>
      </c>
      <c r="K423" s="32">
        <v>33.401271690876</v>
      </c>
      <c r="L423" s="32">
        <v>33.9782032132382</v>
      </c>
      <c r="M423" s="32">
        <f t="shared" si="15"/>
        <v>33.78010276</v>
      </c>
      <c r="N423" s="32">
        <f t="shared" si="16"/>
        <v>0.3281922619</v>
      </c>
      <c r="O423" s="32">
        <f t="shared" si="17"/>
        <v>8.643366688</v>
      </c>
      <c r="P423" s="32">
        <f t="shared" si="18"/>
        <v>12.95358448</v>
      </c>
      <c r="Q423" s="32">
        <f t="shared" si="19"/>
        <v>8.535494019</v>
      </c>
      <c r="R423" s="32">
        <f t="shared" si="20"/>
        <v>10.0441484</v>
      </c>
      <c r="S423" s="32">
        <f t="shared" si="21"/>
        <v>2.520222783</v>
      </c>
      <c r="T423" s="32">
        <f t="shared" si="22"/>
        <v>-3.260156815</v>
      </c>
      <c r="U423" s="32">
        <f t="shared" si="23"/>
        <v>37.26632226</v>
      </c>
      <c r="V423" s="32" t="s">
        <v>79</v>
      </c>
      <c r="W423" s="32">
        <v>34.2973265483615</v>
      </c>
      <c r="X423" s="32">
        <v>33.9394248836311</v>
      </c>
      <c r="Y423" s="32">
        <f t="shared" si="24"/>
        <v>34.11837572</v>
      </c>
      <c r="Z423" s="32">
        <f t="shared" si="25"/>
        <v>0.2530746941</v>
      </c>
      <c r="AA423" s="32" t="str">
        <f t="shared" si="26"/>
        <v/>
      </c>
      <c r="AB423" s="32">
        <f t="shared" si="27"/>
        <v>8.141249655</v>
      </c>
      <c r="AC423" s="32">
        <f t="shared" si="28"/>
        <v>10.4826619</v>
      </c>
      <c r="AD423" s="32">
        <f t="shared" si="29"/>
        <v>9.311955779</v>
      </c>
      <c r="AE423" s="32">
        <f t="shared" si="30"/>
        <v>1.655628478</v>
      </c>
      <c r="AF423" s="32">
        <f t="shared" si="31"/>
        <v>-3.189025462</v>
      </c>
      <c r="AG423" s="32">
        <f t="shared" si="32"/>
        <v>39.08609167</v>
      </c>
      <c r="AH423" s="33">
        <v>26.6226210486461</v>
      </c>
      <c r="AI423" s="33">
        <v>26.2531584302869</v>
      </c>
      <c r="AJ423" s="33">
        <v>26.7142875041121</v>
      </c>
      <c r="AK423" s="32">
        <f t="shared" si="33"/>
        <v>26.53002233</v>
      </c>
      <c r="AL423" s="32">
        <f t="shared" si="34"/>
        <v>0.24411247</v>
      </c>
      <c r="AM423" s="32">
        <f t="shared" si="35"/>
        <v>8095.394936</v>
      </c>
      <c r="AN423" s="32">
        <f t="shared" si="36"/>
        <v>10570.4247</v>
      </c>
      <c r="AO423" s="32">
        <f t="shared" si="37"/>
        <v>7576.937301</v>
      </c>
      <c r="AP423" s="32">
        <f t="shared" si="38"/>
        <v>87475.85644</v>
      </c>
      <c r="AQ423" s="32">
        <f t="shared" si="39"/>
        <v>1599.767557</v>
      </c>
      <c r="AR423" s="32">
        <f>IF(E423="PS",40,300)</f>
        <v>40</v>
      </c>
      <c r="AS423" s="32">
        <v>21.5135</v>
      </c>
      <c r="AT423" s="32">
        <v>27.9714</v>
      </c>
      <c r="AU423" s="33">
        <f t="shared" si="40"/>
        <v>6.4579</v>
      </c>
      <c r="AV423" s="32">
        <v>300.0</v>
      </c>
      <c r="AW423" s="32">
        <v>40.0</v>
      </c>
      <c r="AX423" s="32">
        <f t="shared" si="41"/>
        <v>3</v>
      </c>
      <c r="AY423" s="32">
        <v>0.2536</v>
      </c>
      <c r="AZ423" s="33">
        <f t="shared" si="42"/>
        <v>1136.089207</v>
      </c>
      <c r="BA423" s="33">
        <f t="shared" si="43"/>
        <v>1702.626772</v>
      </c>
      <c r="BB423" s="33">
        <f t="shared" si="44"/>
        <v>1121.91036</v>
      </c>
      <c r="BC423" s="33" t="str">
        <f t="shared" si="45"/>
        <v/>
      </c>
      <c r="BD423" s="33">
        <f t="shared" si="46"/>
        <v>1070.090649</v>
      </c>
      <c r="BE423" s="33">
        <f t="shared" si="47"/>
        <v>1377.847253</v>
      </c>
      <c r="BF423" s="32">
        <f t="shared" si="48"/>
        <v>1281.712848</v>
      </c>
      <c r="BG423" s="32">
        <f t="shared" si="49"/>
        <v>263.5988384</v>
      </c>
      <c r="BH423" s="32" t="str">
        <f t="shared" si="3"/>
        <v/>
      </c>
      <c r="BI423" s="35">
        <f t="shared" si="50"/>
        <v>0.00009880859748</v>
      </c>
      <c r="BJ423" s="35">
        <f t="shared" si="51"/>
        <v>0.0001480818252</v>
      </c>
      <c r="BK423" s="35">
        <f t="shared" si="52"/>
        <v>0.00009757542671</v>
      </c>
      <c r="BL423" s="37">
        <f t="shared" si="53"/>
        <v>0.0001148219498</v>
      </c>
      <c r="BM423" s="37">
        <f t="shared" si="54"/>
        <v>0.00002881049567</v>
      </c>
      <c r="BN423" s="37" t="str">
        <f t="shared" si="55"/>
        <v/>
      </c>
      <c r="BO423" s="37">
        <f t="shared" si="56"/>
        <v>0.00009306853326</v>
      </c>
      <c r="BP423" s="37">
        <f t="shared" si="57"/>
        <v>0.0001198349159</v>
      </c>
      <c r="BQ423" s="37">
        <f t="shared" si="58"/>
        <v>0.0001064517246</v>
      </c>
      <c r="BR423" s="37">
        <f t="shared" si="59"/>
        <v>0.0000189266907</v>
      </c>
      <c r="BS423" s="37">
        <f t="shared" si="60"/>
        <v>0.0001114738597</v>
      </c>
      <c r="BT423" s="37">
        <f t="shared" si="61"/>
        <v>0.00002292586828</v>
      </c>
      <c r="BU423" s="35" t="str">
        <f t="shared" si="4"/>
        <v/>
      </c>
      <c r="BV423" s="32">
        <f t="shared" si="62"/>
        <v>183418.7623</v>
      </c>
      <c r="BW423" s="32">
        <f t="shared" si="63"/>
        <v>274884.8358</v>
      </c>
      <c r="BX423" s="32">
        <f t="shared" si="64"/>
        <v>181129.6229</v>
      </c>
      <c r="BY423" s="32" t="str">
        <f t="shared" si="65"/>
        <v/>
      </c>
      <c r="BZ423" s="32">
        <f t="shared" si="66"/>
        <v>172763.46</v>
      </c>
      <c r="CA423" s="32">
        <f t="shared" si="67"/>
        <v>222449.9944</v>
      </c>
      <c r="CB423" s="32">
        <f t="shared" si="68"/>
        <v>206929.3351</v>
      </c>
      <c r="CC423" s="32">
        <f t="shared" si="69"/>
        <v>42557.37346</v>
      </c>
      <c r="CD423" s="32" t="str">
        <f t="shared" si="5"/>
        <v/>
      </c>
      <c r="CE423" s="32">
        <f t="shared" si="70"/>
        <v>26.53002233</v>
      </c>
      <c r="CF423" s="32">
        <f>AVERAGE(28.211638183834,28.2172024666118)</f>
        <v>28.21442033</v>
      </c>
      <c r="CG423" s="47">
        <f>AVERAGE(25.2907454958523,25.623156314063)</f>
        <v>25.4569509</v>
      </c>
      <c r="CH423" s="32">
        <f t="shared" si="71"/>
        <v>1.073071423</v>
      </c>
      <c r="CI423" s="32">
        <f t="shared" si="72"/>
        <v>2.75746942</v>
      </c>
      <c r="CJ423" s="32">
        <f t="shared" si="73"/>
        <v>22995756.16</v>
      </c>
      <c r="CK423" s="32">
        <f t="shared" si="74"/>
        <v>3712607343</v>
      </c>
      <c r="CL423" s="39" t="b">
        <v>0</v>
      </c>
      <c r="CN423" s="38"/>
      <c r="CO423" s="38"/>
      <c r="CP423" s="45" t="b">
        <v>0</v>
      </c>
      <c r="CQ423" s="38"/>
      <c r="CR423" s="38"/>
      <c r="CS423" s="38"/>
    </row>
    <row r="424" ht="15.75" customHeight="1">
      <c r="A424" s="46" t="s">
        <v>80</v>
      </c>
      <c r="B424" s="46" t="s">
        <v>75</v>
      </c>
      <c r="C424" s="46" t="s">
        <v>81</v>
      </c>
      <c r="D424" s="31" t="s">
        <v>73</v>
      </c>
      <c r="E424" s="31" t="str">
        <f t="shared" si="1"/>
        <v>PS</v>
      </c>
      <c r="F424" s="46" t="b">
        <f t="shared" si="11"/>
        <v>0</v>
      </c>
      <c r="G424" s="46">
        <f t="shared" si="12"/>
        <v>2</v>
      </c>
      <c r="H424" s="32">
        <f t="shared" si="13"/>
        <v>-3.184628969</v>
      </c>
      <c r="I424" s="32">
        <f t="shared" si="14"/>
        <v>36.94382099</v>
      </c>
      <c r="J424" s="32">
        <v>34.6124040236421</v>
      </c>
      <c r="K424" s="32">
        <v>34.4191737322799</v>
      </c>
      <c r="L424" s="32">
        <v>33.8779259417803</v>
      </c>
      <c r="M424" s="32">
        <f t="shared" si="15"/>
        <v>34.3031679</v>
      </c>
      <c r="N424" s="32">
        <f t="shared" si="16"/>
        <v>0.3807328829</v>
      </c>
      <c r="O424" s="32">
        <f t="shared" si="17"/>
        <v>5.396153931</v>
      </c>
      <c r="P424" s="32">
        <f t="shared" si="18"/>
        <v>6.205263806</v>
      </c>
      <c r="Q424" s="32">
        <f t="shared" si="19"/>
        <v>9.177334474</v>
      </c>
      <c r="R424" s="32">
        <f t="shared" si="20"/>
        <v>6.926250737</v>
      </c>
      <c r="S424" s="32">
        <f t="shared" si="21"/>
        <v>1.99102943</v>
      </c>
      <c r="T424" s="32">
        <f t="shared" si="22"/>
        <v>-3.260156815</v>
      </c>
      <c r="U424" s="32">
        <f t="shared" si="23"/>
        <v>37.26632226</v>
      </c>
      <c r="V424" s="32">
        <v>34.0593373151951</v>
      </c>
      <c r="W424" s="32">
        <v>34.5064995393411</v>
      </c>
      <c r="X424" s="32">
        <v>34.557047292807</v>
      </c>
      <c r="Y424" s="32">
        <f t="shared" si="24"/>
        <v>34.37429472</v>
      </c>
      <c r="Z424" s="32">
        <f t="shared" si="25"/>
        <v>0.2739295384</v>
      </c>
      <c r="AA424" s="32">
        <f t="shared" si="26"/>
        <v>9.631421594</v>
      </c>
      <c r="AB424" s="32">
        <f t="shared" si="27"/>
        <v>7.023129313</v>
      </c>
      <c r="AC424" s="32">
        <f t="shared" si="28"/>
        <v>6.776820225</v>
      </c>
      <c r="AD424" s="32">
        <f t="shared" si="29"/>
        <v>7.810457044</v>
      </c>
      <c r="AE424" s="32">
        <f t="shared" si="30"/>
        <v>1.581803073</v>
      </c>
      <c r="AF424" s="32">
        <f t="shared" si="31"/>
        <v>-3.189025462</v>
      </c>
      <c r="AG424" s="32">
        <f t="shared" si="32"/>
        <v>39.08609167</v>
      </c>
      <c r="AH424" s="33">
        <v>26.4296092932601</v>
      </c>
      <c r="AI424" s="33">
        <v>26.2776178053441</v>
      </c>
      <c r="AJ424" s="33">
        <v>26.3919753256217</v>
      </c>
      <c r="AK424" s="32">
        <f t="shared" si="33"/>
        <v>26.36640081</v>
      </c>
      <c r="AL424" s="32">
        <f t="shared" si="34"/>
        <v>0.07915740686</v>
      </c>
      <c r="AM424" s="32">
        <f t="shared" si="35"/>
        <v>9305.972892</v>
      </c>
      <c r="AN424" s="32">
        <f t="shared" si="36"/>
        <v>10385.38444</v>
      </c>
      <c r="AO424" s="32">
        <f t="shared" si="37"/>
        <v>9562.311131</v>
      </c>
      <c r="AP424" s="32">
        <f t="shared" si="38"/>
        <v>97512.22822</v>
      </c>
      <c r="AQ424" s="32">
        <f t="shared" si="39"/>
        <v>563.9574856</v>
      </c>
      <c r="AR424" s="32">
        <f>IF(E424="PS",40,500)</f>
        <v>40</v>
      </c>
      <c r="AS424" s="32">
        <v>21.58</v>
      </c>
      <c r="AT424" s="32">
        <v>28.1693</v>
      </c>
      <c r="AU424" s="33">
        <f t="shared" si="40"/>
        <v>6.5893</v>
      </c>
      <c r="AV424" s="32">
        <v>500.0</v>
      </c>
      <c r="AW424" s="32">
        <v>40.0</v>
      </c>
      <c r="AX424" s="32">
        <f t="shared" si="41"/>
        <v>3</v>
      </c>
      <c r="AY424" s="32">
        <v>0.2597</v>
      </c>
      <c r="AZ424" s="33">
        <f t="shared" si="42"/>
        <v>692.6137762</v>
      </c>
      <c r="BA424" s="33">
        <f t="shared" si="43"/>
        <v>796.4656406</v>
      </c>
      <c r="BB424" s="33">
        <f t="shared" si="44"/>
        <v>1177.940505</v>
      </c>
      <c r="BC424" s="33">
        <f t="shared" si="45"/>
        <v>1236.224053</v>
      </c>
      <c r="BD424" s="33">
        <f t="shared" si="46"/>
        <v>901.4413185</v>
      </c>
      <c r="BE424" s="33">
        <f t="shared" si="47"/>
        <v>869.826752</v>
      </c>
      <c r="BF424" s="32">
        <f t="shared" si="48"/>
        <v>945.7520075</v>
      </c>
      <c r="BG424" s="32">
        <f t="shared" si="49"/>
        <v>215.582454</v>
      </c>
      <c r="BH424" s="32" t="str">
        <f t="shared" si="3"/>
        <v/>
      </c>
      <c r="BI424" s="35">
        <f t="shared" si="50"/>
        <v>0.00005533822813</v>
      </c>
      <c r="BJ424" s="35">
        <f t="shared" si="51"/>
        <v>0.00006363575029</v>
      </c>
      <c r="BK424" s="35">
        <f t="shared" si="52"/>
        <v>0.00009411470378</v>
      </c>
      <c r="BL424" s="37">
        <f t="shared" si="53"/>
        <v>0.00007102956073</v>
      </c>
      <c r="BM424" s="37">
        <f t="shared" si="54"/>
        <v>0.00002041825386</v>
      </c>
      <c r="BN424" s="37">
        <f t="shared" si="55"/>
        <v>0.00009877142354</v>
      </c>
      <c r="BO424" s="37">
        <f t="shared" si="56"/>
        <v>0.00007202306255</v>
      </c>
      <c r="BP424" s="37">
        <f t="shared" si="57"/>
        <v>0.00006949713229</v>
      </c>
      <c r="BQ424" s="37">
        <f t="shared" si="58"/>
        <v>0.00008009720613</v>
      </c>
      <c r="BR424" s="37">
        <f t="shared" si="59"/>
        <v>0.00001622158679</v>
      </c>
      <c r="BS424" s="37">
        <f t="shared" si="60"/>
        <v>0.00007556338343</v>
      </c>
      <c r="BT424" s="37">
        <f t="shared" si="61"/>
        <v>0.00001722453614</v>
      </c>
      <c r="BU424" s="35" t="str">
        <f t="shared" si="4"/>
        <v/>
      </c>
      <c r="BV424" s="32">
        <f t="shared" si="62"/>
        <v>114095.9989</v>
      </c>
      <c r="BW424" s="32">
        <f t="shared" si="63"/>
        <v>131203.7761</v>
      </c>
      <c r="BX424" s="32">
        <f t="shared" si="64"/>
        <v>194045.0842</v>
      </c>
      <c r="BY424" s="32">
        <f t="shared" si="65"/>
        <v>203646.2788</v>
      </c>
      <c r="BZ424" s="32">
        <f t="shared" si="66"/>
        <v>148496.682</v>
      </c>
      <c r="CA424" s="32">
        <f t="shared" si="67"/>
        <v>143288.7354</v>
      </c>
      <c r="CB424" s="32">
        <f t="shared" si="68"/>
        <v>155796.0926</v>
      </c>
      <c r="CC424" s="32">
        <f t="shared" si="69"/>
        <v>35513.43661</v>
      </c>
      <c r="CD424" s="32" t="str">
        <f t="shared" si="5"/>
        <v/>
      </c>
      <c r="CE424" s="32">
        <f t="shared" si="70"/>
        <v>26.36640081</v>
      </c>
      <c r="CF424" s="32">
        <f>AVERAGE(28.192572325382,28.2593730046925)</f>
        <v>28.22597267</v>
      </c>
      <c r="CG424" s="47">
        <f>AVERAGE(25.2692846407438,25.0170647441934)</f>
        <v>25.14317469</v>
      </c>
      <c r="CH424" s="32">
        <f t="shared" si="71"/>
        <v>1.223226116</v>
      </c>
      <c r="CI424" s="32">
        <f t="shared" si="72"/>
        <v>3.082797973</v>
      </c>
      <c r="CJ424" s="32">
        <f t="shared" si="73"/>
        <v>25032018.54</v>
      </c>
      <c r="CK424" s="32">
        <f t="shared" si="74"/>
        <v>4123586994</v>
      </c>
      <c r="CL424" s="39" t="b">
        <v>0</v>
      </c>
      <c r="CN424" s="38"/>
      <c r="CO424" s="38"/>
      <c r="CP424" s="45" t="b">
        <v>0</v>
      </c>
      <c r="CQ424" s="38"/>
      <c r="CR424" s="38"/>
      <c r="CS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38"/>
      <c r="BC425" s="38"/>
      <c r="BD425" s="38"/>
      <c r="BE425" s="38"/>
      <c r="BF425" s="38"/>
      <c r="BG425" s="38"/>
      <c r="BH425" s="38"/>
      <c r="BI425" s="38"/>
      <c r="BJ425" s="38"/>
      <c r="BK425" s="38"/>
      <c r="BL425" s="38"/>
      <c r="BM425" s="38"/>
      <c r="BN425" s="38"/>
      <c r="BO425" s="38"/>
      <c r="BP425" s="38"/>
      <c r="BQ425" s="38"/>
      <c r="BR425" s="38"/>
      <c r="BS425" s="38"/>
      <c r="BT425" s="38"/>
      <c r="BU425" s="38"/>
      <c r="BV425" s="38"/>
      <c r="BW425" s="38"/>
      <c r="BX425" s="38"/>
      <c r="BY425" s="38"/>
      <c r="BZ425" s="38"/>
      <c r="CA425" s="38"/>
      <c r="CB425" s="38"/>
      <c r="CC425" s="38"/>
      <c r="CD425" s="38"/>
      <c r="CE425" s="38"/>
      <c r="CF425" s="38"/>
      <c r="CG425" s="38"/>
      <c r="CH425" s="38"/>
      <c r="CI425" s="38"/>
      <c r="CJ425" s="38"/>
      <c r="CK425" s="38"/>
      <c r="CL425" s="38"/>
      <c r="CM425" s="38"/>
      <c r="CN425" s="38"/>
      <c r="CO425" s="38"/>
      <c r="CP425" s="38"/>
      <c r="CQ425" s="38"/>
      <c r="CR425" s="38"/>
      <c r="CS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  <c r="BE426" s="38"/>
      <c r="BF426" s="38"/>
      <c r="BG426" s="38"/>
      <c r="BH426" s="38"/>
      <c r="BI426" s="38"/>
      <c r="BJ426" s="38"/>
      <c r="BK426" s="38"/>
      <c r="BL426" s="38"/>
      <c r="BM426" s="38"/>
      <c r="BN426" s="38"/>
      <c r="BO426" s="38"/>
      <c r="BP426" s="38"/>
      <c r="BQ426" s="38"/>
      <c r="BR426" s="38"/>
      <c r="BS426" s="38"/>
      <c r="BT426" s="38"/>
      <c r="BU426" s="38"/>
      <c r="BV426" s="38"/>
      <c r="BW426" s="38"/>
      <c r="BX426" s="38"/>
      <c r="BY426" s="38"/>
      <c r="BZ426" s="38"/>
      <c r="CA426" s="38"/>
      <c r="CB426" s="38"/>
      <c r="CC426" s="38"/>
      <c r="CD426" s="38"/>
      <c r="CE426" s="38"/>
      <c r="CF426" s="38"/>
      <c r="CG426" s="38"/>
      <c r="CH426" s="38"/>
      <c r="CI426" s="38"/>
      <c r="CJ426" s="38"/>
      <c r="CK426" s="38"/>
      <c r="CL426" s="38"/>
      <c r="CM426" s="38"/>
      <c r="CN426" s="38"/>
      <c r="CO426" s="38"/>
      <c r="CP426" s="38"/>
      <c r="CQ426" s="38"/>
      <c r="CR426" s="38"/>
      <c r="CS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  <c r="BA427" s="38"/>
      <c r="BB427" s="38"/>
      <c r="BC427" s="38"/>
      <c r="BD427" s="38"/>
      <c r="BE427" s="38"/>
      <c r="BF427" s="38"/>
      <c r="BG427" s="38"/>
      <c r="BH427" s="38"/>
      <c r="BI427" s="38"/>
      <c r="BJ427" s="38"/>
      <c r="BK427" s="38"/>
      <c r="BL427" s="38"/>
      <c r="BM427" s="38"/>
      <c r="BN427" s="38"/>
      <c r="BO427" s="38"/>
      <c r="BP427" s="38"/>
      <c r="BQ427" s="38"/>
      <c r="BR427" s="38"/>
      <c r="BS427" s="38"/>
      <c r="BT427" s="38"/>
      <c r="BU427" s="38"/>
      <c r="BV427" s="38"/>
      <c r="BW427" s="38"/>
      <c r="BX427" s="38"/>
      <c r="BY427" s="38"/>
      <c r="BZ427" s="38"/>
      <c r="CA427" s="38"/>
      <c r="CB427" s="38"/>
      <c r="CC427" s="38"/>
      <c r="CD427" s="38"/>
      <c r="CE427" s="38"/>
      <c r="CF427" s="38"/>
      <c r="CG427" s="38"/>
      <c r="CH427" s="38"/>
      <c r="CI427" s="38"/>
      <c r="CJ427" s="38"/>
      <c r="CK427" s="38"/>
      <c r="CL427" s="38"/>
      <c r="CM427" s="38"/>
      <c r="CN427" s="38"/>
      <c r="CO427" s="38"/>
      <c r="CP427" s="38"/>
      <c r="CQ427" s="38"/>
      <c r="CR427" s="38"/>
      <c r="CS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BD428" s="38"/>
      <c r="BE428" s="38"/>
      <c r="BF428" s="38"/>
      <c r="BG428" s="38"/>
      <c r="BH428" s="38"/>
      <c r="BI428" s="38"/>
      <c r="BJ428" s="38"/>
      <c r="BK428" s="38"/>
      <c r="BL428" s="38"/>
      <c r="BM428" s="38"/>
      <c r="BN428" s="38"/>
      <c r="BO428" s="38"/>
      <c r="BP428" s="38"/>
      <c r="BQ428" s="38"/>
      <c r="BR428" s="38"/>
      <c r="BS428" s="38"/>
      <c r="BT428" s="38"/>
      <c r="BU428" s="38"/>
      <c r="BV428" s="38"/>
      <c r="BW428" s="38"/>
      <c r="BX428" s="38"/>
      <c r="BY428" s="38"/>
      <c r="BZ428" s="38"/>
      <c r="CA428" s="38"/>
      <c r="CB428" s="38"/>
      <c r="CC428" s="38"/>
      <c r="CD428" s="38"/>
      <c r="CE428" s="38"/>
      <c r="CF428" s="38"/>
      <c r="CG428" s="38"/>
      <c r="CH428" s="38"/>
      <c r="CI428" s="38"/>
      <c r="CJ428" s="38"/>
      <c r="CK428" s="38"/>
      <c r="CL428" s="38"/>
      <c r="CM428" s="38"/>
      <c r="CN428" s="38"/>
      <c r="CO428" s="38"/>
      <c r="CP428" s="38"/>
      <c r="CQ428" s="38"/>
      <c r="CR428" s="38"/>
      <c r="CS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  <c r="BA429" s="38"/>
      <c r="BB429" s="38"/>
      <c r="BC429" s="38"/>
      <c r="BD429" s="38"/>
      <c r="BE429" s="38"/>
      <c r="BF429" s="38"/>
      <c r="BG429" s="38"/>
      <c r="BH429" s="38"/>
      <c r="BI429" s="38"/>
      <c r="BJ429" s="38"/>
      <c r="BK429" s="38"/>
      <c r="BL429" s="38"/>
      <c r="BM429" s="38"/>
      <c r="BN429" s="38"/>
      <c r="BO429" s="38"/>
      <c r="BP429" s="38"/>
      <c r="BQ429" s="38"/>
      <c r="BR429" s="38"/>
      <c r="BS429" s="38"/>
      <c r="BT429" s="38"/>
      <c r="BU429" s="38"/>
      <c r="BV429" s="38"/>
      <c r="BW429" s="38"/>
      <c r="BX429" s="38"/>
      <c r="BY429" s="38"/>
      <c r="BZ429" s="38"/>
      <c r="CA429" s="38"/>
      <c r="CB429" s="38"/>
      <c r="CC429" s="38"/>
      <c r="CD429" s="38"/>
      <c r="CE429" s="38"/>
      <c r="CF429" s="38"/>
      <c r="CG429" s="38"/>
      <c r="CH429" s="38"/>
      <c r="CI429" s="38"/>
      <c r="CJ429" s="38"/>
      <c r="CK429" s="38"/>
      <c r="CL429" s="38"/>
      <c r="CM429" s="38"/>
      <c r="CN429" s="38"/>
      <c r="CO429" s="38"/>
      <c r="CP429" s="38"/>
      <c r="CQ429" s="38"/>
      <c r="CR429" s="38"/>
      <c r="CS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38"/>
      <c r="BC430" s="38"/>
      <c r="BD430" s="38"/>
      <c r="BE430" s="38"/>
      <c r="BF430" s="38"/>
      <c r="BG430" s="38"/>
      <c r="BH430" s="38"/>
      <c r="BI430" s="38"/>
      <c r="BJ430" s="38"/>
      <c r="BK430" s="38"/>
      <c r="BL430" s="38"/>
      <c r="BM430" s="38"/>
      <c r="BN430" s="38"/>
      <c r="BO430" s="38"/>
      <c r="BP430" s="38"/>
      <c r="BQ430" s="38"/>
      <c r="BR430" s="38"/>
      <c r="BS430" s="38"/>
      <c r="BT430" s="38"/>
      <c r="BU430" s="38"/>
      <c r="BV430" s="38"/>
      <c r="BW430" s="38"/>
      <c r="BX430" s="38"/>
      <c r="BY430" s="38"/>
      <c r="BZ430" s="38"/>
      <c r="CA430" s="38"/>
      <c r="CB430" s="38"/>
      <c r="CC430" s="38"/>
      <c r="CD430" s="38"/>
      <c r="CE430" s="38"/>
      <c r="CF430" s="38"/>
      <c r="CG430" s="38"/>
      <c r="CH430" s="38"/>
      <c r="CI430" s="38"/>
      <c r="CJ430" s="38"/>
      <c r="CK430" s="38"/>
      <c r="CL430" s="38"/>
      <c r="CM430" s="38"/>
      <c r="CN430" s="38"/>
      <c r="CO430" s="38"/>
      <c r="CP430" s="38"/>
      <c r="CQ430" s="38"/>
      <c r="CR430" s="38"/>
      <c r="CS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  <c r="BE431" s="38"/>
      <c r="BF431" s="38"/>
      <c r="BG431" s="38"/>
      <c r="BH431" s="38"/>
      <c r="BI431" s="38"/>
      <c r="BJ431" s="38"/>
      <c r="BK431" s="38"/>
      <c r="BL431" s="38"/>
      <c r="BM431" s="38"/>
      <c r="BN431" s="38"/>
      <c r="BO431" s="38"/>
      <c r="BP431" s="38"/>
      <c r="BQ431" s="38"/>
      <c r="BR431" s="38"/>
      <c r="BS431" s="38"/>
      <c r="BT431" s="38"/>
      <c r="BU431" s="38"/>
      <c r="BV431" s="38"/>
      <c r="BW431" s="38"/>
      <c r="BX431" s="38"/>
      <c r="BY431" s="38"/>
      <c r="BZ431" s="38"/>
      <c r="CA431" s="38"/>
      <c r="CB431" s="38"/>
      <c r="CC431" s="38"/>
      <c r="CD431" s="38"/>
      <c r="CE431" s="38"/>
      <c r="CF431" s="38"/>
      <c r="CG431" s="38"/>
      <c r="CH431" s="38"/>
      <c r="CI431" s="38"/>
      <c r="CJ431" s="38"/>
      <c r="CK431" s="38"/>
      <c r="CL431" s="38"/>
      <c r="CM431" s="38"/>
      <c r="CN431" s="38"/>
      <c r="CO431" s="38"/>
      <c r="CP431" s="38"/>
      <c r="CQ431" s="38"/>
      <c r="CR431" s="38"/>
      <c r="CS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  <c r="BF432" s="38"/>
      <c r="BG432" s="38"/>
      <c r="BH432" s="38"/>
      <c r="BI432" s="38"/>
      <c r="BJ432" s="38"/>
      <c r="BK432" s="38"/>
      <c r="BL432" s="38"/>
      <c r="BM432" s="38"/>
      <c r="BN432" s="38"/>
      <c r="BO432" s="38"/>
      <c r="BP432" s="38"/>
      <c r="BQ432" s="38"/>
      <c r="BR432" s="38"/>
      <c r="BS432" s="38"/>
      <c r="BT432" s="38"/>
      <c r="BU432" s="38"/>
      <c r="BV432" s="38"/>
      <c r="BW432" s="38"/>
      <c r="BX432" s="38"/>
      <c r="BY432" s="38"/>
      <c r="BZ432" s="38"/>
      <c r="CA432" s="38"/>
      <c r="CB432" s="38"/>
      <c r="CC432" s="38"/>
      <c r="CD432" s="38"/>
      <c r="CE432" s="38"/>
      <c r="CF432" s="38"/>
      <c r="CG432" s="38"/>
      <c r="CH432" s="38"/>
      <c r="CI432" s="38"/>
      <c r="CJ432" s="38"/>
      <c r="CK432" s="38"/>
      <c r="CL432" s="38"/>
      <c r="CM432" s="38"/>
      <c r="CN432" s="38"/>
      <c r="CO432" s="38"/>
      <c r="CP432" s="38"/>
      <c r="CQ432" s="38"/>
      <c r="CR432" s="38"/>
      <c r="CS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  <c r="BE433" s="38"/>
      <c r="BF433" s="38"/>
      <c r="BG433" s="38"/>
      <c r="BH433" s="38"/>
      <c r="BI433" s="38"/>
      <c r="BJ433" s="38"/>
      <c r="BK433" s="38"/>
      <c r="BL433" s="38"/>
      <c r="BM433" s="38"/>
      <c r="BN433" s="38"/>
      <c r="BO433" s="38"/>
      <c r="BP433" s="38"/>
      <c r="BQ433" s="38"/>
      <c r="BR433" s="38"/>
      <c r="BS433" s="38"/>
      <c r="BT433" s="38"/>
      <c r="BU433" s="38"/>
      <c r="BV433" s="38"/>
      <c r="BW433" s="38"/>
      <c r="BX433" s="38"/>
      <c r="BY433" s="38"/>
      <c r="BZ433" s="38"/>
      <c r="CA433" s="38"/>
      <c r="CB433" s="38"/>
      <c r="CC433" s="38"/>
      <c r="CD433" s="38"/>
      <c r="CE433" s="38"/>
      <c r="CF433" s="38"/>
      <c r="CG433" s="38"/>
      <c r="CH433" s="38"/>
      <c r="CI433" s="38"/>
      <c r="CJ433" s="38"/>
      <c r="CK433" s="38"/>
      <c r="CL433" s="38"/>
      <c r="CM433" s="38"/>
      <c r="CN433" s="38"/>
      <c r="CO433" s="38"/>
      <c r="CP433" s="38"/>
      <c r="CQ433" s="38"/>
      <c r="CR433" s="38"/>
      <c r="CS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  <c r="BF434" s="38"/>
      <c r="BG434" s="38"/>
      <c r="BH434" s="38"/>
      <c r="BI434" s="38"/>
      <c r="BJ434" s="38"/>
      <c r="BK434" s="38"/>
      <c r="BL434" s="38"/>
      <c r="BM434" s="38"/>
      <c r="BN434" s="38"/>
      <c r="BO434" s="38"/>
      <c r="BP434" s="38"/>
      <c r="BQ434" s="38"/>
      <c r="BR434" s="38"/>
      <c r="BS434" s="38"/>
      <c r="BT434" s="38"/>
      <c r="BU434" s="38"/>
      <c r="BV434" s="38"/>
      <c r="BW434" s="38"/>
      <c r="BX434" s="38"/>
      <c r="BY434" s="38"/>
      <c r="BZ434" s="38"/>
      <c r="CA434" s="38"/>
      <c r="CB434" s="38"/>
      <c r="CC434" s="38"/>
      <c r="CD434" s="38"/>
      <c r="CE434" s="38"/>
      <c r="CF434" s="38"/>
      <c r="CG434" s="38"/>
      <c r="CH434" s="38"/>
      <c r="CI434" s="38"/>
      <c r="CJ434" s="38"/>
      <c r="CK434" s="38"/>
      <c r="CL434" s="38"/>
      <c r="CM434" s="38"/>
      <c r="CN434" s="38"/>
      <c r="CO434" s="38"/>
      <c r="CP434" s="38"/>
      <c r="CQ434" s="38"/>
      <c r="CR434" s="38"/>
      <c r="CS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BD435" s="38"/>
      <c r="BE435" s="38"/>
      <c r="BF435" s="38"/>
      <c r="BG435" s="38"/>
      <c r="BH435" s="38"/>
      <c r="BI435" s="38"/>
      <c r="BJ435" s="38"/>
      <c r="BK435" s="38"/>
      <c r="BL435" s="38"/>
      <c r="BM435" s="38"/>
      <c r="BN435" s="38"/>
      <c r="BO435" s="38"/>
      <c r="BP435" s="38"/>
      <c r="BQ435" s="38"/>
      <c r="BR435" s="38"/>
      <c r="BS435" s="38"/>
      <c r="BT435" s="38"/>
      <c r="BU435" s="38"/>
      <c r="BV435" s="38"/>
      <c r="BW435" s="38"/>
      <c r="BX435" s="38"/>
      <c r="BY435" s="38"/>
      <c r="BZ435" s="38"/>
      <c r="CA435" s="38"/>
      <c r="CB435" s="38"/>
      <c r="CC435" s="38"/>
      <c r="CD435" s="38"/>
      <c r="CE435" s="38"/>
      <c r="CF435" s="38"/>
      <c r="CG435" s="38"/>
      <c r="CH435" s="38"/>
      <c r="CI435" s="38"/>
      <c r="CJ435" s="38"/>
      <c r="CK435" s="38"/>
      <c r="CL435" s="38"/>
      <c r="CM435" s="38"/>
      <c r="CN435" s="38"/>
      <c r="CO435" s="38"/>
      <c r="CP435" s="38"/>
      <c r="CQ435" s="38"/>
      <c r="CR435" s="38"/>
      <c r="CS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/>
      <c r="BE436" s="38"/>
      <c r="BF436" s="38"/>
      <c r="BG436" s="38"/>
      <c r="BH436" s="38"/>
      <c r="BI436" s="38"/>
      <c r="BJ436" s="38"/>
      <c r="BK436" s="38"/>
      <c r="BL436" s="38"/>
      <c r="BM436" s="38"/>
      <c r="BN436" s="38"/>
      <c r="BO436" s="38"/>
      <c r="BP436" s="38"/>
      <c r="BQ436" s="38"/>
      <c r="BR436" s="38"/>
      <c r="BS436" s="38"/>
      <c r="BT436" s="38"/>
      <c r="BU436" s="38"/>
      <c r="BV436" s="38"/>
      <c r="BW436" s="38"/>
      <c r="BX436" s="38"/>
      <c r="BY436" s="38"/>
      <c r="BZ436" s="38"/>
      <c r="CA436" s="38"/>
      <c r="CB436" s="38"/>
      <c r="CC436" s="38"/>
      <c r="CD436" s="38"/>
      <c r="CE436" s="38"/>
      <c r="CF436" s="38"/>
      <c r="CG436" s="38"/>
      <c r="CH436" s="38"/>
      <c r="CI436" s="38"/>
      <c r="CJ436" s="38"/>
      <c r="CK436" s="38"/>
      <c r="CL436" s="38"/>
      <c r="CM436" s="38"/>
      <c r="CN436" s="38"/>
      <c r="CO436" s="38"/>
      <c r="CP436" s="38"/>
      <c r="CQ436" s="38"/>
      <c r="CR436" s="38"/>
      <c r="CS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BD437" s="38"/>
      <c r="BE437" s="38"/>
      <c r="BF437" s="38"/>
      <c r="BG437" s="38"/>
      <c r="BH437" s="38"/>
      <c r="BI437" s="38"/>
      <c r="BJ437" s="38"/>
      <c r="BK437" s="38"/>
      <c r="BL437" s="38"/>
      <c r="BM437" s="38"/>
      <c r="BN437" s="38"/>
      <c r="BO437" s="38"/>
      <c r="BP437" s="38"/>
      <c r="BQ437" s="38"/>
      <c r="BR437" s="38"/>
      <c r="BS437" s="38"/>
      <c r="BT437" s="38"/>
      <c r="BU437" s="38"/>
      <c r="BV437" s="38"/>
      <c r="BW437" s="38"/>
      <c r="BX437" s="38"/>
      <c r="BY437" s="38"/>
      <c r="BZ437" s="38"/>
      <c r="CA437" s="38"/>
      <c r="CB437" s="38"/>
      <c r="CC437" s="38"/>
      <c r="CD437" s="38"/>
      <c r="CE437" s="38"/>
      <c r="CF437" s="38"/>
      <c r="CG437" s="38"/>
      <c r="CH437" s="38"/>
      <c r="CI437" s="38"/>
      <c r="CJ437" s="38"/>
      <c r="CK437" s="38"/>
      <c r="CL437" s="38"/>
      <c r="CM437" s="38"/>
      <c r="CN437" s="38"/>
      <c r="CO437" s="38"/>
      <c r="CP437" s="38"/>
      <c r="CQ437" s="38"/>
      <c r="CR437" s="38"/>
      <c r="CS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BD438" s="38"/>
      <c r="BE438" s="38"/>
      <c r="BF438" s="38"/>
      <c r="BG438" s="38"/>
      <c r="BH438" s="38"/>
      <c r="BI438" s="38"/>
      <c r="BJ438" s="38"/>
      <c r="BK438" s="38"/>
      <c r="BL438" s="38"/>
      <c r="BM438" s="38"/>
      <c r="BN438" s="38"/>
      <c r="BO438" s="38"/>
      <c r="BP438" s="38"/>
      <c r="BQ438" s="38"/>
      <c r="BR438" s="38"/>
      <c r="BS438" s="38"/>
      <c r="BT438" s="38"/>
      <c r="BU438" s="38"/>
      <c r="BV438" s="38"/>
      <c r="BW438" s="38"/>
      <c r="BX438" s="38"/>
      <c r="BY438" s="38"/>
      <c r="BZ438" s="38"/>
      <c r="CA438" s="38"/>
      <c r="CB438" s="38"/>
      <c r="CC438" s="38"/>
      <c r="CD438" s="38"/>
      <c r="CE438" s="38"/>
      <c r="CF438" s="38"/>
      <c r="CG438" s="38"/>
      <c r="CH438" s="38"/>
      <c r="CI438" s="38"/>
      <c r="CJ438" s="38"/>
      <c r="CK438" s="38"/>
      <c r="CL438" s="38"/>
      <c r="CM438" s="38"/>
      <c r="CN438" s="38"/>
      <c r="CO438" s="38"/>
      <c r="CP438" s="38"/>
      <c r="CQ438" s="38"/>
      <c r="CR438" s="38"/>
      <c r="CS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38"/>
      <c r="BC439" s="38"/>
      <c r="BD439" s="38"/>
      <c r="BE439" s="38"/>
      <c r="BF439" s="38"/>
      <c r="BG439" s="38"/>
      <c r="BH439" s="38"/>
      <c r="BI439" s="38"/>
      <c r="BJ439" s="38"/>
      <c r="BK439" s="38"/>
      <c r="BL439" s="38"/>
      <c r="BM439" s="38"/>
      <c r="BN439" s="38"/>
      <c r="BO439" s="38"/>
      <c r="BP439" s="38"/>
      <c r="BQ439" s="38"/>
      <c r="BR439" s="38"/>
      <c r="BS439" s="38"/>
      <c r="BT439" s="38"/>
      <c r="BU439" s="38"/>
      <c r="BV439" s="38"/>
      <c r="BW439" s="38"/>
      <c r="BX439" s="38"/>
      <c r="BY439" s="38"/>
      <c r="BZ439" s="38"/>
      <c r="CA439" s="38"/>
      <c r="CB439" s="38"/>
      <c r="CC439" s="38"/>
      <c r="CD439" s="38"/>
      <c r="CE439" s="38"/>
      <c r="CF439" s="38"/>
      <c r="CG439" s="38"/>
      <c r="CH439" s="38"/>
      <c r="CI439" s="38"/>
      <c r="CJ439" s="38"/>
      <c r="CK439" s="38"/>
      <c r="CL439" s="38"/>
      <c r="CM439" s="38"/>
      <c r="CN439" s="38"/>
      <c r="CO439" s="38"/>
      <c r="CP439" s="38"/>
      <c r="CQ439" s="38"/>
      <c r="CR439" s="38"/>
      <c r="CS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BD440" s="38"/>
      <c r="BE440" s="38"/>
      <c r="BF440" s="38"/>
      <c r="BG440" s="38"/>
      <c r="BH440" s="38"/>
      <c r="BI440" s="38"/>
      <c r="BJ440" s="38"/>
      <c r="BK440" s="38"/>
      <c r="BL440" s="38"/>
      <c r="BM440" s="38"/>
      <c r="BN440" s="38"/>
      <c r="BO440" s="38"/>
      <c r="BP440" s="38"/>
      <c r="BQ440" s="38"/>
      <c r="BR440" s="38"/>
      <c r="BS440" s="38"/>
      <c r="BT440" s="38"/>
      <c r="BU440" s="38"/>
      <c r="BV440" s="38"/>
      <c r="BW440" s="38"/>
      <c r="BX440" s="38"/>
      <c r="BY440" s="38"/>
      <c r="BZ440" s="38"/>
      <c r="CA440" s="38"/>
      <c r="CB440" s="38"/>
      <c r="CC440" s="38"/>
      <c r="CD440" s="38"/>
      <c r="CE440" s="38"/>
      <c r="CF440" s="38"/>
      <c r="CG440" s="38"/>
      <c r="CH440" s="38"/>
      <c r="CI440" s="38"/>
      <c r="CJ440" s="38"/>
      <c r="CK440" s="38"/>
      <c r="CL440" s="38"/>
      <c r="CM440" s="38"/>
      <c r="CN440" s="38"/>
      <c r="CO440" s="38"/>
      <c r="CP440" s="38"/>
      <c r="CQ440" s="38"/>
      <c r="CR440" s="38"/>
      <c r="CS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38"/>
      <c r="BC441" s="38"/>
      <c r="BD441" s="38"/>
      <c r="BE441" s="38"/>
      <c r="BF441" s="38"/>
      <c r="BG441" s="38"/>
      <c r="BH441" s="38"/>
      <c r="BI441" s="38"/>
      <c r="BJ441" s="38"/>
      <c r="BK441" s="38"/>
      <c r="BL441" s="38"/>
      <c r="BM441" s="38"/>
      <c r="BN441" s="38"/>
      <c r="BO441" s="38"/>
      <c r="BP441" s="38"/>
      <c r="BQ441" s="38"/>
      <c r="BR441" s="38"/>
      <c r="BS441" s="38"/>
      <c r="BT441" s="38"/>
      <c r="BU441" s="38"/>
      <c r="BV441" s="38"/>
      <c r="BW441" s="38"/>
      <c r="BX441" s="38"/>
      <c r="BY441" s="38"/>
      <c r="BZ441" s="38"/>
      <c r="CA441" s="38"/>
      <c r="CB441" s="38"/>
      <c r="CC441" s="38"/>
      <c r="CD441" s="38"/>
      <c r="CE441" s="38"/>
      <c r="CF441" s="38"/>
      <c r="CG441" s="38"/>
      <c r="CH441" s="38"/>
      <c r="CI441" s="38"/>
      <c r="CJ441" s="38"/>
      <c r="CK441" s="38"/>
      <c r="CL441" s="38"/>
      <c r="CM441" s="38"/>
      <c r="CN441" s="38"/>
      <c r="CO441" s="38"/>
      <c r="CP441" s="38"/>
      <c r="CQ441" s="38"/>
      <c r="CR441" s="38"/>
      <c r="CS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BD442" s="38"/>
      <c r="BE442" s="38"/>
      <c r="BF442" s="38"/>
      <c r="BG442" s="38"/>
      <c r="BH442" s="38"/>
      <c r="BI442" s="38"/>
      <c r="BJ442" s="38"/>
      <c r="BK442" s="38"/>
      <c r="BL442" s="38"/>
      <c r="BM442" s="38"/>
      <c r="BN442" s="38"/>
      <c r="BO442" s="38"/>
      <c r="BP442" s="38"/>
      <c r="BQ442" s="38"/>
      <c r="BR442" s="38"/>
      <c r="BS442" s="38"/>
      <c r="BT442" s="38"/>
      <c r="BU442" s="38"/>
      <c r="BV442" s="38"/>
      <c r="BW442" s="38"/>
      <c r="BX442" s="38"/>
      <c r="BY442" s="38"/>
      <c r="BZ442" s="38"/>
      <c r="CA442" s="38"/>
      <c r="CB442" s="38"/>
      <c r="CC442" s="38"/>
      <c r="CD442" s="38"/>
      <c r="CE442" s="38"/>
      <c r="CF442" s="38"/>
      <c r="CG442" s="38"/>
      <c r="CH442" s="38"/>
      <c r="CI442" s="38"/>
      <c r="CJ442" s="38"/>
      <c r="CK442" s="38"/>
      <c r="CL442" s="38"/>
      <c r="CM442" s="38"/>
      <c r="CN442" s="38"/>
      <c r="CO442" s="38"/>
      <c r="CP442" s="38"/>
      <c r="CQ442" s="38"/>
      <c r="CR442" s="38"/>
      <c r="CS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  <c r="BA443" s="38"/>
      <c r="BB443" s="38"/>
      <c r="BC443" s="38"/>
      <c r="BD443" s="38"/>
      <c r="BE443" s="38"/>
      <c r="BF443" s="38"/>
      <c r="BG443" s="38"/>
      <c r="BH443" s="38"/>
      <c r="BI443" s="38"/>
      <c r="BJ443" s="38"/>
      <c r="BK443" s="38"/>
      <c r="BL443" s="38"/>
      <c r="BM443" s="38"/>
      <c r="BN443" s="38"/>
      <c r="BO443" s="38"/>
      <c r="BP443" s="38"/>
      <c r="BQ443" s="38"/>
      <c r="BR443" s="38"/>
      <c r="BS443" s="38"/>
      <c r="BT443" s="38"/>
      <c r="BU443" s="38"/>
      <c r="BV443" s="38"/>
      <c r="BW443" s="38"/>
      <c r="BX443" s="38"/>
      <c r="BY443" s="38"/>
      <c r="BZ443" s="38"/>
      <c r="CA443" s="38"/>
      <c r="CB443" s="38"/>
      <c r="CC443" s="38"/>
      <c r="CD443" s="38"/>
      <c r="CE443" s="38"/>
      <c r="CF443" s="38"/>
      <c r="CG443" s="38"/>
      <c r="CH443" s="38"/>
      <c r="CI443" s="38"/>
      <c r="CJ443" s="38"/>
      <c r="CK443" s="38"/>
      <c r="CL443" s="38"/>
      <c r="CM443" s="38"/>
      <c r="CN443" s="38"/>
      <c r="CO443" s="38"/>
      <c r="CP443" s="38"/>
      <c r="CQ443" s="38"/>
      <c r="CR443" s="38"/>
      <c r="CS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  <c r="BF444" s="38"/>
      <c r="BG444" s="38"/>
      <c r="BH444" s="38"/>
      <c r="BI444" s="38"/>
      <c r="BJ444" s="38"/>
      <c r="BK444" s="38"/>
      <c r="BL444" s="38"/>
      <c r="BM444" s="38"/>
      <c r="BN444" s="38"/>
      <c r="BO444" s="38"/>
      <c r="BP444" s="38"/>
      <c r="BQ444" s="38"/>
      <c r="BR444" s="38"/>
      <c r="BS444" s="38"/>
      <c r="BT444" s="38"/>
      <c r="BU444" s="38"/>
      <c r="BV444" s="38"/>
      <c r="BW444" s="38"/>
      <c r="BX444" s="38"/>
      <c r="BY444" s="38"/>
      <c r="BZ444" s="38"/>
      <c r="CA444" s="38"/>
      <c r="CB444" s="38"/>
      <c r="CC444" s="38"/>
      <c r="CD444" s="38"/>
      <c r="CE444" s="38"/>
      <c r="CF444" s="38"/>
      <c r="CG444" s="38"/>
      <c r="CH444" s="38"/>
      <c r="CI444" s="38"/>
      <c r="CJ444" s="38"/>
      <c r="CK444" s="38"/>
      <c r="CL444" s="38"/>
      <c r="CM444" s="38"/>
      <c r="CN444" s="38"/>
      <c r="CO444" s="38"/>
      <c r="CP444" s="38"/>
      <c r="CQ444" s="38"/>
      <c r="CR444" s="38"/>
      <c r="CS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38"/>
      <c r="BC445" s="38"/>
      <c r="BD445" s="38"/>
      <c r="BE445" s="38"/>
      <c r="BF445" s="38"/>
      <c r="BG445" s="38"/>
      <c r="BH445" s="38"/>
      <c r="BI445" s="38"/>
      <c r="BJ445" s="38"/>
      <c r="BK445" s="38"/>
      <c r="BL445" s="38"/>
      <c r="BM445" s="38"/>
      <c r="BN445" s="38"/>
      <c r="BO445" s="38"/>
      <c r="BP445" s="38"/>
      <c r="BQ445" s="38"/>
      <c r="BR445" s="38"/>
      <c r="BS445" s="38"/>
      <c r="BT445" s="38"/>
      <c r="BU445" s="38"/>
      <c r="BV445" s="38"/>
      <c r="BW445" s="38"/>
      <c r="BX445" s="38"/>
      <c r="BY445" s="38"/>
      <c r="BZ445" s="38"/>
      <c r="CA445" s="38"/>
      <c r="CB445" s="38"/>
      <c r="CC445" s="38"/>
      <c r="CD445" s="38"/>
      <c r="CE445" s="38"/>
      <c r="CF445" s="38"/>
      <c r="CG445" s="38"/>
      <c r="CH445" s="38"/>
      <c r="CI445" s="38"/>
      <c r="CJ445" s="38"/>
      <c r="CK445" s="38"/>
      <c r="CL445" s="38"/>
      <c r="CM445" s="38"/>
      <c r="CN445" s="38"/>
      <c r="CO445" s="38"/>
      <c r="CP445" s="38"/>
      <c r="CQ445" s="38"/>
      <c r="CR445" s="38"/>
      <c r="CS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  <c r="BE446" s="38"/>
      <c r="BF446" s="38"/>
      <c r="BG446" s="38"/>
      <c r="BH446" s="38"/>
      <c r="BI446" s="38"/>
      <c r="BJ446" s="38"/>
      <c r="BK446" s="38"/>
      <c r="BL446" s="38"/>
      <c r="BM446" s="38"/>
      <c r="BN446" s="38"/>
      <c r="BO446" s="38"/>
      <c r="BP446" s="38"/>
      <c r="BQ446" s="38"/>
      <c r="BR446" s="38"/>
      <c r="BS446" s="38"/>
      <c r="BT446" s="38"/>
      <c r="BU446" s="38"/>
      <c r="BV446" s="38"/>
      <c r="BW446" s="38"/>
      <c r="BX446" s="38"/>
      <c r="BY446" s="38"/>
      <c r="BZ446" s="38"/>
      <c r="CA446" s="38"/>
      <c r="CB446" s="38"/>
      <c r="CC446" s="38"/>
      <c r="CD446" s="38"/>
      <c r="CE446" s="38"/>
      <c r="CF446" s="38"/>
      <c r="CG446" s="38"/>
      <c r="CH446" s="38"/>
      <c r="CI446" s="38"/>
      <c r="CJ446" s="38"/>
      <c r="CK446" s="38"/>
      <c r="CL446" s="38"/>
      <c r="CM446" s="38"/>
      <c r="CN446" s="38"/>
      <c r="CO446" s="38"/>
      <c r="CP446" s="38"/>
      <c r="CQ446" s="38"/>
      <c r="CR446" s="38"/>
      <c r="CS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  <c r="BA447" s="38"/>
      <c r="BB447" s="38"/>
      <c r="BC447" s="38"/>
      <c r="BD447" s="38"/>
      <c r="BE447" s="38"/>
      <c r="BF447" s="38"/>
      <c r="BG447" s="38"/>
      <c r="BH447" s="38"/>
      <c r="BI447" s="38"/>
      <c r="BJ447" s="38"/>
      <c r="BK447" s="38"/>
      <c r="BL447" s="38"/>
      <c r="BM447" s="38"/>
      <c r="BN447" s="38"/>
      <c r="BO447" s="38"/>
      <c r="BP447" s="38"/>
      <c r="BQ447" s="38"/>
      <c r="BR447" s="38"/>
      <c r="BS447" s="38"/>
      <c r="BT447" s="38"/>
      <c r="BU447" s="38"/>
      <c r="BV447" s="38"/>
      <c r="BW447" s="38"/>
      <c r="BX447" s="38"/>
      <c r="BY447" s="38"/>
      <c r="BZ447" s="38"/>
      <c r="CA447" s="38"/>
      <c r="CB447" s="38"/>
      <c r="CC447" s="38"/>
      <c r="CD447" s="38"/>
      <c r="CE447" s="38"/>
      <c r="CF447" s="38"/>
      <c r="CG447" s="38"/>
      <c r="CH447" s="38"/>
      <c r="CI447" s="38"/>
      <c r="CJ447" s="38"/>
      <c r="CK447" s="38"/>
      <c r="CL447" s="38"/>
      <c r="CM447" s="38"/>
      <c r="CN447" s="38"/>
      <c r="CO447" s="38"/>
      <c r="CP447" s="38"/>
      <c r="CQ447" s="38"/>
      <c r="CR447" s="38"/>
      <c r="CS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38"/>
      <c r="BC448" s="38"/>
      <c r="BD448" s="38"/>
      <c r="BE448" s="38"/>
      <c r="BF448" s="38"/>
      <c r="BG448" s="38"/>
      <c r="BH448" s="38"/>
      <c r="BI448" s="38"/>
      <c r="BJ448" s="38"/>
      <c r="BK448" s="38"/>
      <c r="BL448" s="38"/>
      <c r="BM448" s="38"/>
      <c r="BN448" s="38"/>
      <c r="BO448" s="38"/>
      <c r="BP448" s="38"/>
      <c r="BQ448" s="38"/>
      <c r="BR448" s="38"/>
      <c r="BS448" s="38"/>
      <c r="BT448" s="38"/>
      <c r="BU448" s="38"/>
      <c r="BV448" s="38"/>
      <c r="BW448" s="38"/>
      <c r="BX448" s="38"/>
      <c r="BY448" s="38"/>
      <c r="BZ448" s="38"/>
      <c r="CA448" s="38"/>
      <c r="CB448" s="38"/>
      <c r="CC448" s="38"/>
      <c r="CD448" s="38"/>
      <c r="CE448" s="38"/>
      <c r="CF448" s="38"/>
      <c r="CG448" s="38"/>
      <c r="CH448" s="38"/>
      <c r="CI448" s="38"/>
      <c r="CJ448" s="38"/>
      <c r="CK448" s="38"/>
      <c r="CL448" s="38"/>
      <c r="CM448" s="38"/>
      <c r="CN448" s="38"/>
      <c r="CO448" s="38"/>
      <c r="CP448" s="38"/>
      <c r="CQ448" s="38"/>
      <c r="CR448" s="38"/>
      <c r="CS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  <c r="BA449" s="38"/>
      <c r="BB449" s="38"/>
      <c r="BC449" s="38"/>
      <c r="BD449" s="38"/>
      <c r="BE449" s="38"/>
      <c r="BF449" s="38"/>
      <c r="BG449" s="38"/>
      <c r="BH449" s="38"/>
      <c r="BI449" s="38"/>
      <c r="BJ449" s="38"/>
      <c r="BK449" s="38"/>
      <c r="BL449" s="38"/>
      <c r="BM449" s="38"/>
      <c r="BN449" s="38"/>
      <c r="BO449" s="38"/>
      <c r="BP449" s="38"/>
      <c r="BQ449" s="38"/>
      <c r="BR449" s="38"/>
      <c r="BS449" s="38"/>
      <c r="BT449" s="38"/>
      <c r="BU449" s="38"/>
      <c r="BV449" s="38"/>
      <c r="BW449" s="38"/>
      <c r="BX449" s="38"/>
      <c r="BY449" s="38"/>
      <c r="BZ449" s="38"/>
      <c r="CA449" s="38"/>
      <c r="CB449" s="38"/>
      <c r="CC449" s="38"/>
      <c r="CD449" s="38"/>
      <c r="CE449" s="38"/>
      <c r="CF449" s="38"/>
      <c r="CG449" s="38"/>
      <c r="CH449" s="38"/>
      <c r="CI449" s="38"/>
      <c r="CJ449" s="38"/>
      <c r="CK449" s="38"/>
      <c r="CL449" s="38"/>
      <c r="CM449" s="38"/>
      <c r="CN449" s="38"/>
      <c r="CO449" s="38"/>
      <c r="CP449" s="38"/>
      <c r="CQ449" s="38"/>
      <c r="CR449" s="38"/>
      <c r="CS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38"/>
      <c r="BC450" s="38"/>
      <c r="BD450" s="38"/>
      <c r="BE450" s="38"/>
      <c r="BF450" s="38"/>
      <c r="BG450" s="38"/>
      <c r="BH450" s="38"/>
      <c r="BI450" s="38"/>
      <c r="BJ450" s="38"/>
      <c r="BK450" s="38"/>
      <c r="BL450" s="38"/>
      <c r="BM450" s="38"/>
      <c r="BN450" s="38"/>
      <c r="BO450" s="38"/>
      <c r="BP450" s="38"/>
      <c r="BQ450" s="38"/>
      <c r="BR450" s="38"/>
      <c r="BS450" s="38"/>
      <c r="BT450" s="38"/>
      <c r="BU450" s="38"/>
      <c r="BV450" s="38"/>
      <c r="BW450" s="38"/>
      <c r="BX450" s="38"/>
      <c r="BY450" s="38"/>
      <c r="BZ450" s="38"/>
      <c r="CA450" s="38"/>
      <c r="CB450" s="38"/>
      <c r="CC450" s="38"/>
      <c r="CD450" s="38"/>
      <c r="CE450" s="38"/>
      <c r="CF450" s="38"/>
      <c r="CG450" s="38"/>
      <c r="CH450" s="38"/>
      <c r="CI450" s="38"/>
      <c r="CJ450" s="38"/>
      <c r="CK450" s="38"/>
      <c r="CL450" s="38"/>
      <c r="CM450" s="38"/>
      <c r="CN450" s="38"/>
      <c r="CO450" s="38"/>
      <c r="CP450" s="38"/>
      <c r="CQ450" s="38"/>
      <c r="CR450" s="38"/>
      <c r="CS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  <c r="BA451" s="38"/>
      <c r="BB451" s="38"/>
      <c r="BC451" s="38"/>
      <c r="BD451" s="38"/>
      <c r="BE451" s="38"/>
      <c r="BF451" s="38"/>
      <c r="BG451" s="38"/>
      <c r="BH451" s="38"/>
      <c r="BI451" s="38"/>
      <c r="BJ451" s="38"/>
      <c r="BK451" s="38"/>
      <c r="BL451" s="38"/>
      <c r="BM451" s="38"/>
      <c r="BN451" s="38"/>
      <c r="BO451" s="38"/>
      <c r="BP451" s="38"/>
      <c r="BQ451" s="38"/>
      <c r="BR451" s="38"/>
      <c r="BS451" s="38"/>
      <c r="BT451" s="38"/>
      <c r="BU451" s="38"/>
      <c r="BV451" s="38"/>
      <c r="BW451" s="38"/>
      <c r="BX451" s="38"/>
      <c r="BY451" s="38"/>
      <c r="BZ451" s="38"/>
      <c r="CA451" s="38"/>
      <c r="CB451" s="38"/>
      <c r="CC451" s="38"/>
      <c r="CD451" s="38"/>
      <c r="CE451" s="38"/>
      <c r="CF451" s="38"/>
      <c r="CG451" s="38"/>
      <c r="CH451" s="38"/>
      <c r="CI451" s="38"/>
      <c r="CJ451" s="38"/>
      <c r="CK451" s="38"/>
      <c r="CL451" s="38"/>
      <c r="CM451" s="38"/>
      <c r="CN451" s="38"/>
      <c r="CO451" s="38"/>
      <c r="CP451" s="38"/>
      <c r="CQ451" s="38"/>
      <c r="CR451" s="38"/>
      <c r="CS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38"/>
      <c r="BC452" s="38"/>
      <c r="BD452" s="38"/>
      <c r="BE452" s="38"/>
      <c r="BF452" s="38"/>
      <c r="BG452" s="38"/>
      <c r="BH452" s="38"/>
      <c r="BI452" s="38"/>
      <c r="BJ452" s="38"/>
      <c r="BK452" s="38"/>
      <c r="BL452" s="38"/>
      <c r="BM452" s="38"/>
      <c r="BN452" s="38"/>
      <c r="BO452" s="38"/>
      <c r="BP452" s="38"/>
      <c r="BQ452" s="38"/>
      <c r="BR452" s="38"/>
      <c r="BS452" s="38"/>
      <c r="BT452" s="38"/>
      <c r="BU452" s="38"/>
      <c r="BV452" s="38"/>
      <c r="BW452" s="38"/>
      <c r="BX452" s="38"/>
      <c r="BY452" s="38"/>
      <c r="BZ452" s="38"/>
      <c r="CA452" s="38"/>
      <c r="CB452" s="38"/>
      <c r="CC452" s="38"/>
      <c r="CD452" s="38"/>
      <c r="CE452" s="38"/>
      <c r="CF452" s="38"/>
      <c r="CG452" s="38"/>
      <c r="CH452" s="38"/>
      <c r="CI452" s="38"/>
      <c r="CJ452" s="38"/>
      <c r="CK452" s="38"/>
      <c r="CL452" s="38"/>
      <c r="CM452" s="38"/>
      <c r="CN452" s="38"/>
      <c r="CO452" s="38"/>
      <c r="CP452" s="38"/>
      <c r="CQ452" s="38"/>
      <c r="CR452" s="38"/>
      <c r="CS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  <c r="BA453" s="38"/>
      <c r="BB453" s="38"/>
      <c r="BC453" s="38"/>
      <c r="BD453" s="38"/>
      <c r="BE453" s="38"/>
      <c r="BF453" s="38"/>
      <c r="BG453" s="38"/>
      <c r="BH453" s="38"/>
      <c r="BI453" s="38"/>
      <c r="BJ453" s="38"/>
      <c r="BK453" s="38"/>
      <c r="BL453" s="38"/>
      <c r="BM453" s="38"/>
      <c r="BN453" s="38"/>
      <c r="BO453" s="38"/>
      <c r="BP453" s="38"/>
      <c r="BQ453" s="38"/>
      <c r="BR453" s="38"/>
      <c r="BS453" s="38"/>
      <c r="BT453" s="38"/>
      <c r="BU453" s="38"/>
      <c r="BV453" s="38"/>
      <c r="BW453" s="38"/>
      <c r="BX453" s="38"/>
      <c r="BY453" s="38"/>
      <c r="BZ453" s="38"/>
      <c r="CA453" s="38"/>
      <c r="CB453" s="38"/>
      <c r="CC453" s="38"/>
      <c r="CD453" s="38"/>
      <c r="CE453" s="38"/>
      <c r="CF453" s="38"/>
      <c r="CG453" s="38"/>
      <c r="CH453" s="38"/>
      <c r="CI453" s="38"/>
      <c r="CJ453" s="38"/>
      <c r="CK453" s="38"/>
      <c r="CL453" s="38"/>
      <c r="CM453" s="38"/>
      <c r="CN453" s="38"/>
      <c r="CO453" s="38"/>
      <c r="CP453" s="38"/>
      <c r="CQ453" s="38"/>
      <c r="CR453" s="38"/>
      <c r="CS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38"/>
      <c r="BC454" s="38"/>
      <c r="BD454" s="38"/>
      <c r="BE454" s="38"/>
      <c r="BF454" s="38"/>
      <c r="BG454" s="38"/>
      <c r="BH454" s="38"/>
      <c r="BI454" s="38"/>
      <c r="BJ454" s="38"/>
      <c r="BK454" s="38"/>
      <c r="BL454" s="38"/>
      <c r="BM454" s="38"/>
      <c r="BN454" s="38"/>
      <c r="BO454" s="38"/>
      <c r="BP454" s="38"/>
      <c r="BQ454" s="38"/>
      <c r="BR454" s="38"/>
      <c r="BS454" s="38"/>
      <c r="BT454" s="38"/>
      <c r="BU454" s="38"/>
      <c r="BV454" s="38"/>
      <c r="BW454" s="38"/>
      <c r="BX454" s="38"/>
      <c r="BY454" s="38"/>
      <c r="BZ454" s="38"/>
      <c r="CA454" s="38"/>
      <c r="CB454" s="38"/>
      <c r="CC454" s="38"/>
      <c r="CD454" s="38"/>
      <c r="CE454" s="38"/>
      <c r="CF454" s="38"/>
      <c r="CG454" s="38"/>
      <c r="CH454" s="38"/>
      <c r="CI454" s="38"/>
      <c r="CJ454" s="38"/>
      <c r="CK454" s="38"/>
      <c r="CL454" s="38"/>
      <c r="CM454" s="38"/>
      <c r="CN454" s="38"/>
      <c r="CO454" s="38"/>
      <c r="CP454" s="38"/>
      <c r="CQ454" s="38"/>
      <c r="CR454" s="38"/>
      <c r="CS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  <c r="BA455" s="38"/>
      <c r="BB455" s="38"/>
      <c r="BC455" s="38"/>
      <c r="BD455" s="38"/>
      <c r="BE455" s="38"/>
      <c r="BF455" s="38"/>
      <c r="BG455" s="38"/>
      <c r="BH455" s="38"/>
      <c r="BI455" s="38"/>
      <c r="BJ455" s="38"/>
      <c r="BK455" s="38"/>
      <c r="BL455" s="38"/>
      <c r="BM455" s="38"/>
      <c r="BN455" s="38"/>
      <c r="BO455" s="38"/>
      <c r="BP455" s="38"/>
      <c r="BQ455" s="38"/>
      <c r="BR455" s="38"/>
      <c r="BS455" s="38"/>
      <c r="BT455" s="38"/>
      <c r="BU455" s="38"/>
      <c r="BV455" s="38"/>
      <c r="BW455" s="38"/>
      <c r="BX455" s="38"/>
      <c r="BY455" s="38"/>
      <c r="BZ455" s="38"/>
      <c r="CA455" s="38"/>
      <c r="CB455" s="38"/>
      <c r="CC455" s="38"/>
      <c r="CD455" s="38"/>
      <c r="CE455" s="38"/>
      <c r="CF455" s="38"/>
      <c r="CG455" s="38"/>
      <c r="CH455" s="38"/>
      <c r="CI455" s="38"/>
      <c r="CJ455" s="38"/>
      <c r="CK455" s="38"/>
      <c r="CL455" s="38"/>
      <c r="CM455" s="38"/>
      <c r="CN455" s="38"/>
      <c r="CO455" s="38"/>
      <c r="CP455" s="38"/>
      <c r="CQ455" s="38"/>
      <c r="CR455" s="38"/>
      <c r="CS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  <c r="BA456" s="38"/>
      <c r="BB456" s="38"/>
      <c r="BC456" s="38"/>
      <c r="BD456" s="38"/>
      <c r="BE456" s="38"/>
      <c r="BF456" s="38"/>
      <c r="BG456" s="38"/>
      <c r="BH456" s="38"/>
      <c r="BI456" s="38"/>
      <c r="BJ456" s="38"/>
      <c r="BK456" s="38"/>
      <c r="BL456" s="38"/>
      <c r="BM456" s="38"/>
      <c r="BN456" s="38"/>
      <c r="BO456" s="38"/>
      <c r="BP456" s="38"/>
      <c r="BQ456" s="38"/>
      <c r="BR456" s="38"/>
      <c r="BS456" s="38"/>
      <c r="BT456" s="38"/>
      <c r="BU456" s="38"/>
      <c r="BV456" s="38"/>
      <c r="BW456" s="38"/>
      <c r="BX456" s="38"/>
      <c r="BY456" s="38"/>
      <c r="BZ456" s="38"/>
      <c r="CA456" s="38"/>
      <c r="CB456" s="38"/>
      <c r="CC456" s="38"/>
      <c r="CD456" s="38"/>
      <c r="CE456" s="38"/>
      <c r="CF456" s="38"/>
      <c r="CG456" s="38"/>
      <c r="CH456" s="38"/>
      <c r="CI456" s="38"/>
      <c r="CJ456" s="38"/>
      <c r="CK456" s="38"/>
      <c r="CL456" s="38"/>
      <c r="CM456" s="38"/>
      <c r="CN456" s="38"/>
      <c r="CO456" s="38"/>
      <c r="CP456" s="38"/>
      <c r="CQ456" s="38"/>
      <c r="CR456" s="38"/>
      <c r="CS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38"/>
      <c r="BC457" s="38"/>
      <c r="BD457" s="38"/>
      <c r="BE457" s="38"/>
      <c r="BF457" s="38"/>
      <c r="BG457" s="38"/>
      <c r="BH457" s="38"/>
      <c r="BI457" s="38"/>
      <c r="BJ457" s="38"/>
      <c r="BK457" s="38"/>
      <c r="BL457" s="38"/>
      <c r="BM457" s="38"/>
      <c r="BN457" s="38"/>
      <c r="BO457" s="38"/>
      <c r="BP457" s="38"/>
      <c r="BQ457" s="38"/>
      <c r="BR457" s="38"/>
      <c r="BS457" s="38"/>
      <c r="BT457" s="38"/>
      <c r="BU457" s="38"/>
      <c r="BV457" s="38"/>
      <c r="BW457" s="38"/>
      <c r="BX457" s="38"/>
      <c r="BY457" s="38"/>
      <c r="BZ457" s="38"/>
      <c r="CA457" s="38"/>
      <c r="CB457" s="38"/>
      <c r="CC457" s="38"/>
      <c r="CD457" s="38"/>
      <c r="CE457" s="38"/>
      <c r="CF457" s="38"/>
      <c r="CG457" s="38"/>
      <c r="CH457" s="38"/>
      <c r="CI457" s="38"/>
      <c r="CJ457" s="38"/>
      <c r="CK457" s="38"/>
      <c r="CL457" s="38"/>
      <c r="CM457" s="38"/>
      <c r="CN457" s="38"/>
      <c r="CO457" s="38"/>
      <c r="CP457" s="38"/>
      <c r="CQ457" s="38"/>
      <c r="CR457" s="38"/>
      <c r="CS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BD458" s="38"/>
      <c r="BE458" s="38"/>
      <c r="BF458" s="38"/>
      <c r="BG458" s="38"/>
      <c r="BH458" s="38"/>
      <c r="BI458" s="38"/>
      <c r="BJ458" s="38"/>
      <c r="BK458" s="38"/>
      <c r="BL458" s="38"/>
      <c r="BM458" s="38"/>
      <c r="BN458" s="38"/>
      <c r="BO458" s="38"/>
      <c r="BP458" s="38"/>
      <c r="BQ458" s="38"/>
      <c r="BR458" s="38"/>
      <c r="BS458" s="38"/>
      <c r="BT458" s="38"/>
      <c r="BU458" s="38"/>
      <c r="BV458" s="38"/>
      <c r="BW458" s="38"/>
      <c r="BX458" s="38"/>
      <c r="BY458" s="38"/>
      <c r="BZ458" s="38"/>
      <c r="CA458" s="38"/>
      <c r="CB458" s="38"/>
      <c r="CC458" s="38"/>
      <c r="CD458" s="38"/>
      <c r="CE458" s="38"/>
      <c r="CF458" s="38"/>
      <c r="CG458" s="38"/>
      <c r="CH458" s="38"/>
      <c r="CI458" s="38"/>
      <c r="CJ458" s="38"/>
      <c r="CK458" s="38"/>
      <c r="CL458" s="38"/>
      <c r="CM458" s="38"/>
      <c r="CN458" s="38"/>
      <c r="CO458" s="38"/>
      <c r="CP458" s="38"/>
      <c r="CQ458" s="38"/>
      <c r="CR458" s="38"/>
      <c r="CS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BD459" s="38"/>
      <c r="BE459" s="38"/>
      <c r="BF459" s="38"/>
      <c r="BG459" s="38"/>
      <c r="BH459" s="38"/>
      <c r="BI459" s="38"/>
      <c r="BJ459" s="38"/>
      <c r="BK459" s="38"/>
      <c r="BL459" s="38"/>
      <c r="BM459" s="38"/>
      <c r="BN459" s="38"/>
      <c r="BO459" s="38"/>
      <c r="BP459" s="38"/>
      <c r="BQ459" s="38"/>
      <c r="BR459" s="38"/>
      <c r="BS459" s="38"/>
      <c r="BT459" s="38"/>
      <c r="BU459" s="38"/>
      <c r="BV459" s="38"/>
      <c r="BW459" s="38"/>
      <c r="BX459" s="38"/>
      <c r="BY459" s="38"/>
      <c r="BZ459" s="38"/>
      <c r="CA459" s="38"/>
      <c r="CB459" s="38"/>
      <c r="CC459" s="38"/>
      <c r="CD459" s="38"/>
      <c r="CE459" s="38"/>
      <c r="CF459" s="38"/>
      <c r="CG459" s="38"/>
      <c r="CH459" s="38"/>
      <c r="CI459" s="38"/>
      <c r="CJ459" s="38"/>
      <c r="CK459" s="38"/>
      <c r="CL459" s="38"/>
      <c r="CM459" s="38"/>
      <c r="CN459" s="38"/>
      <c r="CO459" s="38"/>
      <c r="CP459" s="38"/>
      <c r="CQ459" s="38"/>
      <c r="CR459" s="38"/>
      <c r="CS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BD460" s="38"/>
      <c r="BE460" s="38"/>
      <c r="BF460" s="38"/>
      <c r="BG460" s="38"/>
      <c r="BH460" s="38"/>
      <c r="BI460" s="38"/>
      <c r="BJ460" s="38"/>
      <c r="BK460" s="38"/>
      <c r="BL460" s="38"/>
      <c r="BM460" s="38"/>
      <c r="BN460" s="38"/>
      <c r="BO460" s="38"/>
      <c r="BP460" s="38"/>
      <c r="BQ460" s="38"/>
      <c r="BR460" s="38"/>
      <c r="BS460" s="38"/>
      <c r="BT460" s="38"/>
      <c r="BU460" s="38"/>
      <c r="BV460" s="38"/>
      <c r="BW460" s="38"/>
      <c r="BX460" s="38"/>
      <c r="BY460" s="38"/>
      <c r="BZ460" s="38"/>
      <c r="CA460" s="38"/>
      <c r="CB460" s="38"/>
      <c r="CC460" s="38"/>
      <c r="CD460" s="38"/>
      <c r="CE460" s="38"/>
      <c r="CF460" s="38"/>
      <c r="CG460" s="38"/>
      <c r="CH460" s="38"/>
      <c r="CI460" s="38"/>
      <c r="CJ460" s="38"/>
      <c r="CK460" s="38"/>
      <c r="CL460" s="38"/>
      <c r="CM460" s="38"/>
      <c r="CN460" s="38"/>
      <c r="CO460" s="38"/>
      <c r="CP460" s="38"/>
      <c r="CQ460" s="38"/>
      <c r="CR460" s="38"/>
      <c r="CS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/>
      <c r="BC461" s="38"/>
      <c r="BD461" s="38"/>
      <c r="BE461" s="38"/>
      <c r="BF461" s="38"/>
      <c r="BG461" s="38"/>
      <c r="BH461" s="38"/>
      <c r="BI461" s="38"/>
      <c r="BJ461" s="38"/>
      <c r="BK461" s="38"/>
      <c r="BL461" s="38"/>
      <c r="BM461" s="38"/>
      <c r="BN461" s="38"/>
      <c r="BO461" s="38"/>
      <c r="BP461" s="38"/>
      <c r="BQ461" s="38"/>
      <c r="BR461" s="38"/>
      <c r="BS461" s="38"/>
      <c r="BT461" s="38"/>
      <c r="BU461" s="38"/>
      <c r="BV461" s="38"/>
      <c r="BW461" s="38"/>
      <c r="BX461" s="38"/>
      <c r="BY461" s="38"/>
      <c r="BZ461" s="38"/>
      <c r="CA461" s="38"/>
      <c r="CB461" s="38"/>
      <c r="CC461" s="38"/>
      <c r="CD461" s="38"/>
      <c r="CE461" s="38"/>
      <c r="CF461" s="38"/>
      <c r="CG461" s="38"/>
      <c r="CH461" s="38"/>
      <c r="CI461" s="38"/>
      <c r="CJ461" s="38"/>
      <c r="CK461" s="38"/>
      <c r="CL461" s="38"/>
      <c r="CM461" s="38"/>
      <c r="CN461" s="38"/>
      <c r="CO461" s="38"/>
      <c r="CP461" s="38"/>
      <c r="CQ461" s="38"/>
      <c r="CR461" s="38"/>
      <c r="CS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BD462" s="38"/>
      <c r="BE462" s="38"/>
      <c r="BF462" s="38"/>
      <c r="BG462" s="38"/>
      <c r="BH462" s="38"/>
      <c r="BI462" s="38"/>
      <c r="BJ462" s="38"/>
      <c r="BK462" s="38"/>
      <c r="BL462" s="38"/>
      <c r="BM462" s="38"/>
      <c r="BN462" s="38"/>
      <c r="BO462" s="38"/>
      <c r="BP462" s="38"/>
      <c r="BQ462" s="38"/>
      <c r="BR462" s="38"/>
      <c r="BS462" s="38"/>
      <c r="BT462" s="38"/>
      <c r="BU462" s="38"/>
      <c r="BV462" s="38"/>
      <c r="BW462" s="38"/>
      <c r="BX462" s="38"/>
      <c r="BY462" s="38"/>
      <c r="BZ462" s="38"/>
      <c r="CA462" s="38"/>
      <c r="CB462" s="38"/>
      <c r="CC462" s="38"/>
      <c r="CD462" s="38"/>
      <c r="CE462" s="38"/>
      <c r="CF462" s="38"/>
      <c r="CG462" s="38"/>
      <c r="CH462" s="38"/>
      <c r="CI462" s="38"/>
      <c r="CJ462" s="38"/>
      <c r="CK462" s="38"/>
      <c r="CL462" s="38"/>
      <c r="CM462" s="38"/>
      <c r="CN462" s="38"/>
      <c r="CO462" s="38"/>
      <c r="CP462" s="38"/>
      <c r="CQ462" s="38"/>
      <c r="CR462" s="38"/>
      <c r="CS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38"/>
      <c r="BC463" s="38"/>
      <c r="BD463" s="38"/>
      <c r="BE463" s="38"/>
      <c r="BF463" s="38"/>
      <c r="BG463" s="38"/>
      <c r="BH463" s="38"/>
      <c r="BI463" s="38"/>
      <c r="BJ463" s="38"/>
      <c r="BK463" s="38"/>
      <c r="BL463" s="38"/>
      <c r="BM463" s="38"/>
      <c r="BN463" s="38"/>
      <c r="BO463" s="38"/>
      <c r="BP463" s="38"/>
      <c r="BQ463" s="38"/>
      <c r="BR463" s="38"/>
      <c r="BS463" s="38"/>
      <c r="BT463" s="38"/>
      <c r="BU463" s="38"/>
      <c r="BV463" s="38"/>
      <c r="BW463" s="38"/>
      <c r="BX463" s="38"/>
      <c r="BY463" s="38"/>
      <c r="BZ463" s="38"/>
      <c r="CA463" s="38"/>
      <c r="CB463" s="38"/>
      <c r="CC463" s="38"/>
      <c r="CD463" s="38"/>
      <c r="CE463" s="38"/>
      <c r="CF463" s="38"/>
      <c r="CG463" s="38"/>
      <c r="CH463" s="38"/>
      <c r="CI463" s="38"/>
      <c r="CJ463" s="38"/>
      <c r="CK463" s="38"/>
      <c r="CL463" s="38"/>
      <c r="CM463" s="38"/>
      <c r="CN463" s="38"/>
      <c r="CO463" s="38"/>
      <c r="CP463" s="38"/>
      <c r="CQ463" s="38"/>
      <c r="CR463" s="38"/>
      <c r="CS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BD464" s="38"/>
      <c r="BE464" s="38"/>
      <c r="BF464" s="38"/>
      <c r="BG464" s="38"/>
      <c r="BH464" s="38"/>
      <c r="BI464" s="38"/>
      <c r="BJ464" s="38"/>
      <c r="BK464" s="38"/>
      <c r="BL464" s="38"/>
      <c r="BM464" s="38"/>
      <c r="BN464" s="38"/>
      <c r="BO464" s="38"/>
      <c r="BP464" s="38"/>
      <c r="BQ464" s="38"/>
      <c r="BR464" s="38"/>
      <c r="BS464" s="38"/>
      <c r="BT464" s="38"/>
      <c r="BU464" s="38"/>
      <c r="BV464" s="38"/>
      <c r="BW464" s="38"/>
      <c r="BX464" s="38"/>
      <c r="BY464" s="38"/>
      <c r="BZ464" s="38"/>
      <c r="CA464" s="38"/>
      <c r="CB464" s="38"/>
      <c r="CC464" s="38"/>
      <c r="CD464" s="38"/>
      <c r="CE464" s="38"/>
      <c r="CF464" s="38"/>
      <c r="CG464" s="38"/>
      <c r="CH464" s="38"/>
      <c r="CI464" s="38"/>
      <c r="CJ464" s="38"/>
      <c r="CK464" s="38"/>
      <c r="CL464" s="38"/>
      <c r="CM464" s="38"/>
      <c r="CN464" s="38"/>
      <c r="CO464" s="38"/>
      <c r="CP464" s="38"/>
      <c r="CQ464" s="38"/>
      <c r="CR464" s="38"/>
      <c r="CS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38"/>
      <c r="BC465" s="38"/>
      <c r="BD465" s="38"/>
      <c r="BE465" s="38"/>
      <c r="BF465" s="38"/>
      <c r="BG465" s="38"/>
      <c r="BH465" s="38"/>
      <c r="BI465" s="38"/>
      <c r="BJ465" s="38"/>
      <c r="BK465" s="38"/>
      <c r="BL465" s="38"/>
      <c r="BM465" s="38"/>
      <c r="BN465" s="38"/>
      <c r="BO465" s="38"/>
      <c r="BP465" s="38"/>
      <c r="BQ465" s="38"/>
      <c r="BR465" s="38"/>
      <c r="BS465" s="38"/>
      <c r="BT465" s="38"/>
      <c r="BU465" s="38"/>
      <c r="BV465" s="38"/>
      <c r="BW465" s="38"/>
      <c r="BX465" s="38"/>
      <c r="BY465" s="38"/>
      <c r="BZ465" s="38"/>
      <c r="CA465" s="38"/>
      <c r="CB465" s="38"/>
      <c r="CC465" s="38"/>
      <c r="CD465" s="38"/>
      <c r="CE465" s="38"/>
      <c r="CF465" s="38"/>
      <c r="CG465" s="38"/>
      <c r="CH465" s="38"/>
      <c r="CI465" s="38"/>
      <c r="CJ465" s="38"/>
      <c r="CK465" s="38"/>
      <c r="CL465" s="38"/>
      <c r="CM465" s="38"/>
      <c r="CN465" s="38"/>
      <c r="CO465" s="38"/>
      <c r="CP465" s="38"/>
      <c r="CQ465" s="38"/>
      <c r="CR465" s="38"/>
      <c r="CS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BD466" s="38"/>
      <c r="BE466" s="38"/>
      <c r="BF466" s="38"/>
      <c r="BG466" s="38"/>
      <c r="BH466" s="38"/>
      <c r="BI466" s="38"/>
      <c r="BJ466" s="38"/>
      <c r="BK466" s="38"/>
      <c r="BL466" s="38"/>
      <c r="BM466" s="38"/>
      <c r="BN466" s="38"/>
      <c r="BO466" s="38"/>
      <c r="BP466" s="38"/>
      <c r="BQ466" s="38"/>
      <c r="BR466" s="38"/>
      <c r="BS466" s="38"/>
      <c r="BT466" s="38"/>
      <c r="BU466" s="38"/>
      <c r="BV466" s="38"/>
      <c r="BW466" s="38"/>
      <c r="BX466" s="38"/>
      <c r="BY466" s="38"/>
      <c r="BZ466" s="38"/>
      <c r="CA466" s="38"/>
      <c r="CB466" s="38"/>
      <c r="CC466" s="38"/>
      <c r="CD466" s="38"/>
      <c r="CE466" s="38"/>
      <c r="CF466" s="38"/>
      <c r="CG466" s="38"/>
      <c r="CH466" s="38"/>
      <c r="CI466" s="38"/>
      <c r="CJ466" s="38"/>
      <c r="CK466" s="38"/>
      <c r="CL466" s="38"/>
      <c r="CM466" s="38"/>
      <c r="CN466" s="38"/>
      <c r="CO466" s="38"/>
      <c r="CP466" s="38"/>
      <c r="CQ466" s="38"/>
      <c r="CR466" s="38"/>
      <c r="CS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38"/>
      <c r="BC467" s="38"/>
      <c r="BD467" s="38"/>
      <c r="BE467" s="38"/>
      <c r="BF467" s="38"/>
      <c r="BG467" s="38"/>
      <c r="BH467" s="38"/>
      <c r="BI467" s="38"/>
      <c r="BJ467" s="38"/>
      <c r="BK467" s="38"/>
      <c r="BL467" s="38"/>
      <c r="BM467" s="38"/>
      <c r="BN467" s="38"/>
      <c r="BO467" s="38"/>
      <c r="BP467" s="38"/>
      <c r="BQ467" s="38"/>
      <c r="BR467" s="38"/>
      <c r="BS467" s="38"/>
      <c r="BT467" s="38"/>
      <c r="BU467" s="38"/>
      <c r="BV467" s="38"/>
      <c r="BW467" s="38"/>
      <c r="BX467" s="38"/>
      <c r="BY467" s="38"/>
      <c r="BZ467" s="38"/>
      <c r="CA467" s="38"/>
      <c r="CB467" s="38"/>
      <c r="CC467" s="38"/>
      <c r="CD467" s="38"/>
      <c r="CE467" s="38"/>
      <c r="CF467" s="38"/>
      <c r="CG467" s="38"/>
      <c r="CH467" s="38"/>
      <c r="CI467" s="38"/>
      <c r="CJ467" s="38"/>
      <c r="CK467" s="38"/>
      <c r="CL467" s="38"/>
      <c r="CM467" s="38"/>
      <c r="CN467" s="38"/>
      <c r="CO467" s="38"/>
      <c r="CP467" s="38"/>
      <c r="CQ467" s="38"/>
      <c r="CR467" s="38"/>
      <c r="CS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BD468" s="38"/>
      <c r="BE468" s="38"/>
      <c r="BF468" s="38"/>
      <c r="BG468" s="38"/>
      <c r="BH468" s="38"/>
      <c r="BI468" s="38"/>
      <c r="BJ468" s="38"/>
      <c r="BK468" s="38"/>
      <c r="BL468" s="38"/>
      <c r="BM468" s="38"/>
      <c r="BN468" s="38"/>
      <c r="BO468" s="38"/>
      <c r="BP468" s="38"/>
      <c r="BQ468" s="38"/>
      <c r="BR468" s="38"/>
      <c r="BS468" s="38"/>
      <c r="BT468" s="38"/>
      <c r="BU468" s="38"/>
      <c r="BV468" s="38"/>
      <c r="BW468" s="38"/>
      <c r="BX468" s="38"/>
      <c r="BY468" s="38"/>
      <c r="BZ468" s="38"/>
      <c r="CA468" s="38"/>
      <c r="CB468" s="38"/>
      <c r="CC468" s="38"/>
      <c r="CD468" s="38"/>
      <c r="CE468" s="38"/>
      <c r="CF468" s="38"/>
      <c r="CG468" s="38"/>
      <c r="CH468" s="38"/>
      <c r="CI468" s="38"/>
      <c r="CJ468" s="38"/>
      <c r="CK468" s="38"/>
      <c r="CL468" s="38"/>
      <c r="CM468" s="38"/>
      <c r="CN468" s="38"/>
      <c r="CO468" s="38"/>
      <c r="CP468" s="38"/>
      <c r="CQ468" s="38"/>
      <c r="CR468" s="38"/>
      <c r="CS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  <c r="BA469" s="38"/>
      <c r="BB469" s="38"/>
      <c r="BC469" s="38"/>
      <c r="BD469" s="38"/>
      <c r="BE469" s="38"/>
      <c r="BF469" s="38"/>
      <c r="BG469" s="38"/>
      <c r="BH469" s="38"/>
      <c r="BI469" s="38"/>
      <c r="BJ469" s="38"/>
      <c r="BK469" s="38"/>
      <c r="BL469" s="38"/>
      <c r="BM469" s="38"/>
      <c r="BN469" s="38"/>
      <c r="BO469" s="38"/>
      <c r="BP469" s="38"/>
      <c r="BQ469" s="38"/>
      <c r="BR469" s="38"/>
      <c r="BS469" s="38"/>
      <c r="BT469" s="38"/>
      <c r="BU469" s="38"/>
      <c r="BV469" s="38"/>
      <c r="BW469" s="38"/>
      <c r="BX469" s="38"/>
      <c r="BY469" s="38"/>
      <c r="BZ469" s="38"/>
      <c r="CA469" s="38"/>
      <c r="CB469" s="38"/>
      <c r="CC469" s="38"/>
      <c r="CD469" s="38"/>
      <c r="CE469" s="38"/>
      <c r="CF469" s="38"/>
      <c r="CG469" s="38"/>
      <c r="CH469" s="38"/>
      <c r="CI469" s="38"/>
      <c r="CJ469" s="38"/>
      <c r="CK469" s="38"/>
      <c r="CL469" s="38"/>
      <c r="CM469" s="38"/>
      <c r="CN469" s="38"/>
      <c r="CO469" s="38"/>
      <c r="CP469" s="38"/>
      <c r="CQ469" s="38"/>
      <c r="CR469" s="38"/>
      <c r="CS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38"/>
      <c r="BC470" s="38"/>
      <c r="BD470" s="38"/>
      <c r="BE470" s="38"/>
      <c r="BF470" s="38"/>
      <c r="BG470" s="38"/>
      <c r="BH470" s="38"/>
      <c r="BI470" s="38"/>
      <c r="BJ470" s="38"/>
      <c r="BK470" s="38"/>
      <c r="BL470" s="38"/>
      <c r="BM470" s="38"/>
      <c r="BN470" s="38"/>
      <c r="BO470" s="38"/>
      <c r="BP470" s="38"/>
      <c r="BQ470" s="38"/>
      <c r="BR470" s="38"/>
      <c r="BS470" s="38"/>
      <c r="BT470" s="38"/>
      <c r="BU470" s="38"/>
      <c r="BV470" s="38"/>
      <c r="BW470" s="38"/>
      <c r="BX470" s="38"/>
      <c r="BY470" s="38"/>
      <c r="BZ470" s="38"/>
      <c r="CA470" s="38"/>
      <c r="CB470" s="38"/>
      <c r="CC470" s="38"/>
      <c r="CD470" s="38"/>
      <c r="CE470" s="38"/>
      <c r="CF470" s="38"/>
      <c r="CG470" s="38"/>
      <c r="CH470" s="38"/>
      <c r="CI470" s="38"/>
      <c r="CJ470" s="38"/>
      <c r="CK470" s="38"/>
      <c r="CL470" s="38"/>
      <c r="CM470" s="38"/>
      <c r="CN470" s="38"/>
      <c r="CO470" s="38"/>
      <c r="CP470" s="38"/>
      <c r="CQ470" s="38"/>
      <c r="CR470" s="38"/>
      <c r="CS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  <c r="BA471" s="38"/>
      <c r="BB471" s="38"/>
      <c r="BC471" s="38"/>
      <c r="BD471" s="38"/>
      <c r="BE471" s="38"/>
      <c r="BF471" s="38"/>
      <c r="BG471" s="38"/>
      <c r="BH471" s="38"/>
      <c r="BI471" s="38"/>
      <c r="BJ471" s="38"/>
      <c r="BK471" s="38"/>
      <c r="BL471" s="38"/>
      <c r="BM471" s="38"/>
      <c r="BN471" s="38"/>
      <c r="BO471" s="38"/>
      <c r="BP471" s="38"/>
      <c r="BQ471" s="38"/>
      <c r="BR471" s="38"/>
      <c r="BS471" s="38"/>
      <c r="BT471" s="38"/>
      <c r="BU471" s="38"/>
      <c r="BV471" s="38"/>
      <c r="BW471" s="38"/>
      <c r="BX471" s="38"/>
      <c r="BY471" s="38"/>
      <c r="BZ471" s="38"/>
      <c r="CA471" s="38"/>
      <c r="CB471" s="38"/>
      <c r="CC471" s="38"/>
      <c r="CD471" s="38"/>
      <c r="CE471" s="38"/>
      <c r="CF471" s="38"/>
      <c r="CG471" s="38"/>
      <c r="CH471" s="38"/>
      <c r="CI471" s="38"/>
      <c r="CJ471" s="38"/>
      <c r="CK471" s="38"/>
      <c r="CL471" s="38"/>
      <c r="CM471" s="38"/>
      <c r="CN471" s="38"/>
      <c r="CO471" s="38"/>
      <c r="CP471" s="38"/>
      <c r="CQ471" s="38"/>
      <c r="CR471" s="38"/>
      <c r="CS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BD472" s="38"/>
      <c r="BE472" s="38"/>
      <c r="BF472" s="38"/>
      <c r="BG472" s="38"/>
      <c r="BH472" s="38"/>
      <c r="BI472" s="38"/>
      <c r="BJ472" s="38"/>
      <c r="BK472" s="38"/>
      <c r="BL472" s="38"/>
      <c r="BM472" s="38"/>
      <c r="BN472" s="38"/>
      <c r="BO472" s="38"/>
      <c r="BP472" s="38"/>
      <c r="BQ472" s="38"/>
      <c r="BR472" s="38"/>
      <c r="BS472" s="38"/>
      <c r="BT472" s="38"/>
      <c r="BU472" s="38"/>
      <c r="BV472" s="38"/>
      <c r="BW472" s="38"/>
      <c r="BX472" s="38"/>
      <c r="BY472" s="38"/>
      <c r="BZ472" s="38"/>
      <c r="CA472" s="38"/>
      <c r="CB472" s="38"/>
      <c r="CC472" s="38"/>
      <c r="CD472" s="38"/>
      <c r="CE472" s="38"/>
      <c r="CF472" s="38"/>
      <c r="CG472" s="38"/>
      <c r="CH472" s="38"/>
      <c r="CI472" s="38"/>
      <c r="CJ472" s="38"/>
      <c r="CK472" s="38"/>
      <c r="CL472" s="38"/>
      <c r="CM472" s="38"/>
      <c r="CN472" s="38"/>
      <c r="CO472" s="38"/>
      <c r="CP472" s="38"/>
      <c r="CQ472" s="38"/>
      <c r="CR472" s="38"/>
      <c r="CS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  <c r="BA473" s="38"/>
      <c r="BB473" s="38"/>
      <c r="BC473" s="38"/>
      <c r="BD473" s="38"/>
      <c r="BE473" s="38"/>
      <c r="BF473" s="38"/>
      <c r="BG473" s="38"/>
      <c r="BH473" s="38"/>
      <c r="BI473" s="38"/>
      <c r="BJ473" s="38"/>
      <c r="BK473" s="38"/>
      <c r="BL473" s="38"/>
      <c r="BM473" s="38"/>
      <c r="BN473" s="38"/>
      <c r="BO473" s="38"/>
      <c r="BP473" s="38"/>
      <c r="BQ473" s="38"/>
      <c r="BR473" s="38"/>
      <c r="BS473" s="38"/>
      <c r="BT473" s="38"/>
      <c r="BU473" s="38"/>
      <c r="BV473" s="38"/>
      <c r="BW473" s="38"/>
      <c r="BX473" s="38"/>
      <c r="BY473" s="38"/>
      <c r="BZ473" s="38"/>
      <c r="CA473" s="38"/>
      <c r="CB473" s="38"/>
      <c r="CC473" s="38"/>
      <c r="CD473" s="38"/>
      <c r="CE473" s="38"/>
      <c r="CF473" s="38"/>
      <c r="CG473" s="38"/>
      <c r="CH473" s="38"/>
      <c r="CI473" s="38"/>
      <c r="CJ473" s="38"/>
      <c r="CK473" s="38"/>
      <c r="CL473" s="38"/>
      <c r="CM473" s="38"/>
      <c r="CN473" s="38"/>
      <c r="CO473" s="38"/>
      <c r="CP473" s="38"/>
      <c r="CQ473" s="38"/>
      <c r="CR473" s="38"/>
      <c r="CS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38"/>
      <c r="BC474" s="38"/>
      <c r="BD474" s="38"/>
      <c r="BE474" s="38"/>
      <c r="BF474" s="38"/>
      <c r="BG474" s="38"/>
      <c r="BH474" s="38"/>
      <c r="BI474" s="38"/>
      <c r="BJ474" s="38"/>
      <c r="BK474" s="38"/>
      <c r="BL474" s="38"/>
      <c r="BM474" s="38"/>
      <c r="BN474" s="38"/>
      <c r="BO474" s="38"/>
      <c r="BP474" s="38"/>
      <c r="BQ474" s="38"/>
      <c r="BR474" s="38"/>
      <c r="BS474" s="38"/>
      <c r="BT474" s="38"/>
      <c r="BU474" s="38"/>
      <c r="BV474" s="38"/>
      <c r="BW474" s="38"/>
      <c r="BX474" s="38"/>
      <c r="BY474" s="38"/>
      <c r="BZ474" s="38"/>
      <c r="CA474" s="38"/>
      <c r="CB474" s="38"/>
      <c r="CC474" s="38"/>
      <c r="CD474" s="38"/>
      <c r="CE474" s="38"/>
      <c r="CF474" s="38"/>
      <c r="CG474" s="38"/>
      <c r="CH474" s="38"/>
      <c r="CI474" s="38"/>
      <c r="CJ474" s="38"/>
      <c r="CK474" s="38"/>
      <c r="CL474" s="38"/>
      <c r="CM474" s="38"/>
      <c r="CN474" s="38"/>
      <c r="CO474" s="38"/>
      <c r="CP474" s="38"/>
      <c r="CQ474" s="38"/>
      <c r="CR474" s="38"/>
      <c r="CS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  <c r="BA475" s="38"/>
      <c r="BB475" s="38"/>
      <c r="BC475" s="38"/>
      <c r="BD475" s="38"/>
      <c r="BE475" s="38"/>
      <c r="BF475" s="38"/>
      <c r="BG475" s="38"/>
      <c r="BH475" s="38"/>
      <c r="BI475" s="38"/>
      <c r="BJ475" s="38"/>
      <c r="BK475" s="38"/>
      <c r="BL475" s="38"/>
      <c r="BM475" s="38"/>
      <c r="BN475" s="38"/>
      <c r="BO475" s="38"/>
      <c r="BP475" s="38"/>
      <c r="BQ475" s="38"/>
      <c r="BR475" s="38"/>
      <c r="BS475" s="38"/>
      <c r="BT475" s="38"/>
      <c r="BU475" s="38"/>
      <c r="BV475" s="38"/>
      <c r="BW475" s="38"/>
      <c r="BX475" s="38"/>
      <c r="BY475" s="38"/>
      <c r="BZ475" s="38"/>
      <c r="CA475" s="38"/>
      <c r="CB475" s="38"/>
      <c r="CC475" s="38"/>
      <c r="CD475" s="38"/>
      <c r="CE475" s="38"/>
      <c r="CF475" s="38"/>
      <c r="CG475" s="38"/>
      <c r="CH475" s="38"/>
      <c r="CI475" s="38"/>
      <c r="CJ475" s="38"/>
      <c r="CK475" s="38"/>
      <c r="CL475" s="38"/>
      <c r="CM475" s="38"/>
      <c r="CN475" s="38"/>
      <c r="CO475" s="38"/>
      <c r="CP475" s="38"/>
      <c r="CQ475" s="38"/>
      <c r="CR475" s="38"/>
      <c r="CS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38"/>
      <c r="BC476" s="38"/>
      <c r="BD476" s="38"/>
      <c r="BE476" s="38"/>
      <c r="BF476" s="38"/>
      <c r="BG476" s="38"/>
      <c r="BH476" s="38"/>
      <c r="BI476" s="38"/>
      <c r="BJ476" s="38"/>
      <c r="BK476" s="38"/>
      <c r="BL476" s="38"/>
      <c r="BM476" s="38"/>
      <c r="BN476" s="38"/>
      <c r="BO476" s="38"/>
      <c r="BP476" s="38"/>
      <c r="BQ476" s="38"/>
      <c r="BR476" s="38"/>
      <c r="BS476" s="38"/>
      <c r="BT476" s="38"/>
      <c r="BU476" s="38"/>
      <c r="BV476" s="38"/>
      <c r="BW476" s="38"/>
      <c r="BX476" s="38"/>
      <c r="BY476" s="38"/>
      <c r="BZ476" s="38"/>
      <c r="CA476" s="38"/>
      <c r="CB476" s="38"/>
      <c r="CC476" s="38"/>
      <c r="CD476" s="38"/>
      <c r="CE476" s="38"/>
      <c r="CF476" s="38"/>
      <c r="CG476" s="38"/>
      <c r="CH476" s="38"/>
      <c r="CI476" s="38"/>
      <c r="CJ476" s="38"/>
      <c r="CK476" s="38"/>
      <c r="CL476" s="38"/>
      <c r="CM476" s="38"/>
      <c r="CN476" s="38"/>
      <c r="CO476" s="38"/>
      <c r="CP476" s="38"/>
      <c r="CQ476" s="38"/>
      <c r="CR476" s="38"/>
      <c r="CS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  <c r="BA477" s="38"/>
      <c r="BB477" s="38"/>
      <c r="BC477" s="38"/>
      <c r="BD477" s="38"/>
      <c r="BE477" s="38"/>
      <c r="BF477" s="38"/>
      <c r="BG477" s="38"/>
      <c r="BH477" s="38"/>
      <c r="BI477" s="38"/>
      <c r="BJ477" s="38"/>
      <c r="BK477" s="38"/>
      <c r="BL477" s="38"/>
      <c r="BM477" s="38"/>
      <c r="BN477" s="38"/>
      <c r="BO477" s="38"/>
      <c r="BP477" s="38"/>
      <c r="BQ477" s="38"/>
      <c r="BR477" s="38"/>
      <c r="BS477" s="38"/>
      <c r="BT477" s="38"/>
      <c r="BU477" s="38"/>
      <c r="BV477" s="38"/>
      <c r="BW477" s="38"/>
      <c r="BX477" s="38"/>
      <c r="BY477" s="38"/>
      <c r="BZ477" s="38"/>
      <c r="CA477" s="38"/>
      <c r="CB477" s="38"/>
      <c r="CC477" s="38"/>
      <c r="CD477" s="38"/>
      <c r="CE477" s="38"/>
      <c r="CF477" s="38"/>
      <c r="CG477" s="38"/>
      <c r="CH477" s="38"/>
      <c r="CI477" s="38"/>
      <c r="CJ477" s="38"/>
      <c r="CK477" s="38"/>
      <c r="CL477" s="38"/>
      <c r="CM477" s="38"/>
      <c r="CN477" s="38"/>
      <c r="CO477" s="38"/>
      <c r="CP477" s="38"/>
      <c r="CQ477" s="38"/>
      <c r="CR477" s="38"/>
      <c r="CS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38"/>
      <c r="BC478" s="38"/>
      <c r="BD478" s="38"/>
      <c r="BE478" s="38"/>
      <c r="BF478" s="38"/>
      <c r="BG478" s="38"/>
      <c r="BH478" s="38"/>
      <c r="BI478" s="38"/>
      <c r="BJ478" s="38"/>
      <c r="BK478" s="38"/>
      <c r="BL478" s="38"/>
      <c r="BM478" s="38"/>
      <c r="BN478" s="38"/>
      <c r="BO478" s="38"/>
      <c r="BP478" s="38"/>
      <c r="BQ478" s="38"/>
      <c r="BR478" s="38"/>
      <c r="BS478" s="38"/>
      <c r="BT478" s="38"/>
      <c r="BU478" s="38"/>
      <c r="BV478" s="38"/>
      <c r="BW478" s="38"/>
      <c r="BX478" s="38"/>
      <c r="BY478" s="38"/>
      <c r="BZ478" s="38"/>
      <c r="CA478" s="38"/>
      <c r="CB478" s="38"/>
      <c r="CC478" s="38"/>
      <c r="CD478" s="38"/>
      <c r="CE478" s="38"/>
      <c r="CF478" s="38"/>
      <c r="CG478" s="38"/>
      <c r="CH478" s="38"/>
      <c r="CI478" s="38"/>
      <c r="CJ478" s="38"/>
      <c r="CK478" s="38"/>
      <c r="CL478" s="38"/>
      <c r="CM478" s="38"/>
      <c r="CN478" s="38"/>
      <c r="CO478" s="38"/>
      <c r="CP478" s="38"/>
      <c r="CQ478" s="38"/>
      <c r="CR478" s="38"/>
      <c r="CS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  <c r="BA479" s="38"/>
      <c r="BB479" s="38"/>
      <c r="BC479" s="38"/>
      <c r="BD479" s="38"/>
      <c r="BE479" s="38"/>
      <c r="BF479" s="38"/>
      <c r="BG479" s="38"/>
      <c r="BH479" s="38"/>
      <c r="BI479" s="38"/>
      <c r="BJ479" s="38"/>
      <c r="BK479" s="38"/>
      <c r="BL479" s="38"/>
      <c r="BM479" s="38"/>
      <c r="BN479" s="38"/>
      <c r="BO479" s="38"/>
      <c r="BP479" s="38"/>
      <c r="BQ479" s="38"/>
      <c r="BR479" s="38"/>
      <c r="BS479" s="38"/>
      <c r="BT479" s="38"/>
      <c r="BU479" s="38"/>
      <c r="BV479" s="38"/>
      <c r="BW479" s="38"/>
      <c r="BX479" s="38"/>
      <c r="BY479" s="38"/>
      <c r="BZ479" s="38"/>
      <c r="CA479" s="38"/>
      <c r="CB479" s="38"/>
      <c r="CC479" s="38"/>
      <c r="CD479" s="38"/>
      <c r="CE479" s="38"/>
      <c r="CF479" s="38"/>
      <c r="CG479" s="38"/>
      <c r="CH479" s="38"/>
      <c r="CI479" s="38"/>
      <c r="CJ479" s="38"/>
      <c r="CK479" s="38"/>
      <c r="CL479" s="38"/>
      <c r="CM479" s="38"/>
      <c r="CN479" s="38"/>
      <c r="CO479" s="38"/>
      <c r="CP479" s="38"/>
      <c r="CQ479" s="38"/>
      <c r="CR479" s="38"/>
      <c r="CS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  <c r="BA480" s="38"/>
      <c r="BB480" s="38"/>
      <c r="BC480" s="38"/>
      <c r="BD480" s="38"/>
      <c r="BE480" s="38"/>
      <c r="BF480" s="38"/>
      <c r="BG480" s="38"/>
      <c r="BH480" s="38"/>
      <c r="BI480" s="38"/>
      <c r="BJ480" s="38"/>
      <c r="BK480" s="38"/>
      <c r="BL480" s="38"/>
      <c r="BM480" s="38"/>
      <c r="BN480" s="38"/>
      <c r="BO480" s="38"/>
      <c r="BP480" s="38"/>
      <c r="BQ480" s="38"/>
      <c r="BR480" s="38"/>
      <c r="BS480" s="38"/>
      <c r="BT480" s="38"/>
      <c r="BU480" s="38"/>
      <c r="BV480" s="38"/>
      <c r="BW480" s="38"/>
      <c r="BX480" s="38"/>
      <c r="BY480" s="38"/>
      <c r="BZ480" s="38"/>
      <c r="CA480" s="38"/>
      <c r="CB480" s="38"/>
      <c r="CC480" s="38"/>
      <c r="CD480" s="38"/>
      <c r="CE480" s="38"/>
      <c r="CF480" s="38"/>
      <c r="CG480" s="38"/>
      <c r="CH480" s="38"/>
      <c r="CI480" s="38"/>
      <c r="CJ480" s="38"/>
      <c r="CK480" s="38"/>
      <c r="CL480" s="38"/>
      <c r="CM480" s="38"/>
      <c r="CN480" s="38"/>
      <c r="CO480" s="38"/>
      <c r="CP480" s="38"/>
      <c r="CQ480" s="38"/>
      <c r="CR480" s="38"/>
      <c r="CS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  <c r="BA481" s="38"/>
      <c r="BB481" s="38"/>
      <c r="BC481" s="38"/>
      <c r="BD481" s="38"/>
      <c r="BE481" s="38"/>
      <c r="BF481" s="38"/>
      <c r="BG481" s="38"/>
      <c r="BH481" s="38"/>
      <c r="BI481" s="38"/>
      <c r="BJ481" s="38"/>
      <c r="BK481" s="38"/>
      <c r="BL481" s="38"/>
      <c r="BM481" s="38"/>
      <c r="BN481" s="38"/>
      <c r="BO481" s="38"/>
      <c r="BP481" s="38"/>
      <c r="BQ481" s="38"/>
      <c r="BR481" s="38"/>
      <c r="BS481" s="38"/>
      <c r="BT481" s="38"/>
      <c r="BU481" s="38"/>
      <c r="BV481" s="38"/>
      <c r="BW481" s="38"/>
      <c r="BX481" s="38"/>
      <c r="BY481" s="38"/>
      <c r="BZ481" s="38"/>
      <c r="CA481" s="38"/>
      <c r="CB481" s="38"/>
      <c r="CC481" s="38"/>
      <c r="CD481" s="38"/>
      <c r="CE481" s="38"/>
      <c r="CF481" s="38"/>
      <c r="CG481" s="38"/>
      <c r="CH481" s="38"/>
      <c r="CI481" s="38"/>
      <c r="CJ481" s="38"/>
      <c r="CK481" s="38"/>
      <c r="CL481" s="38"/>
      <c r="CM481" s="38"/>
      <c r="CN481" s="38"/>
      <c r="CO481" s="38"/>
      <c r="CP481" s="38"/>
      <c r="CQ481" s="38"/>
      <c r="CR481" s="38"/>
      <c r="CS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38"/>
      <c r="BC482" s="38"/>
      <c r="BD482" s="38"/>
      <c r="BE482" s="38"/>
      <c r="BF482" s="38"/>
      <c r="BG482" s="38"/>
      <c r="BH482" s="38"/>
      <c r="BI482" s="38"/>
      <c r="BJ482" s="38"/>
      <c r="BK482" s="38"/>
      <c r="BL482" s="38"/>
      <c r="BM482" s="38"/>
      <c r="BN482" s="38"/>
      <c r="BO482" s="38"/>
      <c r="BP482" s="38"/>
      <c r="BQ482" s="38"/>
      <c r="BR482" s="38"/>
      <c r="BS482" s="38"/>
      <c r="BT482" s="38"/>
      <c r="BU482" s="38"/>
      <c r="BV482" s="38"/>
      <c r="BW482" s="38"/>
      <c r="BX482" s="38"/>
      <c r="BY482" s="38"/>
      <c r="BZ482" s="38"/>
      <c r="CA482" s="38"/>
      <c r="CB482" s="38"/>
      <c r="CC482" s="38"/>
      <c r="CD482" s="38"/>
      <c r="CE482" s="38"/>
      <c r="CF482" s="38"/>
      <c r="CG482" s="38"/>
      <c r="CH482" s="38"/>
      <c r="CI482" s="38"/>
      <c r="CJ482" s="38"/>
      <c r="CK482" s="38"/>
      <c r="CL482" s="38"/>
      <c r="CM482" s="38"/>
      <c r="CN482" s="38"/>
      <c r="CO482" s="38"/>
      <c r="CP482" s="38"/>
      <c r="CQ482" s="38"/>
      <c r="CR482" s="38"/>
      <c r="CS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  <c r="BA483" s="38"/>
      <c r="BB483" s="38"/>
      <c r="BC483" s="38"/>
      <c r="BD483" s="38"/>
      <c r="BE483" s="38"/>
      <c r="BF483" s="38"/>
      <c r="BG483" s="38"/>
      <c r="BH483" s="38"/>
      <c r="BI483" s="38"/>
      <c r="BJ483" s="38"/>
      <c r="BK483" s="38"/>
      <c r="BL483" s="38"/>
      <c r="BM483" s="38"/>
      <c r="BN483" s="38"/>
      <c r="BO483" s="38"/>
      <c r="BP483" s="38"/>
      <c r="BQ483" s="38"/>
      <c r="BR483" s="38"/>
      <c r="BS483" s="38"/>
      <c r="BT483" s="38"/>
      <c r="BU483" s="38"/>
      <c r="BV483" s="38"/>
      <c r="BW483" s="38"/>
      <c r="BX483" s="38"/>
      <c r="BY483" s="38"/>
      <c r="BZ483" s="38"/>
      <c r="CA483" s="38"/>
      <c r="CB483" s="38"/>
      <c r="CC483" s="38"/>
      <c r="CD483" s="38"/>
      <c r="CE483" s="38"/>
      <c r="CF483" s="38"/>
      <c r="CG483" s="38"/>
      <c r="CH483" s="38"/>
      <c r="CI483" s="38"/>
      <c r="CJ483" s="38"/>
      <c r="CK483" s="38"/>
      <c r="CL483" s="38"/>
      <c r="CM483" s="38"/>
      <c r="CN483" s="38"/>
      <c r="CO483" s="38"/>
      <c r="CP483" s="38"/>
      <c r="CQ483" s="38"/>
      <c r="CR483" s="38"/>
      <c r="CS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38"/>
      <c r="BC484" s="38"/>
      <c r="BD484" s="38"/>
      <c r="BE484" s="38"/>
      <c r="BF484" s="38"/>
      <c r="BG484" s="38"/>
      <c r="BH484" s="38"/>
      <c r="BI484" s="38"/>
      <c r="BJ484" s="38"/>
      <c r="BK484" s="38"/>
      <c r="BL484" s="38"/>
      <c r="BM484" s="38"/>
      <c r="BN484" s="38"/>
      <c r="BO484" s="38"/>
      <c r="BP484" s="38"/>
      <c r="BQ484" s="38"/>
      <c r="BR484" s="38"/>
      <c r="BS484" s="38"/>
      <c r="BT484" s="38"/>
      <c r="BU484" s="38"/>
      <c r="BV484" s="38"/>
      <c r="BW484" s="38"/>
      <c r="BX484" s="38"/>
      <c r="BY484" s="38"/>
      <c r="BZ484" s="38"/>
      <c r="CA484" s="38"/>
      <c r="CB484" s="38"/>
      <c r="CC484" s="38"/>
      <c r="CD484" s="38"/>
      <c r="CE484" s="38"/>
      <c r="CF484" s="38"/>
      <c r="CG484" s="38"/>
      <c r="CH484" s="38"/>
      <c r="CI484" s="38"/>
      <c r="CJ484" s="38"/>
      <c r="CK484" s="38"/>
      <c r="CL484" s="38"/>
      <c r="CM484" s="38"/>
      <c r="CN484" s="38"/>
      <c r="CO484" s="38"/>
      <c r="CP484" s="38"/>
      <c r="CQ484" s="38"/>
      <c r="CR484" s="38"/>
      <c r="CS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38"/>
      <c r="BF485" s="38"/>
      <c r="BG485" s="38"/>
      <c r="BH485" s="38"/>
      <c r="BI485" s="38"/>
      <c r="BJ485" s="38"/>
      <c r="BK485" s="38"/>
      <c r="BL485" s="38"/>
      <c r="BM485" s="38"/>
      <c r="BN485" s="38"/>
      <c r="BO485" s="38"/>
      <c r="BP485" s="38"/>
      <c r="BQ485" s="38"/>
      <c r="BR485" s="38"/>
      <c r="BS485" s="38"/>
      <c r="BT485" s="38"/>
      <c r="BU485" s="38"/>
      <c r="BV485" s="38"/>
      <c r="BW485" s="38"/>
      <c r="BX485" s="38"/>
      <c r="BY485" s="38"/>
      <c r="BZ485" s="38"/>
      <c r="CA485" s="38"/>
      <c r="CB485" s="38"/>
      <c r="CC485" s="38"/>
      <c r="CD485" s="38"/>
      <c r="CE485" s="38"/>
      <c r="CF485" s="38"/>
      <c r="CG485" s="38"/>
      <c r="CH485" s="38"/>
      <c r="CI485" s="38"/>
      <c r="CJ485" s="38"/>
      <c r="CK485" s="38"/>
      <c r="CL485" s="38"/>
      <c r="CM485" s="38"/>
      <c r="CN485" s="38"/>
      <c r="CO485" s="38"/>
      <c r="CP485" s="38"/>
      <c r="CQ485" s="38"/>
      <c r="CR485" s="38"/>
      <c r="CS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38"/>
      <c r="BC486" s="38"/>
      <c r="BD486" s="38"/>
      <c r="BE486" s="38"/>
      <c r="BF486" s="38"/>
      <c r="BG486" s="38"/>
      <c r="BH486" s="38"/>
      <c r="BI486" s="38"/>
      <c r="BJ486" s="38"/>
      <c r="BK486" s="38"/>
      <c r="BL486" s="38"/>
      <c r="BM486" s="38"/>
      <c r="BN486" s="38"/>
      <c r="BO486" s="38"/>
      <c r="BP486" s="38"/>
      <c r="BQ486" s="38"/>
      <c r="BR486" s="38"/>
      <c r="BS486" s="38"/>
      <c r="BT486" s="38"/>
      <c r="BU486" s="38"/>
      <c r="BV486" s="38"/>
      <c r="BW486" s="38"/>
      <c r="BX486" s="38"/>
      <c r="BY486" s="38"/>
      <c r="BZ486" s="38"/>
      <c r="CA486" s="38"/>
      <c r="CB486" s="38"/>
      <c r="CC486" s="38"/>
      <c r="CD486" s="38"/>
      <c r="CE486" s="38"/>
      <c r="CF486" s="38"/>
      <c r="CG486" s="38"/>
      <c r="CH486" s="38"/>
      <c r="CI486" s="38"/>
      <c r="CJ486" s="38"/>
      <c r="CK486" s="38"/>
      <c r="CL486" s="38"/>
      <c r="CM486" s="38"/>
      <c r="CN486" s="38"/>
      <c r="CO486" s="38"/>
      <c r="CP486" s="38"/>
      <c r="CQ486" s="38"/>
      <c r="CR486" s="38"/>
      <c r="CS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  <c r="BA487" s="38"/>
      <c r="BB487" s="38"/>
      <c r="BC487" s="38"/>
      <c r="BD487" s="38"/>
      <c r="BE487" s="38"/>
      <c r="BF487" s="38"/>
      <c r="BG487" s="38"/>
      <c r="BH487" s="38"/>
      <c r="BI487" s="38"/>
      <c r="BJ487" s="38"/>
      <c r="BK487" s="38"/>
      <c r="BL487" s="38"/>
      <c r="BM487" s="38"/>
      <c r="BN487" s="38"/>
      <c r="BO487" s="38"/>
      <c r="BP487" s="38"/>
      <c r="BQ487" s="38"/>
      <c r="BR487" s="38"/>
      <c r="BS487" s="38"/>
      <c r="BT487" s="38"/>
      <c r="BU487" s="38"/>
      <c r="BV487" s="38"/>
      <c r="BW487" s="38"/>
      <c r="BX487" s="38"/>
      <c r="BY487" s="38"/>
      <c r="BZ487" s="38"/>
      <c r="CA487" s="38"/>
      <c r="CB487" s="38"/>
      <c r="CC487" s="38"/>
      <c r="CD487" s="38"/>
      <c r="CE487" s="38"/>
      <c r="CF487" s="38"/>
      <c r="CG487" s="38"/>
      <c r="CH487" s="38"/>
      <c r="CI487" s="38"/>
      <c r="CJ487" s="38"/>
      <c r="CK487" s="38"/>
      <c r="CL487" s="38"/>
      <c r="CM487" s="38"/>
      <c r="CN487" s="38"/>
      <c r="CO487" s="38"/>
      <c r="CP487" s="38"/>
      <c r="CQ487" s="38"/>
      <c r="CR487" s="38"/>
      <c r="CS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BD488" s="38"/>
      <c r="BE488" s="38"/>
      <c r="BF488" s="38"/>
      <c r="BG488" s="38"/>
      <c r="BH488" s="38"/>
      <c r="BI488" s="38"/>
      <c r="BJ488" s="38"/>
      <c r="BK488" s="38"/>
      <c r="BL488" s="38"/>
      <c r="BM488" s="38"/>
      <c r="BN488" s="38"/>
      <c r="BO488" s="38"/>
      <c r="BP488" s="38"/>
      <c r="BQ488" s="38"/>
      <c r="BR488" s="38"/>
      <c r="BS488" s="38"/>
      <c r="BT488" s="38"/>
      <c r="BU488" s="38"/>
      <c r="BV488" s="38"/>
      <c r="BW488" s="38"/>
      <c r="BX488" s="38"/>
      <c r="BY488" s="38"/>
      <c r="BZ488" s="38"/>
      <c r="CA488" s="38"/>
      <c r="CB488" s="38"/>
      <c r="CC488" s="38"/>
      <c r="CD488" s="38"/>
      <c r="CE488" s="38"/>
      <c r="CF488" s="38"/>
      <c r="CG488" s="38"/>
      <c r="CH488" s="38"/>
      <c r="CI488" s="38"/>
      <c r="CJ488" s="38"/>
      <c r="CK488" s="38"/>
      <c r="CL488" s="38"/>
      <c r="CM488" s="38"/>
      <c r="CN488" s="38"/>
      <c r="CO488" s="38"/>
      <c r="CP488" s="38"/>
      <c r="CQ488" s="38"/>
      <c r="CR488" s="38"/>
      <c r="CS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  <c r="BA489" s="38"/>
      <c r="BB489" s="38"/>
      <c r="BC489" s="38"/>
      <c r="BD489" s="38"/>
      <c r="BE489" s="38"/>
      <c r="BF489" s="38"/>
      <c r="BG489" s="38"/>
      <c r="BH489" s="38"/>
      <c r="BI489" s="38"/>
      <c r="BJ489" s="38"/>
      <c r="BK489" s="38"/>
      <c r="BL489" s="38"/>
      <c r="BM489" s="38"/>
      <c r="BN489" s="38"/>
      <c r="BO489" s="38"/>
      <c r="BP489" s="38"/>
      <c r="BQ489" s="38"/>
      <c r="BR489" s="38"/>
      <c r="BS489" s="38"/>
      <c r="BT489" s="38"/>
      <c r="BU489" s="38"/>
      <c r="BV489" s="38"/>
      <c r="BW489" s="38"/>
      <c r="BX489" s="38"/>
      <c r="BY489" s="38"/>
      <c r="BZ489" s="38"/>
      <c r="CA489" s="38"/>
      <c r="CB489" s="38"/>
      <c r="CC489" s="38"/>
      <c r="CD489" s="38"/>
      <c r="CE489" s="38"/>
      <c r="CF489" s="38"/>
      <c r="CG489" s="38"/>
      <c r="CH489" s="38"/>
      <c r="CI489" s="38"/>
      <c r="CJ489" s="38"/>
      <c r="CK489" s="38"/>
      <c r="CL489" s="38"/>
      <c r="CM489" s="38"/>
      <c r="CN489" s="38"/>
      <c r="CO489" s="38"/>
      <c r="CP489" s="38"/>
      <c r="CQ489" s="38"/>
      <c r="CR489" s="38"/>
      <c r="CS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38"/>
      <c r="BC490" s="38"/>
      <c r="BD490" s="38"/>
      <c r="BE490" s="38"/>
      <c r="BF490" s="38"/>
      <c r="BG490" s="38"/>
      <c r="BH490" s="38"/>
      <c r="BI490" s="38"/>
      <c r="BJ490" s="38"/>
      <c r="BK490" s="38"/>
      <c r="BL490" s="38"/>
      <c r="BM490" s="38"/>
      <c r="BN490" s="38"/>
      <c r="BO490" s="38"/>
      <c r="BP490" s="38"/>
      <c r="BQ490" s="38"/>
      <c r="BR490" s="38"/>
      <c r="BS490" s="38"/>
      <c r="BT490" s="38"/>
      <c r="BU490" s="38"/>
      <c r="BV490" s="38"/>
      <c r="BW490" s="38"/>
      <c r="BX490" s="38"/>
      <c r="BY490" s="38"/>
      <c r="BZ490" s="38"/>
      <c r="CA490" s="38"/>
      <c r="CB490" s="38"/>
      <c r="CC490" s="38"/>
      <c r="CD490" s="38"/>
      <c r="CE490" s="38"/>
      <c r="CF490" s="38"/>
      <c r="CG490" s="38"/>
      <c r="CH490" s="38"/>
      <c r="CI490" s="38"/>
      <c r="CJ490" s="38"/>
      <c r="CK490" s="38"/>
      <c r="CL490" s="38"/>
      <c r="CM490" s="38"/>
      <c r="CN490" s="38"/>
      <c r="CO490" s="38"/>
      <c r="CP490" s="38"/>
      <c r="CQ490" s="38"/>
      <c r="CR490" s="38"/>
      <c r="CS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  <c r="BA491" s="38"/>
      <c r="BB491" s="38"/>
      <c r="BC491" s="38"/>
      <c r="BD491" s="38"/>
      <c r="BE491" s="38"/>
      <c r="BF491" s="38"/>
      <c r="BG491" s="38"/>
      <c r="BH491" s="38"/>
      <c r="BI491" s="38"/>
      <c r="BJ491" s="38"/>
      <c r="BK491" s="38"/>
      <c r="BL491" s="38"/>
      <c r="BM491" s="38"/>
      <c r="BN491" s="38"/>
      <c r="BO491" s="38"/>
      <c r="BP491" s="38"/>
      <c r="BQ491" s="38"/>
      <c r="BR491" s="38"/>
      <c r="BS491" s="38"/>
      <c r="BT491" s="38"/>
      <c r="BU491" s="38"/>
      <c r="BV491" s="38"/>
      <c r="BW491" s="38"/>
      <c r="BX491" s="38"/>
      <c r="BY491" s="38"/>
      <c r="BZ491" s="38"/>
      <c r="CA491" s="38"/>
      <c r="CB491" s="38"/>
      <c r="CC491" s="38"/>
      <c r="CD491" s="38"/>
      <c r="CE491" s="38"/>
      <c r="CF491" s="38"/>
      <c r="CG491" s="38"/>
      <c r="CH491" s="38"/>
      <c r="CI491" s="38"/>
      <c r="CJ491" s="38"/>
      <c r="CK491" s="38"/>
      <c r="CL491" s="38"/>
      <c r="CM491" s="38"/>
      <c r="CN491" s="38"/>
      <c r="CO491" s="38"/>
      <c r="CP491" s="38"/>
      <c r="CQ491" s="38"/>
      <c r="CR491" s="38"/>
      <c r="CS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  <c r="BA492" s="38"/>
      <c r="BB492" s="38"/>
      <c r="BC492" s="38"/>
      <c r="BD492" s="38"/>
      <c r="BE492" s="38"/>
      <c r="BF492" s="38"/>
      <c r="BG492" s="38"/>
      <c r="BH492" s="38"/>
      <c r="BI492" s="38"/>
      <c r="BJ492" s="38"/>
      <c r="BK492" s="38"/>
      <c r="BL492" s="38"/>
      <c r="BM492" s="38"/>
      <c r="BN492" s="38"/>
      <c r="BO492" s="38"/>
      <c r="BP492" s="38"/>
      <c r="BQ492" s="38"/>
      <c r="BR492" s="38"/>
      <c r="BS492" s="38"/>
      <c r="BT492" s="38"/>
      <c r="BU492" s="38"/>
      <c r="BV492" s="38"/>
      <c r="BW492" s="38"/>
      <c r="BX492" s="38"/>
      <c r="BY492" s="38"/>
      <c r="BZ492" s="38"/>
      <c r="CA492" s="38"/>
      <c r="CB492" s="38"/>
      <c r="CC492" s="38"/>
      <c r="CD492" s="38"/>
      <c r="CE492" s="38"/>
      <c r="CF492" s="38"/>
      <c r="CG492" s="38"/>
      <c r="CH492" s="38"/>
      <c r="CI492" s="38"/>
      <c r="CJ492" s="38"/>
      <c r="CK492" s="38"/>
      <c r="CL492" s="38"/>
      <c r="CM492" s="38"/>
      <c r="CN492" s="38"/>
      <c r="CO492" s="38"/>
      <c r="CP492" s="38"/>
      <c r="CQ492" s="38"/>
      <c r="CR492" s="38"/>
      <c r="CS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38"/>
      <c r="BC493" s="38"/>
      <c r="BD493" s="38"/>
      <c r="BE493" s="38"/>
      <c r="BF493" s="38"/>
      <c r="BG493" s="38"/>
      <c r="BH493" s="38"/>
      <c r="BI493" s="38"/>
      <c r="BJ493" s="38"/>
      <c r="BK493" s="38"/>
      <c r="BL493" s="38"/>
      <c r="BM493" s="38"/>
      <c r="BN493" s="38"/>
      <c r="BO493" s="38"/>
      <c r="BP493" s="38"/>
      <c r="BQ493" s="38"/>
      <c r="BR493" s="38"/>
      <c r="BS493" s="38"/>
      <c r="BT493" s="38"/>
      <c r="BU493" s="38"/>
      <c r="BV493" s="38"/>
      <c r="BW493" s="38"/>
      <c r="BX493" s="38"/>
      <c r="BY493" s="38"/>
      <c r="BZ493" s="38"/>
      <c r="CA493" s="38"/>
      <c r="CB493" s="38"/>
      <c r="CC493" s="38"/>
      <c r="CD493" s="38"/>
      <c r="CE493" s="38"/>
      <c r="CF493" s="38"/>
      <c r="CG493" s="38"/>
      <c r="CH493" s="38"/>
      <c r="CI493" s="38"/>
      <c r="CJ493" s="38"/>
      <c r="CK493" s="38"/>
      <c r="CL493" s="38"/>
      <c r="CM493" s="38"/>
      <c r="CN493" s="38"/>
      <c r="CO493" s="38"/>
      <c r="CP493" s="38"/>
      <c r="CQ493" s="38"/>
      <c r="CR493" s="38"/>
      <c r="CS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  <c r="BA494" s="38"/>
      <c r="BB494" s="38"/>
      <c r="BC494" s="38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  <c r="BU494" s="38"/>
      <c r="BV494" s="38"/>
      <c r="BW494" s="38"/>
      <c r="BX494" s="38"/>
      <c r="BY494" s="38"/>
      <c r="BZ494" s="38"/>
      <c r="CA494" s="38"/>
      <c r="CB494" s="38"/>
      <c r="CC494" s="38"/>
      <c r="CD494" s="38"/>
      <c r="CE494" s="38"/>
      <c r="CF494" s="38"/>
      <c r="CG494" s="38"/>
      <c r="CH494" s="38"/>
      <c r="CI494" s="38"/>
      <c r="CJ494" s="38"/>
      <c r="CK494" s="38"/>
      <c r="CL494" s="38"/>
      <c r="CM494" s="38"/>
      <c r="CN494" s="38"/>
      <c r="CO494" s="38"/>
      <c r="CP494" s="38"/>
      <c r="CQ494" s="38"/>
      <c r="CR494" s="38"/>
      <c r="CS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  <c r="BA495" s="38"/>
      <c r="BB495" s="38"/>
      <c r="BC495" s="38"/>
      <c r="BD495" s="38"/>
      <c r="BE495" s="38"/>
      <c r="BF495" s="38"/>
      <c r="BG495" s="38"/>
      <c r="BH495" s="38"/>
      <c r="BI495" s="38"/>
      <c r="BJ495" s="38"/>
      <c r="BK495" s="38"/>
      <c r="BL495" s="38"/>
      <c r="BM495" s="38"/>
      <c r="BN495" s="38"/>
      <c r="BO495" s="38"/>
      <c r="BP495" s="38"/>
      <c r="BQ495" s="38"/>
      <c r="BR495" s="38"/>
      <c r="BS495" s="38"/>
      <c r="BT495" s="38"/>
      <c r="BU495" s="38"/>
      <c r="BV495" s="38"/>
      <c r="BW495" s="38"/>
      <c r="BX495" s="38"/>
      <c r="BY495" s="38"/>
      <c r="BZ495" s="38"/>
      <c r="CA495" s="38"/>
      <c r="CB495" s="38"/>
      <c r="CC495" s="38"/>
      <c r="CD495" s="38"/>
      <c r="CE495" s="38"/>
      <c r="CF495" s="38"/>
      <c r="CG495" s="38"/>
      <c r="CH495" s="38"/>
      <c r="CI495" s="38"/>
      <c r="CJ495" s="38"/>
      <c r="CK495" s="38"/>
      <c r="CL495" s="38"/>
      <c r="CM495" s="38"/>
      <c r="CN495" s="38"/>
      <c r="CO495" s="38"/>
      <c r="CP495" s="38"/>
      <c r="CQ495" s="38"/>
      <c r="CR495" s="38"/>
      <c r="CS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38"/>
      <c r="BC496" s="38"/>
      <c r="BD496" s="38"/>
      <c r="BE496" s="38"/>
      <c r="BF496" s="38"/>
      <c r="BG496" s="38"/>
      <c r="BH496" s="38"/>
      <c r="BI496" s="38"/>
      <c r="BJ496" s="38"/>
      <c r="BK496" s="38"/>
      <c r="BL496" s="38"/>
      <c r="BM496" s="38"/>
      <c r="BN496" s="38"/>
      <c r="BO496" s="38"/>
      <c r="BP496" s="38"/>
      <c r="BQ496" s="38"/>
      <c r="BR496" s="38"/>
      <c r="BS496" s="38"/>
      <c r="BT496" s="38"/>
      <c r="BU496" s="38"/>
      <c r="BV496" s="38"/>
      <c r="BW496" s="38"/>
      <c r="BX496" s="38"/>
      <c r="BY496" s="38"/>
      <c r="BZ496" s="38"/>
      <c r="CA496" s="38"/>
      <c r="CB496" s="38"/>
      <c r="CC496" s="38"/>
      <c r="CD496" s="38"/>
      <c r="CE496" s="38"/>
      <c r="CF496" s="38"/>
      <c r="CG496" s="38"/>
      <c r="CH496" s="38"/>
      <c r="CI496" s="38"/>
      <c r="CJ496" s="38"/>
      <c r="CK496" s="38"/>
      <c r="CL496" s="38"/>
      <c r="CM496" s="38"/>
      <c r="CN496" s="38"/>
      <c r="CO496" s="38"/>
      <c r="CP496" s="38"/>
      <c r="CQ496" s="38"/>
      <c r="CR496" s="38"/>
      <c r="CS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38"/>
      <c r="BC497" s="38"/>
      <c r="BD497" s="38"/>
      <c r="BE497" s="38"/>
      <c r="BF497" s="38"/>
      <c r="BG497" s="38"/>
      <c r="BH497" s="38"/>
      <c r="BI497" s="38"/>
      <c r="BJ497" s="38"/>
      <c r="BK497" s="38"/>
      <c r="BL497" s="38"/>
      <c r="BM497" s="38"/>
      <c r="BN497" s="38"/>
      <c r="BO497" s="38"/>
      <c r="BP497" s="38"/>
      <c r="BQ497" s="38"/>
      <c r="BR497" s="38"/>
      <c r="BS497" s="38"/>
      <c r="BT497" s="38"/>
      <c r="BU497" s="38"/>
      <c r="BV497" s="38"/>
      <c r="BW497" s="38"/>
      <c r="BX497" s="38"/>
      <c r="BY497" s="38"/>
      <c r="BZ497" s="38"/>
      <c r="CA497" s="38"/>
      <c r="CB497" s="38"/>
      <c r="CC497" s="38"/>
      <c r="CD497" s="38"/>
      <c r="CE497" s="38"/>
      <c r="CF497" s="38"/>
      <c r="CG497" s="38"/>
      <c r="CH497" s="38"/>
      <c r="CI497" s="38"/>
      <c r="CJ497" s="38"/>
      <c r="CK497" s="38"/>
      <c r="CL497" s="38"/>
      <c r="CM497" s="38"/>
      <c r="CN497" s="38"/>
      <c r="CO497" s="38"/>
      <c r="CP497" s="38"/>
      <c r="CQ497" s="38"/>
      <c r="CR497" s="38"/>
      <c r="CS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38"/>
      <c r="BC498" s="38"/>
      <c r="BD498" s="38"/>
      <c r="BE498" s="38"/>
      <c r="BF498" s="38"/>
      <c r="BG498" s="38"/>
      <c r="BH498" s="38"/>
      <c r="BI498" s="38"/>
      <c r="BJ498" s="38"/>
      <c r="BK498" s="38"/>
      <c r="BL498" s="38"/>
      <c r="BM498" s="38"/>
      <c r="BN498" s="38"/>
      <c r="BO498" s="38"/>
      <c r="BP498" s="38"/>
      <c r="BQ498" s="38"/>
      <c r="BR498" s="38"/>
      <c r="BS498" s="38"/>
      <c r="BT498" s="38"/>
      <c r="BU498" s="38"/>
      <c r="BV498" s="38"/>
      <c r="BW498" s="38"/>
      <c r="BX498" s="38"/>
      <c r="BY498" s="38"/>
      <c r="BZ498" s="38"/>
      <c r="CA498" s="38"/>
      <c r="CB498" s="38"/>
      <c r="CC498" s="38"/>
      <c r="CD498" s="38"/>
      <c r="CE498" s="38"/>
      <c r="CF498" s="38"/>
      <c r="CG498" s="38"/>
      <c r="CH498" s="38"/>
      <c r="CI498" s="38"/>
      <c r="CJ498" s="38"/>
      <c r="CK498" s="38"/>
      <c r="CL498" s="38"/>
      <c r="CM498" s="38"/>
      <c r="CN498" s="38"/>
      <c r="CO498" s="38"/>
      <c r="CP498" s="38"/>
      <c r="CQ498" s="38"/>
      <c r="CR498" s="38"/>
      <c r="CS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  <c r="BA499" s="38"/>
      <c r="BB499" s="38"/>
      <c r="BC499" s="38"/>
      <c r="BD499" s="38"/>
      <c r="BE499" s="38"/>
      <c r="BF499" s="38"/>
      <c r="BG499" s="38"/>
      <c r="BH499" s="38"/>
      <c r="BI499" s="38"/>
      <c r="BJ499" s="38"/>
      <c r="BK499" s="38"/>
      <c r="BL499" s="38"/>
      <c r="BM499" s="38"/>
      <c r="BN499" s="38"/>
      <c r="BO499" s="38"/>
      <c r="BP499" s="38"/>
      <c r="BQ499" s="38"/>
      <c r="BR499" s="38"/>
      <c r="BS499" s="38"/>
      <c r="BT499" s="38"/>
      <c r="BU499" s="38"/>
      <c r="BV499" s="38"/>
      <c r="BW499" s="38"/>
      <c r="BX499" s="38"/>
      <c r="BY499" s="38"/>
      <c r="BZ499" s="38"/>
      <c r="CA499" s="38"/>
      <c r="CB499" s="38"/>
      <c r="CC499" s="38"/>
      <c r="CD499" s="38"/>
      <c r="CE499" s="38"/>
      <c r="CF499" s="38"/>
      <c r="CG499" s="38"/>
      <c r="CH499" s="38"/>
      <c r="CI499" s="38"/>
      <c r="CJ499" s="38"/>
      <c r="CK499" s="38"/>
      <c r="CL499" s="38"/>
      <c r="CM499" s="38"/>
      <c r="CN499" s="38"/>
      <c r="CO499" s="38"/>
      <c r="CP499" s="38"/>
      <c r="CQ499" s="38"/>
      <c r="CR499" s="38"/>
      <c r="CS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  <c r="BA500" s="38"/>
      <c r="BB500" s="38"/>
      <c r="BC500" s="38"/>
      <c r="BD500" s="38"/>
      <c r="BE500" s="38"/>
      <c r="BF500" s="38"/>
      <c r="BG500" s="38"/>
      <c r="BH500" s="38"/>
      <c r="BI500" s="38"/>
      <c r="BJ500" s="38"/>
      <c r="BK500" s="38"/>
      <c r="BL500" s="38"/>
      <c r="BM500" s="38"/>
      <c r="BN500" s="38"/>
      <c r="BO500" s="38"/>
      <c r="BP500" s="38"/>
      <c r="BQ500" s="38"/>
      <c r="BR500" s="38"/>
      <c r="BS500" s="38"/>
      <c r="BT500" s="38"/>
      <c r="BU500" s="38"/>
      <c r="BV500" s="38"/>
      <c r="BW500" s="38"/>
      <c r="BX500" s="38"/>
      <c r="BY500" s="38"/>
      <c r="BZ500" s="38"/>
      <c r="CA500" s="38"/>
      <c r="CB500" s="38"/>
      <c r="CC500" s="38"/>
      <c r="CD500" s="38"/>
      <c r="CE500" s="38"/>
      <c r="CF500" s="38"/>
      <c r="CG500" s="38"/>
      <c r="CH500" s="38"/>
      <c r="CI500" s="38"/>
      <c r="CJ500" s="38"/>
      <c r="CK500" s="38"/>
      <c r="CL500" s="38"/>
      <c r="CM500" s="38"/>
      <c r="CN500" s="38"/>
      <c r="CO500" s="38"/>
      <c r="CP500" s="38"/>
      <c r="CQ500" s="38"/>
      <c r="CR500" s="38"/>
      <c r="CS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  <c r="BA501" s="38"/>
      <c r="BB501" s="38"/>
      <c r="BC501" s="38"/>
      <c r="BD501" s="38"/>
      <c r="BE501" s="38"/>
      <c r="BF501" s="38"/>
      <c r="BG501" s="38"/>
      <c r="BH501" s="38"/>
      <c r="BI501" s="38"/>
      <c r="BJ501" s="38"/>
      <c r="BK501" s="38"/>
      <c r="BL501" s="38"/>
      <c r="BM501" s="38"/>
      <c r="BN501" s="38"/>
      <c r="BO501" s="38"/>
      <c r="BP501" s="38"/>
      <c r="BQ501" s="38"/>
      <c r="BR501" s="38"/>
      <c r="BS501" s="38"/>
      <c r="BT501" s="38"/>
      <c r="BU501" s="38"/>
      <c r="BV501" s="38"/>
      <c r="BW501" s="38"/>
      <c r="BX501" s="38"/>
      <c r="BY501" s="38"/>
      <c r="BZ501" s="38"/>
      <c r="CA501" s="38"/>
      <c r="CB501" s="38"/>
      <c r="CC501" s="38"/>
      <c r="CD501" s="38"/>
      <c r="CE501" s="38"/>
      <c r="CF501" s="38"/>
      <c r="CG501" s="38"/>
      <c r="CH501" s="38"/>
      <c r="CI501" s="38"/>
      <c r="CJ501" s="38"/>
      <c r="CK501" s="38"/>
      <c r="CL501" s="38"/>
      <c r="CM501" s="38"/>
      <c r="CN501" s="38"/>
      <c r="CO501" s="38"/>
      <c r="CP501" s="38"/>
      <c r="CQ501" s="38"/>
      <c r="CR501" s="38"/>
      <c r="CS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  <c r="BA502" s="38"/>
      <c r="BB502" s="38"/>
      <c r="BC502" s="38"/>
      <c r="BD502" s="38"/>
      <c r="BE502" s="38"/>
      <c r="BF502" s="38"/>
      <c r="BG502" s="38"/>
      <c r="BH502" s="38"/>
      <c r="BI502" s="38"/>
      <c r="BJ502" s="38"/>
      <c r="BK502" s="38"/>
      <c r="BL502" s="38"/>
      <c r="BM502" s="38"/>
      <c r="BN502" s="38"/>
      <c r="BO502" s="38"/>
      <c r="BP502" s="38"/>
      <c r="BQ502" s="38"/>
      <c r="BR502" s="38"/>
      <c r="BS502" s="38"/>
      <c r="BT502" s="38"/>
      <c r="BU502" s="38"/>
      <c r="BV502" s="38"/>
      <c r="BW502" s="38"/>
      <c r="BX502" s="38"/>
      <c r="BY502" s="38"/>
      <c r="BZ502" s="38"/>
      <c r="CA502" s="38"/>
      <c r="CB502" s="38"/>
      <c r="CC502" s="38"/>
      <c r="CD502" s="38"/>
      <c r="CE502" s="38"/>
      <c r="CF502" s="38"/>
      <c r="CG502" s="38"/>
      <c r="CH502" s="38"/>
      <c r="CI502" s="38"/>
      <c r="CJ502" s="38"/>
      <c r="CK502" s="38"/>
      <c r="CL502" s="38"/>
      <c r="CM502" s="38"/>
      <c r="CN502" s="38"/>
      <c r="CO502" s="38"/>
      <c r="CP502" s="38"/>
      <c r="CQ502" s="38"/>
      <c r="CR502" s="38"/>
      <c r="CS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  <c r="BA503" s="38"/>
      <c r="BB503" s="38"/>
      <c r="BC503" s="38"/>
      <c r="BD503" s="38"/>
      <c r="BE503" s="38"/>
      <c r="BF503" s="38"/>
      <c r="BG503" s="38"/>
      <c r="BH503" s="38"/>
      <c r="BI503" s="38"/>
      <c r="BJ503" s="38"/>
      <c r="BK503" s="38"/>
      <c r="BL503" s="38"/>
      <c r="BM503" s="38"/>
      <c r="BN503" s="38"/>
      <c r="BO503" s="38"/>
      <c r="BP503" s="38"/>
      <c r="BQ503" s="38"/>
      <c r="BR503" s="38"/>
      <c r="BS503" s="38"/>
      <c r="BT503" s="38"/>
      <c r="BU503" s="38"/>
      <c r="BV503" s="38"/>
      <c r="BW503" s="38"/>
      <c r="BX503" s="38"/>
      <c r="BY503" s="38"/>
      <c r="BZ503" s="38"/>
      <c r="CA503" s="38"/>
      <c r="CB503" s="38"/>
      <c r="CC503" s="38"/>
      <c r="CD503" s="38"/>
      <c r="CE503" s="38"/>
      <c r="CF503" s="38"/>
      <c r="CG503" s="38"/>
      <c r="CH503" s="38"/>
      <c r="CI503" s="38"/>
      <c r="CJ503" s="38"/>
      <c r="CK503" s="38"/>
      <c r="CL503" s="38"/>
      <c r="CM503" s="38"/>
      <c r="CN503" s="38"/>
      <c r="CO503" s="38"/>
      <c r="CP503" s="38"/>
      <c r="CQ503" s="38"/>
      <c r="CR503" s="38"/>
      <c r="CS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  <c r="BA504" s="38"/>
      <c r="BB504" s="38"/>
      <c r="BC504" s="38"/>
      <c r="BD504" s="38"/>
      <c r="BE504" s="38"/>
      <c r="BF504" s="38"/>
      <c r="BG504" s="38"/>
      <c r="BH504" s="38"/>
      <c r="BI504" s="38"/>
      <c r="BJ504" s="38"/>
      <c r="BK504" s="38"/>
      <c r="BL504" s="38"/>
      <c r="BM504" s="38"/>
      <c r="BN504" s="38"/>
      <c r="BO504" s="38"/>
      <c r="BP504" s="38"/>
      <c r="BQ504" s="38"/>
      <c r="BR504" s="38"/>
      <c r="BS504" s="38"/>
      <c r="BT504" s="38"/>
      <c r="BU504" s="38"/>
      <c r="BV504" s="38"/>
      <c r="BW504" s="38"/>
      <c r="BX504" s="38"/>
      <c r="BY504" s="38"/>
      <c r="BZ504" s="38"/>
      <c r="CA504" s="38"/>
      <c r="CB504" s="38"/>
      <c r="CC504" s="38"/>
      <c r="CD504" s="38"/>
      <c r="CE504" s="38"/>
      <c r="CF504" s="38"/>
      <c r="CG504" s="38"/>
      <c r="CH504" s="38"/>
      <c r="CI504" s="38"/>
      <c r="CJ504" s="38"/>
      <c r="CK504" s="38"/>
      <c r="CL504" s="38"/>
      <c r="CM504" s="38"/>
      <c r="CN504" s="38"/>
      <c r="CO504" s="38"/>
      <c r="CP504" s="38"/>
      <c r="CQ504" s="38"/>
      <c r="CR504" s="38"/>
      <c r="CS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  <c r="BA505" s="38"/>
      <c r="BB505" s="38"/>
      <c r="BC505" s="38"/>
      <c r="BD505" s="38"/>
      <c r="BE505" s="38"/>
      <c r="BF505" s="38"/>
      <c r="BG505" s="38"/>
      <c r="BH505" s="38"/>
      <c r="BI505" s="38"/>
      <c r="BJ505" s="38"/>
      <c r="BK505" s="38"/>
      <c r="BL505" s="38"/>
      <c r="BM505" s="38"/>
      <c r="BN505" s="38"/>
      <c r="BO505" s="38"/>
      <c r="BP505" s="38"/>
      <c r="BQ505" s="38"/>
      <c r="BR505" s="38"/>
      <c r="BS505" s="38"/>
      <c r="BT505" s="38"/>
      <c r="BU505" s="38"/>
      <c r="BV505" s="38"/>
      <c r="BW505" s="38"/>
      <c r="BX505" s="38"/>
      <c r="BY505" s="38"/>
      <c r="BZ505" s="38"/>
      <c r="CA505" s="38"/>
      <c r="CB505" s="38"/>
      <c r="CC505" s="38"/>
      <c r="CD505" s="38"/>
      <c r="CE505" s="38"/>
      <c r="CF505" s="38"/>
      <c r="CG505" s="38"/>
      <c r="CH505" s="38"/>
      <c r="CI505" s="38"/>
      <c r="CJ505" s="38"/>
      <c r="CK505" s="38"/>
      <c r="CL505" s="38"/>
      <c r="CM505" s="38"/>
      <c r="CN505" s="38"/>
      <c r="CO505" s="38"/>
      <c r="CP505" s="38"/>
      <c r="CQ505" s="38"/>
      <c r="CR505" s="38"/>
      <c r="CS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  <c r="BA506" s="38"/>
      <c r="BB506" s="38"/>
      <c r="BC506" s="38"/>
      <c r="BD506" s="38"/>
      <c r="BE506" s="38"/>
      <c r="BF506" s="38"/>
      <c r="BG506" s="38"/>
      <c r="BH506" s="38"/>
      <c r="BI506" s="38"/>
      <c r="BJ506" s="38"/>
      <c r="BK506" s="38"/>
      <c r="BL506" s="38"/>
      <c r="BM506" s="38"/>
      <c r="BN506" s="38"/>
      <c r="BO506" s="38"/>
      <c r="BP506" s="38"/>
      <c r="BQ506" s="38"/>
      <c r="BR506" s="38"/>
      <c r="BS506" s="38"/>
      <c r="BT506" s="38"/>
      <c r="BU506" s="38"/>
      <c r="BV506" s="38"/>
      <c r="BW506" s="38"/>
      <c r="BX506" s="38"/>
      <c r="BY506" s="38"/>
      <c r="BZ506" s="38"/>
      <c r="CA506" s="38"/>
      <c r="CB506" s="38"/>
      <c r="CC506" s="38"/>
      <c r="CD506" s="38"/>
      <c r="CE506" s="38"/>
      <c r="CF506" s="38"/>
      <c r="CG506" s="38"/>
      <c r="CH506" s="38"/>
      <c r="CI506" s="38"/>
      <c r="CJ506" s="38"/>
      <c r="CK506" s="38"/>
      <c r="CL506" s="38"/>
      <c r="CM506" s="38"/>
      <c r="CN506" s="38"/>
      <c r="CO506" s="38"/>
      <c r="CP506" s="38"/>
      <c r="CQ506" s="38"/>
      <c r="CR506" s="38"/>
      <c r="CS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BD507" s="38"/>
      <c r="BE507" s="38"/>
      <c r="BF507" s="38"/>
      <c r="BG507" s="38"/>
      <c r="BH507" s="38"/>
      <c r="BI507" s="38"/>
      <c r="BJ507" s="38"/>
      <c r="BK507" s="38"/>
      <c r="BL507" s="38"/>
      <c r="BM507" s="38"/>
      <c r="BN507" s="38"/>
      <c r="BO507" s="38"/>
      <c r="BP507" s="38"/>
      <c r="BQ507" s="38"/>
      <c r="BR507" s="38"/>
      <c r="BS507" s="38"/>
      <c r="BT507" s="38"/>
      <c r="BU507" s="38"/>
      <c r="BV507" s="38"/>
      <c r="BW507" s="38"/>
      <c r="BX507" s="38"/>
      <c r="BY507" s="38"/>
      <c r="BZ507" s="38"/>
      <c r="CA507" s="38"/>
      <c r="CB507" s="38"/>
      <c r="CC507" s="38"/>
      <c r="CD507" s="38"/>
      <c r="CE507" s="38"/>
      <c r="CF507" s="38"/>
      <c r="CG507" s="38"/>
      <c r="CH507" s="38"/>
      <c r="CI507" s="38"/>
      <c r="CJ507" s="38"/>
      <c r="CK507" s="38"/>
      <c r="CL507" s="38"/>
      <c r="CM507" s="38"/>
      <c r="CN507" s="38"/>
      <c r="CO507" s="38"/>
      <c r="CP507" s="38"/>
      <c r="CQ507" s="38"/>
      <c r="CR507" s="38"/>
      <c r="CS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  <c r="BA508" s="38"/>
      <c r="BB508" s="38"/>
      <c r="BC508" s="38"/>
      <c r="BD508" s="38"/>
      <c r="BE508" s="38"/>
      <c r="BF508" s="38"/>
      <c r="BG508" s="38"/>
      <c r="BH508" s="38"/>
      <c r="BI508" s="38"/>
      <c r="BJ508" s="38"/>
      <c r="BK508" s="38"/>
      <c r="BL508" s="38"/>
      <c r="BM508" s="38"/>
      <c r="BN508" s="38"/>
      <c r="BO508" s="38"/>
      <c r="BP508" s="38"/>
      <c r="BQ508" s="38"/>
      <c r="BR508" s="38"/>
      <c r="BS508" s="38"/>
      <c r="BT508" s="38"/>
      <c r="BU508" s="38"/>
      <c r="BV508" s="38"/>
      <c r="BW508" s="38"/>
      <c r="BX508" s="38"/>
      <c r="BY508" s="38"/>
      <c r="BZ508" s="38"/>
      <c r="CA508" s="38"/>
      <c r="CB508" s="38"/>
      <c r="CC508" s="38"/>
      <c r="CD508" s="38"/>
      <c r="CE508" s="38"/>
      <c r="CF508" s="38"/>
      <c r="CG508" s="38"/>
      <c r="CH508" s="38"/>
      <c r="CI508" s="38"/>
      <c r="CJ508" s="38"/>
      <c r="CK508" s="38"/>
      <c r="CL508" s="38"/>
      <c r="CM508" s="38"/>
      <c r="CN508" s="38"/>
      <c r="CO508" s="38"/>
      <c r="CP508" s="38"/>
      <c r="CQ508" s="38"/>
      <c r="CR508" s="38"/>
      <c r="CS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  <c r="BF509" s="38"/>
      <c r="BG509" s="38"/>
      <c r="BH509" s="38"/>
      <c r="BI509" s="38"/>
      <c r="BJ509" s="38"/>
      <c r="BK509" s="38"/>
      <c r="BL509" s="38"/>
      <c r="BM509" s="38"/>
      <c r="BN509" s="38"/>
      <c r="BO509" s="38"/>
      <c r="BP509" s="38"/>
      <c r="BQ509" s="38"/>
      <c r="BR509" s="38"/>
      <c r="BS509" s="38"/>
      <c r="BT509" s="38"/>
      <c r="BU509" s="38"/>
      <c r="BV509" s="38"/>
      <c r="BW509" s="38"/>
      <c r="BX509" s="38"/>
      <c r="BY509" s="38"/>
      <c r="BZ509" s="38"/>
      <c r="CA509" s="38"/>
      <c r="CB509" s="38"/>
      <c r="CC509" s="38"/>
      <c r="CD509" s="38"/>
      <c r="CE509" s="38"/>
      <c r="CF509" s="38"/>
      <c r="CG509" s="38"/>
      <c r="CH509" s="38"/>
      <c r="CI509" s="38"/>
      <c r="CJ509" s="38"/>
      <c r="CK509" s="38"/>
      <c r="CL509" s="38"/>
      <c r="CM509" s="38"/>
      <c r="CN509" s="38"/>
      <c r="CO509" s="38"/>
      <c r="CP509" s="38"/>
      <c r="CQ509" s="38"/>
      <c r="CR509" s="38"/>
      <c r="CS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BD510" s="38"/>
      <c r="BE510" s="38"/>
      <c r="BF510" s="38"/>
      <c r="BG510" s="38"/>
      <c r="BH510" s="38"/>
      <c r="BI510" s="38"/>
      <c r="BJ510" s="38"/>
      <c r="BK510" s="38"/>
      <c r="BL510" s="38"/>
      <c r="BM510" s="38"/>
      <c r="BN510" s="38"/>
      <c r="BO510" s="38"/>
      <c r="BP510" s="38"/>
      <c r="BQ510" s="38"/>
      <c r="BR510" s="38"/>
      <c r="BS510" s="38"/>
      <c r="BT510" s="38"/>
      <c r="BU510" s="38"/>
      <c r="BV510" s="38"/>
      <c r="BW510" s="38"/>
      <c r="BX510" s="38"/>
      <c r="BY510" s="38"/>
      <c r="BZ510" s="38"/>
      <c r="CA510" s="38"/>
      <c r="CB510" s="38"/>
      <c r="CC510" s="38"/>
      <c r="CD510" s="38"/>
      <c r="CE510" s="38"/>
      <c r="CF510" s="38"/>
      <c r="CG510" s="38"/>
      <c r="CH510" s="38"/>
      <c r="CI510" s="38"/>
      <c r="CJ510" s="38"/>
      <c r="CK510" s="38"/>
      <c r="CL510" s="38"/>
      <c r="CM510" s="38"/>
      <c r="CN510" s="38"/>
      <c r="CO510" s="38"/>
      <c r="CP510" s="38"/>
      <c r="CQ510" s="38"/>
      <c r="CR510" s="38"/>
      <c r="CS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BD511" s="38"/>
      <c r="BE511" s="38"/>
      <c r="BF511" s="38"/>
      <c r="BG511" s="38"/>
      <c r="BH511" s="38"/>
      <c r="BI511" s="38"/>
      <c r="BJ511" s="38"/>
      <c r="BK511" s="38"/>
      <c r="BL511" s="38"/>
      <c r="BM511" s="38"/>
      <c r="BN511" s="38"/>
      <c r="BO511" s="38"/>
      <c r="BP511" s="38"/>
      <c r="BQ511" s="38"/>
      <c r="BR511" s="38"/>
      <c r="BS511" s="38"/>
      <c r="BT511" s="38"/>
      <c r="BU511" s="38"/>
      <c r="BV511" s="38"/>
      <c r="BW511" s="38"/>
      <c r="BX511" s="38"/>
      <c r="BY511" s="38"/>
      <c r="BZ511" s="38"/>
      <c r="CA511" s="38"/>
      <c r="CB511" s="38"/>
      <c r="CC511" s="38"/>
      <c r="CD511" s="38"/>
      <c r="CE511" s="38"/>
      <c r="CF511" s="38"/>
      <c r="CG511" s="38"/>
      <c r="CH511" s="38"/>
      <c r="CI511" s="38"/>
      <c r="CJ511" s="38"/>
      <c r="CK511" s="38"/>
      <c r="CL511" s="38"/>
      <c r="CM511" s="38"/>
      <c r="CN511" s="38"/>
      <c r="CO511" s="38"/>
      <c r="CP511" s="38"/>
      <c r="CQ511" s="38"/>
      <c r="CR511" s="38"/>
      <c r="CS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  <c r="BA512" s="38"/>
      <c r="BB512" s="38"/>
      <c r="BC512" s="38"/>
      <c r="BD512" s="38"/>
      <c r="BE512" s="38"/>
      <c r="BF512" s="38"/>
      <c r="BG512" s="38"/>
      <c r="BH512" s="38"/>
      <c r="BI512" s="38"/>
      <c r="BJ512" s="38"/>
      <c r="BK512" s="38"/>
      <c r="BL512" s="38"/>
      <c r="BM512" s="38"/>
      <c r="BN512" s="38"/>
      <c r="BO512" s="38"/>
      <c r="BP512" s="38"/>
      <c r="BQ512" s="38"/>
      <c r="BR512" s="38"/>
      <c r="BS512" s="38"/>
      <c r="BT512" s="38"/>
      <c r="BU512" s="38"/>
      <c r="BV512" s="38"/>
      <c r="BW512" s="38"/>
      <c r="BX512" s="38"/>
      <c r="BY512" s="38"/>
      <c r="BZ512" s="38"/>
      <c r="CA512" s="38"/>
      <c r="CB512" s="38"/>
      <c r="CC512" s="38"/>
      <c r="CD512" s="38"/>
      <c r="CE512" s="38"/>
      <c r="CF512" s="38"/>
      <c r="CG512" s="38"/>
      <c r="CH512" s="38"/>
      <c r="CI512" s="38"/>
      <c r="CJ512" s="38"/>
      <c r="CK512" s="38"/>
      <c r="CL512" s="38"/>
      <c r="CM512" s="38"/>
      <c r="CN512" s="38"/>
      <c r="CO512" s="38"/>
      <c r="CP512" s="38"/>
      <c r="CQ512" s="38"/>
      <c r="CR512" s="38"/>
      <c r="CS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  <c r="BA513" s="38"/>
      <c r="BB513" s="38"/>
      <c r="BC513" s="38"/>
      <c r="BD513" s="38"/>
      <c r="BE513" s="38"/>
      <c r="BF513" s="38"/>
      <c r="BG513" s="38"/>
      <c r="BH513" s="38"/>
      <c r="BI513" s="38"/>
      <c r="BJ513" s="38"/>
      <c r="BK513" s="38"/>
      <c r="BL513" s="38"/>
      <c r="BM513" s="38"/>
      <c r="BN513" s="38"/>
      <c r="BO513" s="38"/>
      <c r="BP513" s="38"/>
      <c r="BQ513" s="38"/>
      <c r="BR513" s="38"/>
      <c r="BS513" s="38"/>
      <c r="BT513" s="38"/>
      <c r="BU513" s="38"/>
      <c r="BV513" s="38"/>
      <c r="BW513" s="38"/>
      <c r="BX513" s="38"/>
      <c r="BY513" s="38"/>
      <c r="BZ513" s="38"/>
      <c r="CA513" s="38"/>
      <c r="CB513" s="38"/>
      <c r="CC513" s="38"/>
      <c r="CD513" s="38"/>
      <c r="CE513" s="38"/>
      <c r="CF513" s="38"/>
      <c r="CG513" s="38"/>
      <c r="CH513" s="38"/>
      <c r="CI513" s="38"/>
      <c r="CJ513" s="38"/>
      <c r="CK513" s="38"/>
      <c r="CL513" s="38"/>
      <c r="CM513" s="38"/>
      <c r="CN513" s="38"/>
      <c r="CO513" s="38"/>
      <c r="CP513" s="38"/>
      <c r="CQ513" s="38"/>
      <c r="CR513" s="38"/>
      <c r="CS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  <c r="BA514" s="38"/>
      <c r="BB514" s="38"/>
      <c r="BC514" s="38"/>
      <c r="BD514" s="38"/>
      <c r="BE514" s="38"/>
      <c r="BF514" s="38"/>
      <c r="BG514" s="38"/>
      <c r="BH514" s="38"/>
      <c r="BI514" s="38"/>
      <c r="BJ514" s="38"/>
      <c r="BK514" s="38"/>
      <c r="BL514" s="38"/>
      <c r="BM514" s="38"/>
      <c r="BN514" s="38"/>
      <c r="BO514" s="38"/>
      <c r="BP514" s="38"/>
      <c r="BQ514" s="38"/>
      <c r="BR514" s="38"/>
      <c r="BS514" s="38"/>
      <c r="BT514" s="38"/>
      <c r="BU514" s="38"/>
      <c r="BV514" s="38"/>
      <c r="BW514" s="38"/>
      <c r="BX514" s="38"/>
      <c r="BY514" s="38"/>
      <c r="BZ514" s="38"/>
      <c r="CA514" s="38"/>
      <c r="CB514" s="38"/>
      <c r="CC514" s="38"/>
      <c r="CD514" s="38"/>
      <c r="CE514" s="38"/>
      <c r="CF514" s="38"/>
      <c r="CG514" s="38"/>
      <c r="CH514" s="38"/>
      <c r="CI514" s="38"/>
      <c r="CJ514" s="38"/>
      <c r="CK514" s="38"/>
      <c r="CL514" s="38"/>
      <c r="CM514" s="38"/>
      <c r="CN514" s="38"/>
      <c r="CO514" s="38"/>
      <c r="CP514" s="38"/>
      <c r="CQ514" s="38"/>
      <c r="CR514" s="38"/>
      <c r="CS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  <c r="BA515" s="38"/>
      <c r="BB515" s="38"/>
      <c r="BC515" s="38"/>
      <c r="BD515" s="38"/>
      <c r="BE515" s="38"/>
      <c r="BF515" s="38"/>
      <c r="BG515" s="38"/>
      <c r="BH515" s="38"/>
      <c r="BI515" s="38"/>
      <c r="BJ515" s="38"/>
      <c r="BK515" s="38"/>
      <c r="BL515" s="38"/>
      <c r="BM515" s="38"/>
      <c r="BN515" s="38"/>
      <c r="BO515" s="38"/>
      <c r="BP515" s="38"/>
      <c r="BQ515" s="38"/>
      <c r="BR515" s="38"/>
      <c r="BS515" s="38"/>
      <c r="BT515" s="38"/>
      <c r="BU515" s="38"/>
      <c r="BV515" s="38"/>
      <c r="BW515" s="38"/>
      <c r="BX515" s="38"/>
      <c r="BY515" s="38"/>
      <c r="BZ515" s="38"/>
      <c r="CA515" s="38"/>
      <c r="CB515" s="38"/>
      <c r="CC515" s="38"/>
      <c r="CD515" s="38"/>
      <c r="CE515" s="38"/>
      <c r="CF515" s="38"/>
      <c r="CG515" s="38"/>
      <c r="CH515" s="38"/>
      <c r="CI515" s="38"/>
      <c r="CJ515" s="38"/>
      <c r="CK515" s="38"/>
      <c r="CL515" s="38"/>
      <c r="CM515" s="38"/>
      <c r="CN515" s="38"/>
      <c r="CO515" s="38"/>
      <c r="CP515" s="38"/>
      <c r="CQ515" s="38"/>
      <c r="CR515" s="38"/>
      <c r="CS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  <c r="BA516" s="38"/>
      <c r="BB516" s="38"/>
      <c r="BC516" s="38"/>
      <c r="BD516" s="38"/>
      <c r="BE516" s="38"/>
      <c r="BF516" s="38"/>
      <c r="BG516" s="38"/>
      <c r="BH516" s="38"/>
      <c r="BI516" s="38"/>
      <c r="BJ516" s="38"/>
      <c r="BK516" s="38"/>
      <c r="BL516" s="38"/>
      <c r="BM516" s="38"/>
      <c r="BN516" s="38"/>
      <c r="BO516" s="38"/>
      <c r="BP516" s="38"/>
      <c r="BQ516" s="38"/>
      <c r="BR516" s="38"/>
      <c r="BS516" s="38"/>
      <c r="BT516" s="38"/>
      <c r="BU516" s="38"/>
      <c r="BV516" s="38"/>
      <c r="BW516" s="38"/>
      <c r="BX516" s="38"/>
      <c r="BY516" s="38"/>
      <c r="BZ516" s="38"/>
      <c r="CA516" s="38"/>
      <c r="CB516" s="38"/>
      <c r="CC516" s="38"/>
      <c r="CD516" s="38"/>
      <c r="CE516" s="38"/>
      <c r="CF516" s="38"/>
      <c r="CG516" s="38"/>
      <c r="CH516" s="38"/>
      <c r="CI516" s="38"/>
      <c r="CJ516" s="38"/>
      <c r="CK516" s="38"/>
      <c r="CL516" s="38"/>
      <c r="CM516" s="38"/>
      <c r="CN516" s="38"/>
      <c r="CO516" s="38"/>
      <c r="CP516" s="38"/>
      <c r="CQ516" s="38"/>
      <c r="CR516" s="38"/>
      <c r="CS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  <c r="BA517" s="38"/>
      <c r="BB517" s="38"/>
      <c r="BC517" s="38"/>
      <c r="BD517" s="38"/>
      <c r="BE517" s="38"/>
      <c r="BF517" s="38"/>
      <c r="BG517" s="38"/>
      <c r="BH517" s="38"/>
      <c r="BI517" s="38"/>
      <c r="BJ517" s="38"/>
      <c r="BK517" s="38"/>
      <c r="BL517" s="38"/>
      <c r="BM517" s="38"/>
      <c r="BN517" s="38"/>
      <c r="BO517" s="38"/>
      <c r="BP517" s="38"/>
      <c r="BQ517" s="38"/>
      <c r="BR517" s="38"/>
      <c r="BS517" s="38"/>
      <c r="BT517" s="38"/>
      <c r="BU517" s="38"/>
      <c r="BV517" s="38"/>
      <c r="BW517" s="38"/>
      <c r="BX517" s="38"/>
      <c r="BY517" s="38"/>
      <c r="BZ517" s="38"/>
      <c r="CA517" s="38"/>
      <c r="CB517" s="38"/>
      <c r="CC517" s="38"/>
      <c r="CD517" s="38"/>
      <c r="CE517" s="38"/>
      <c r="CF517" s="38"/>
      <c r="CG517" s="38"/>
      <c r="CH517" s="38"/>
      <c r="CI517" s="38"/>
      <c r="CJ517" s="38"/>
      <c r="CK517" s="38"/>
      <c r="CL517" s="38"/>
      <c r="CM517" s="38"/>
      <c r="CN517" s="38"/>
      <c r="CO517" s="38"/>
      <c r="CP517" s="38"/>
      <c r="CQ517" s="38"/>
      <c r="CR517" s="38"/>
      <c r="CS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  <c r="BA518" s="38"/>
      <c r="BB518" s="38"/>
      <c r="BC518" s="38"/>
      <c r="BD518" s="38"/>
      <c r="BE518" s="38"/>
      <c r="BF518" s="38"/>
      <c r="BG518" s="38"/>
      <c r="BH518" s="38"/>
      <c r="BI518" s="38"/>
      <c r="BJ518" s="38"/>
      <c r="BK518" s="38"/>
      <c r="BL518" s="38"/>
      <c r="BM518" s="38"/>
      <c r="BN518" s="38"/>
      <c r="BO518" s="38"/>
      <c r="BP518" s="38"/>
      <c r="BQ518" s="38"/>
      <c r="BR518" s="38"/>
      <c r="BS518" s="38"/>
      <c r="BT518" s="38"/>
      <c r="BU518" s="38"/>
      <c r="BV518" s="38"/>
      <c r="BW518" s="38"/>
      <c r="BX518" s="38"/>
      <c r="BY518" s="38"/>
      <c r="BZ518" s="38"/>
      <c r="CA518" s="38"/>
      <c r="CB518" s="38"/>
      <c r="CC518" s="38"/>
      <c r="CD518" s="38"/>
      <c r="CE518" s="38"/>
      <c r="CF518" s="38"/>
      <c r="CG518" s="38"/>
      <c r="CH518" s="38"/>
      <c r="CI518" s="38"/>
      <c r="CJ518" s="38"/>
      <c r="CK518" s="38"/>
      <c r="CL518" s="38"/>
      <c r="CM518" s="38"/>
      <c r="CN518" s="38"/>
      <c r="CO518" s="38"/>
      <c r="CP518" s="38"/>
      <c r="CQ518" s="38"/>
      <c r="CR518" s="38"/>
      <c r="CS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  <c r="BA519" s="38"/>
      <c r="BB519" s="38"/>
      <c r="BC519" s="38"/>
      <c r="BD519" s="38"/>
      <c r="BE519" s="38"/>
      <c r="BF519" s="38"/>
      <c r="BG519" s="38"/>
      <c r="BH519" s="38"/>
      <c r="BI519" s="38"/>
      <c r="BJ519" s="38"/>
      <c r="BK519" s="38"/>
      <c r="BL519" s="38"/>
      <c r="BM519" s="38"/>
      <c r="BN519" s="38"/>
      <c r="BO519" s="38"/>
      <c r="BP519" s="38"/>
      <c r="BQ519" s="38"/>
      <c r="BR519" s="38"/>
      <c r="BS519" s="38"/>
      <c r="BT519" s="38"/>
      <c r="BU519" s="38"/>
      <c r="BV519" s="38"/>
      <c r="BW519" s="38"/>
      <c r="BX519" s="38"/>
      <c r="BY519" s="38"/>
      <c r="BZ519" s="38"/>
      <c r="CA519" s="38"/>
      <c r="CB519" s="38"/>
      <c r="CC519" s="38"/>
      <c r="CD519" s="38"/>
      <c r="CE519" s="38"/>
      <c r="CF519" s="38"/>
      <c r="CG519" s="38"/>
      <c r="CH519" s="38"/>
      <c r="CI519" s="38"/>
      <c r="CJ519" s="38"/>
      <c r="CK519" s="38"/>
      <c r="CL519" s="38"/>
      <c r="CM519" s="38"/>
      <c r="CN519" s="38"/>
      <c r="CO519" s="38"/>
      <c r="CP519" s="38"/>
      <c r="CQ519" s="38"/>
      <c r="CR519" s="38"/>
      <c r="CS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  <c r="BA520" s="38"/>
      <c r="BB520" s="38"/>
      <c r="BC520" s="38"/>
      <c r="BD520" s="38"/>
      <c r="BE520" s="38"/>
      <c r="BF520" s="38"/>
      <c r="BG520" s="38"/>
      <c r="BH520" s="38"/>
      <c r="BI520" s="38"/>
      <c r="BJ520" s="38"/>
      <c r="BK520" s="38"/>
      <c r="BL520" s="38"/>
      <c r="BM520" s="38"/>
      <c r="BN520" s="38"/>
      <c r="BO520" s="38"/>
      <c r="BP520" s="38"/>
      <c r="BQ520" s="38"/>
      <c r="BR520" s="38"/>
      <c r="BS520" s="38"/>
      <c r="BT520" s="38"/>
      <c r="BU520" s="38"/>
      <c r="BV520" s="38"/>
      <c r="BW520" s="38"/>
      <c r="BX520" s="38"/>
      <c r="BY520" s="38"/>
      <c r="BZ520" s="38"/>
      <c r="CA520" s="38"/>
      <c r="CB520" s="38"/>
      <c r="CC520" s="38"/>
      <c r="CD520" s="38"/>
      <c r="CE520" s="38"/>
      <c r="CF520" s="38"/>
      <c r="CG520" s="38"/>
      <c r="CH520" s="38"/>
      <c r="CI520" s="38"/>
      <c r="CJ520" s="38"/>
      <c r="CK520" s="38"/>
      <c r="CL520" s="38"/>
      <c r="CM520" s="38"/>
      <c r="CN520" s="38"/>
      <c r="CO520" s="38"/>
      <c r="CP520" s="38"/>
      <c r="CQ520" s="38"/>
      <c r="CR520" s="38"/>
      <c r="CS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  <c r="BA521" s="38"/>
      <c r="BB521" s="38"/>
      <c r="BC521" s="38"/>
      <c r="BD521" s="38"/>
      <c r="BE521" s="38"/>
      <c r="BF521" s="38"/>
      <c r="BG521" s="38"/>
      <c r="BH521" s="38"/>
      <c r="BI521" s="38"/>
      <c r="BJ521" s="38"/>
      <c r="BK521" s="38"/>
      <c r="BL521" s="38"/>
      <c r="BM521" s="38"/>
      <c r="BN521" s="38"/>
      <c r="BO521" s="38"/>
      <c r="BP521" s="38"/>
      <c r="BQ521" s="38"/>
      <c r="BR521" s="38"/>
      <c r="BS521" s="38"/>
      <c r="BT521" s="38"/>
      <c r="BU521" s="38"/>
      <c r="BV521" s="38"/>
      <c r="BW521" s="38"/>
      <c r="BX521" s="38"/>
      <c r="BY521" s="38"/>
      <c r="BZ521" s="38"/>
      <c r="CA521" s="38"/>
      <c r="CB521" s="38"/>
      <c r="CC521" s="38"/>
      <c r="CD521" s="38"/>
      <c r="CE521" s="38"/>
      <c r="CF521" s="38"/>
      <c r="CG521" s="38"/>
      <c r="CH521" s="38"/>
      <c r="CI521" s="38"/>
      <c r="CJ521" s="38"/>
      <c r="CK521" s="38"/>
      <c r="CL521" s="38"/>
      <c r="CM521" s="38"/>
      <c r="CN521" s="38"/>
      <c r="CO521" s="38"/>
      <c r="CP521" s="38"/>
      <c r="CQ521" s="38"/>
      <c r="CR521" s="38"/>
      <c r="CS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  <c r="BA522" s="38"/>
      <c r="BB522" s="38"/>
      <c r="BC522" s="38"/>
      <c r="BD522" s="38"/>
      <c r="BE522" s="38"/>
      <c r="BF522" s="38"/>
      <c r="BG522" s="38"/>
      <c r="BH522" s="38"/>
      <c r="BI522" s="38"/>
      <c r="BJ522" s="38"/>
      <c r="BK522" s="38"/>
      <c r="BL522" s="38"/>
      <c r="BM522" s="38"/>
      <c r="BN522" s="38"/>
      <c r="BO522" s="38"/>
      <c r="BP522" s="38"/>
      <c r="BQ522" s="38"/>
      <c r="BR522" s="38"/>
      <c r="BS522" s="38"/>
      <c r="BT522" s="38"/>
      <c r="BU522" s="38"/>
      <c r="BV522" s="38"/>
      <c r="BW522" s="38"/>
      <c r="BX522" s="38"/>
      <c r="BY522" s="38"/>
      <c r="BZ522" s="38"/>
      <c r="CA522" s="38"/>
      <c r="CB522" s="38"/>
      <c r="CC522" s="38"/>
      <c r="CD522" s="38"/>
      <c r="CE522" s="38"/>
      <c r="CF522" s="38"/>
      <c r="CG522" s="38"/>
      <c r="CH522" s="38"/>
      <c r="CI522" s="38"/>
      <c r="CJ522" s="38"/>
      <c r="CK522" s="38"/>
      <c r="CL522" s="38"/>
      <c r="CM522" s="38"/>
      <c r="CN522" s="38"/>
      <c r="CO522" s="38"/>
      <c r="CP522" s="38"/>
      <c r="CQ522" s="38"/>
      <c r="CR522" s="38"/>
      <c r="CS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  <c r="BA523" s="38"/>
      <c r="BB523" s="38"/>
      <c r="BC523" s="38"/>
      <c r="BD523" s="38"/>
      <c r="BE523" s="38"/>
      <c r="BF523" s="38"/>
      <c r="BG523" s="38"/>
      <c r="BH523" s="38"/>
      <c r="BI523" s="38"/>
      <c r="BJ523" s="38"/>
      <c r="BK523" s="38"/>
      <c r="BL523" s="38"/>
      <c r="BM523" s="38"/>
      <c r="BN523" s="38"/>
      <c r="BO523" s="38"/>
      <c r="BP523" s="38"/>
      <c r="BQ523" s="38"/>
      <c r="BR523" s="38"/>
      <c r="BS523" s="38"/>
      <c r="BT523" s="38"/>
      <c r="BU523" s="38"/>
      <c r="BV523" s="38"/>
      <c r="BW523" s="38"/>
      <c r="BX523" s="38"/>
      <c r="BY523" s="38"/>
      <c r="BZ523" s="38"/>
      <c r="CA523" s="38"/>
      <c r="CB523" s="38"/>
      <c r="CC523" s="38"/>
      <c r="CD523" s="38"/>
      <c r="CE523" s="38"/>
      <c r="CF523" s="38"/>
      <c r="CG523" s="38"/>
      <c r="CH523" s="38"/>
      <c r="CI523" s="38"/>
      <c r="CJ523" s="38"/>
      <c r="CK523" s="38"/>
      <c r="CL523" s="38"/>
      <c r="CM523" s="38"/>
      <c r="CN523" s="38"/>
      <c r="CO523" s="38"/>
      <c r="CP523" s="38"/>
      <c r="CQ523" s="38"/>
      <c r="CR523" s="38"/>
      <c r="CS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  <c r="BA524" s="38"/>
      <c r="BB524" s="38"/>
      <c r="BC524" s="38"/>
      <c r="BD524" s="38"/>
      <c r="BE524" s="38"/>
      <c r="BF524" s="38"/>
      <c r="BG524" s="38"/>
      <c r="BH524" s="38"/>
      <c r="BI524" s="38"/>
      <c r="BJ524" s="38"/>
      <c r="BK524" s="38"/>
      <c r="BL524" s="38"/>
      <c r="BM524" s="38"/>
      <c r="BN524" s="38"/>
      <c r="BO524" s="38"/>
      <c r="BP524" s="38"/>
      <c r="BQ524" s="38"/>
      <c r="BR524" s="38"/>
      <c r="BS524" s="38"/>
      <c r="BT524" s="38"/>
      <c r="BU524" s="38"/>
      <c r="BV524" s="38"/>
      <c r="BW524" s="38"/>
      <c r="BX524" s="38"/>
      <c r="BY524" s="38"/>
      <c r="BZ524" s="38"/>
      <c r="CA524" s="38"/>
      <c r="CB524" s="38"/>
      <c r="CC524" s="38"/>
      <c r="CD524" s="38"/>
      <c r="CE524" s="38"/>
      <c r="CF524" s="38"/>
      <c r="CG524" s="38"/>
      <c r="CH524" s="38"/>
      <c r="CI524" s="38"/>
      <c r="CJ524" s="38"/>
      <c r="CK524" s="38"/>
      <c r="CL524" s="38"/>
      <c r="CM524" s="38"/>
      <c r="CN524" s="38"/>
      <c r="CO524" s="38"/>
      <c r="CP524" s="38"/>
      <c r="CQ524" s="38"/>
      <c r="CR524" s="38"/>
      <c r="CS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  <c r="BA525" s="38"/>
      <c r="BB525" s="38"/>
      <c r="BC525" s="38"/>
      <c r="BD525" s="38"/>
      <c r="BE525" s="38"/>
      <c r="BF525" s="38"/>
      <c r="BG525" s="38"/>
      <c r="BH525" s="38"/>
      <c r="BI525" s="38"/>
      <c r="BJ525" s="38"/>
      <c r="BK525" s="38"/>
      <c r="BL525" s="38"/>
      <c r="BM525" s="38"/>
      <c r="BN525" s="38"/>
      <c r="BO525" s="38"/>
      <c r="BP525" s="38"/>
      <c r="BQ525" s="38"/>
      <c r="BR525" s="38"/>
      <c r="BS525" s="38"/>
      <c r="BT525" s="38"/>
      <c r="BU525" s="38"/>
      <c r="BV525" s="38"/>
      <c r="BW525" s="38"/>
      <c r="BX525" s="38"/>
      <c r="BY525" s="38"/>
      <c r="BZ525" s="38"/>
      <c r="CA525" s="38"/>
      <c r="CB525" s="38"/>
      <c r="CC525" s="38"/>
      <c r="CD525" s="38"/>
      <c r="CE525" s="38"/>
      <c r="CF525" s="38"/>
      <c r="CG525" s="38"/>
      <c r="CH525" s="38"/>
      <c r="CI525" s="38"/>
      <c r="CJ525" s="38"/>
      <c r="CK525" s="38"/>
      <c r="CL525" s="38"/>
      <c r="CM525" s="38"/>
      <c r="CN525" s="38"/>
      <c r="CO525" s="38"/>
      <c r="CP525" s="38"/>
      <c r="CQ525" s="38"/>
      <c r="CR525" s="38"/>
      <c r="CS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  <c r="BA526" s="38"/>
      <c r="BB526" s="38"/>
      <c r="BC526" s="38"/>
      <c r="BD526" s="38"/>
      <c r="BE526" s="38"/>
      <c r="BF526" s="38"/>
      <c r="BG526" s="38"/>
      <c r="BH526" s="38"/>
      <c r="BI526" s="38"/>
      <c r="BJ526" s="38"/>
      <c r="BK526" s="38"/>
      <c r="BL526" s="38"/>
      <c r="BM526" s="38"/>
      <c r="BN526" s="38"/>
      <c r="BO526" s="38"/>
      <c r="BP526" s="38"/>
      <c r="BQ526" s="38"/>
      <c r="BR526" s="38"/>
      <c r="BS526" s="38"/>
      <c r="BT526" s="38"/>
      <c r="BU526" s="38"/>
      <c r="BV526" s="38"/>
      <c r="BW526" s="38"/>
      <c r="BX526" s="38"/>
      <c r="BY526" s="38"/>
      <c r="BZ526" s="38"/>
      <c r="CA526" s="38"/>
      <c r="CB526" s="38"/>
      <c r="CC526" s="38"/>
      <c r="CD526" s="38"/>
      <c r="CE526" s="38"/>
      <c r="CF526" s="38"/>
      <c r="CG526" s="38"/>
      <c r="CH526" s="38"/>
      <c r="CI526" s="38"/>
      <c r="CJ526" s="38"/>
      <c r="CK526" s="38"/>
      <c r="CL526" s="38"/>
      <c r="CM526" s="38"/>
      <c r="CN526" s="38"/>
      <c r="CO526" s="38"/>
      <c r="CP526" s="38"/>
      <c r="CQ526" s="38"/>
      <c r="CR526" s="38"/>
      <c r="CS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  <c r="BA527" s="38"/>
      <c r="BB527" s="38"/>
      <c r="BC527" s="38"/>
      <c r="BD527" s="38"/>
      <c r="BE527" s="38"/>
      <c r="BF527" s="38"/>
      <c r="BG527" s="38"/>
      <c r="BH527" s="38"/>
      <c r="BI527" s="38"/>
      <c r="BJ527" s="38"/>
      <c r="BK527" s="38"/>
      <c r="BL527" s="38"/>
      <c r="BM527" s="38"/>
      <c r="BN527" s="38"/>
      <c r="BO527" s="38"/>
      <c r="BP527" s="38"/>
      <c r="BQ527" s="38"/>
      <c r="BR527" s="38"/>
      <c r="BS527" s="38"/>
      <c r="BT527" s="38"/>
      <c r="BU527" s="38"/>
      <c r="BV527" s="38"/>
      <c r="BW527" s="38"/>
      <c r="BX527" s="38"/>
      <c r="BY527" s="38"/>
      <c r="BZ527" s="38"/>
      <c r="CA527" s="38"/>
      <c r="CB527" s="38"/>
      <c r="CC527" s="38"/>
      <c r="CD527" s="38"/>
      <c r="CE527" s="38"/>
      <c r="CF527" s="38"/>
      <c r="CG527" s="38"/>
      <c r="CH527" s="38"/>
      <c r="CI527" s="38"/>
      <c r="CJ527" s="38"/>
      <c r="CK527" s="38"/>
      <c r="CL527" s="38"/>
      <c r="CM527" s="38"/>
      <c r="CN527" s="38"/>
      <c r="CO527" s="38"/>
      <c r="CP527" s="38"/>
      <c r="CQ527" s="38"/>
      <c r="CR527" s="38"/>
      <c r="CS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  <c r="BA528" s="38"/>
      <c r="BB528" s="38"/>
      <c r="BC528" s="38"/>
      <c r="BD528" s="38"/>
      <c r="BE528" s="38"/>
      <c r="BF528" s="38"/>
      <c r="BG528" s="38"/>
      <c r="BH528" s="38"/>
      <c r="BI528" s="38"/>
      <c r="BJ528" s="38"/>
      <c r="BK528" s="38"/>
      <c r="BL528" s="38"/>
      <c r="BM528" s="38"/>
      <c r="BN528" s="38"/>
      <c r="BO528" s="38"/>
      <c r="BP528" s="38"/>
      <c r="BQ528" s="38"/>
      <c r="BR528" s="38"/>
      <c r="BS528" s="38"/>
      <c r="BT528" s="38"/>
      <c r="BU528" s="38"/>
      <c r="BV528" s="38"/>
      <c r="BW528" s="38"/>
      <c r="BX528" s="38"/>
      <c r="BY528" s="38"/>
      <c r="BZ528" s="38"/>
      <c r="CA528" s="38"/>
      <c r="CB528" s="38"/>
      <c r="CC528" s="38"/>
      <c r="CD528" s="38"/>
      <c r="CE528" s="38"/>
      <c r="CF528" s="38"/>
      <c r="CG528" s="38"/>
      <c r="CH528" s="38"/>
      <c r="CI528" s="38"/>
      <c r="CJ528" s="38"/>
      <c r="CK528" s="38"/>
      <c r="CL528" s="38"/>
      <c r="CM528" s="38"/>
      <c r="CN528" s="38"/>
      <c r="CO528" s="38"/>
      <c r="CP528" s="38"/>
      <c r="CQ528" s="38"/>
      <c r="CR528" s="38"/>
      <c r="CS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  <c r="BA529" s="38"/>
      <c r="BB529" s="38"/>
      <c r="BC529" s="38"/>
      <c r="BD529" s="38"/>
      <c r="BE529" s="38"/>
      <c r="BF529" s="38"/>
      <c r="BG529" s="38"/>
      <c r="BH529" s="38"/>
      <c r="BI529" s="38"/>
      <c r="BJ529" s="38"/>
      <c r="BK529" s="38"/>
      <c r="BL529" s="38"/>
      <c r="BM529" s="38"/>
      <c r="BN529" s="38"/>
      <c r="BO529" s="38"/>
      <c r="BP529" s="38"/>
      <c r="BQ529" s="38"/>
      <c r="BR529" s="38"/>
      <c r="BS529" s="38"/>
      <c r="BT529" s="38"/>
      <c r="BU529" s="38"/>
      <c r="BV529" s="38"/>
      <c r="BW529" s="38"/>
      <c r="BX529" s="38"/>
      <c r="BY529" s="38"/>
      <c r="BZ529" s="38"/>
      <c r="CA529" s="38"/>
      <c r="CB529" s="38"/>
      <c r="CC529" s="38"/>
      <c r="CD529" s="38"/>
      <c r="CE529" s="38"/>
      <c r="CF529" s="38"/>
      <c r="CG529" s="38"/>
      <c r="CH529" s="38"/>
      <c r="CI529" s="38"/>
      <c r="CJ529" s="38"/>
      <c r="CK529" s="38"/>
      <c r="CL529" s="38"/>
      <c r="CM529" s="38"/>
      <c r="CN529" s="38"/>
      <c r="CO529" s="38"/>
      <c r="CP529" s="38"/>
      <c r="CQ529" s="38"/>
      <c r="CR529" s="38"/>
      <c r="CS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  <c r="BA530" s="38"/>
      <c r="BB530" s="38"/>
      <c r="BC530" s="38"/>
      <c r="BD530" s="38"/>
      <c r="BE530" s="38"/>
      <c r="BF530" s="38"/>
      <c r="BG530" s="38"/>
      <c r="BH530" s="38"/>
      <c r="BI530" s="38"/>
      <c r="BJ530" s="38"/>
      <c r="BK530" s="38"/>
      <c r="BL530" s="38"/>
      <c r="BM530" s="38"/>
      <c r="BN530" s="38"/>
      <c r="BO530" s="38"/>
      <c r="BP530" s="38"/>
      <c r="BQ530" s="38"/>
      <c r="BR530" s="38"/>
      <c r="BS530" s="38"/>
      <c r="BT530" s="38"/>
      <c r="BU530" s="38"/>
      <c r="BV530" s="38"/>
      <c r="BW530" s="38"/>
      <c r="BX530" s="38"/>
      <c r="BY530" s="38"/>
      <c r="BZ530" s="38"/>
      <c r="CA530" s="38"/>
      <c r="CB530" s="38"/>
      <c r="CC530" s="38"/>
      <c r="CD530" s="38"/>
      <c r="CE530" s="38"/>
      <c r="CF530" s="38"/>
      <c r="CG530" s="38"/>
      <c r="CH530" s="38"/>
      <c r="CI530" s="38"/>
      <c r="CJ530" s="38"/>
      <c r="CK530" s="38"/>
      <c r="CL530" s="38"/>
      <c r="CM530" s="38"/>
      <c r="CN530" s="38"/>
      <c r="CO530" s="38"/>
      <c r="CP530" s="38"/>
      <c r="CQ530" s="38"/>
      <c r="CR530" s="38"/>
      <c r="CS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  <c r="BA531" s="38"/>
      <c r="BB531" s="38"/>
      <c r="BC531" s="38"/>
      <c r="BD531" s="38"/>
      <c r="BE531" s="38"/>
      <c r="BF531" s="38"/>
      <c r="BG531" s="38"/>
      <c r="BH531" s="38"/>
      <c r="BI531" s="38"/>
      <c r="BJ531" s="38"/>
      <c r="BK531" s="38"/>
      <c r="BL531" s="38"/>
      <c r="BM531" s="38"/>
      <c r="BN531" s="38"/>
      <c r="BO531" s="38"/>
      <c r="BP531" s="38"/>
      <c r="BQ531" s="38"/>
      <c r="BR531" s="38"/>
      <c r="BS531" s="38"/>
      <c r="BT531" s="38"/>
      <c r="BU531" s="38"/>
      <c r="BV531" s="38"/>
      <c r="BW531" s="38"/>
      <c r="BX531" s="38"/>
      <c r="BY531" s="38"/>
      <c r="BZ531" s="38"/>
      <c r="CA531" s="38"/>
      <c r="CB531" s="38"/>
      <c r="CC531" s="38"/>
      <c r="CD531" s="38"/>
      <c r="CE531" s="38"/>
      <c r="CF531" s="38"/>
      <c r="CG531" s="38"/>
      <c r="CH531" s="38"/>
      <c r="CI531" s="38"/>
      <c r="CJ531" s="38"/>
      <c r="CK531" s="38"/>
      <c r="CL531" s="38"/>
      <c r="CM531" s="38"/>
      <c r="CN531" s="38"/>
      <c r="CO531" s="38"/>
      <c r="CP531" s="38"/>
      <c r="CQ531" s="38"/>
      <c r="CR531" s="38"/>
      <c r="CS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  <c r="BA532" s="38"/>
      <c r="BB532" s="38"/>
      <c r="BC532" s="38"/>
      <c r="BD532" s="38"/>
      <c r="BE532" s="38"/>
      <c r="BF532" s="38"/>
      <c r="BG532" s="38"/>
      <c r="BH532" s="38"/>
      <c r="BI532" s="38"/>
      <c r="BJ532" s="38"/>
      <c r="BK532" s="38"/>
      <c r="BL532" s="38"/>
      <c r="BM532" s="38"/>
      <c r="BN532" s="38"/>
      <c r="BO532" s="38"/>
      <c r="BP532" s="38"/>
      <c r="BQ532" s="38"/>
      <c r="BR532" s="38"/>
      <c r="BS532" s="38"/>
      <c r="BT532" s="38"/>
      <c r="BU532" s="38"/>
      <c r="BV532" s="38"/>
      <c r="BW532" s="38"/>
      <c r="BX532" s="38"/>
      <c r="BY532" s="38"/>
      <c r="BZ532" s="38"/>
      <c r="CA532" s="38"/>
      <c r="CB532" s="38"/>
      <c r="CC532" s="38"/>
      <c r="CD532" s="38"/>
      <c r="CE532" s="38"/>
      <c r="CF532" s="38"/>
      <c r="CG532" s="38"/>
      <c r="CH532" s="38"/>
      <c r="CI532" s="38"/>
      <c r="CJ532" s="38"/>
      <c r="CK532" s="38"/>
      <c r="CL532" s="38"/>
      <c r="CM532" s="38"/>
      <c r="CN532" s="38"/>
      <c r="CO532" s="38"/>
      <c r="CP532" s="38"/>
      <c r="CQ532" s="38"/>
      <c r="CR532" s="38"/>
      <c r="CS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  <c r="BA533" s="38"/>
      <c r="BB533" s="38"/>
      <c r="BC533" s="38"/>
      <c r="BD533" s="38"/>
      <c r="BE533" s="38"/>
      <c r="BF533" s="38"/>
      <c r="BG533" s="38"/>
      <c r="BH533" s="38"/>
      <c r="BI533" s="38"/>
      <c r="BJ533" s="38"/>
      <c r="BK533" s="38"/>
      <c r="BL533" s="38"/>
      <c r="BM533" s="38"/>
      <c r="BN533" s="38"/>
      <c r="BO533" s="38"/>
      <c r="BP533" s="38"/>
      <c r="BQ533" s="38"/>
      <c r="BR533" s="38"/>
      <c r="BS533" s="38"/>
      <c r="BT533" s="38"/>
      <c r="BU533" s="38"/>
      <c r="BV533" s="38"/>
      <c r="BW533" s="38"/>
      <c r="BX533" s="38"/>
      <c r="BY533" s="38"/>
      <c r="BZ533" s="38"/>
      <c r="CA533" s="38"/>
      <c r="CB533" s="38"/>
      <c r="CC533" s="38"/>
      <c r="CD533" s="38"/>
      <c r="CE533" s="38"/>
      <c r="CF533" s="38"/>
      <c r="CG533" s="38"/>
      <c r="CH533" s="38"/>
      <c r="CI533" s="38"/>
      <c r="CJ533" s="38"/>
      <c r="CK533" s="38"/>
      <c r="CL533" s="38"/>
      <c r="CM533" s="38"/>
      <c r="CN533" s="38"/>
      <c r="CO533" s="38"/>
      <c r="CP533" s="38"/>
      <c r="CQ533" s="38"/>
      <c r="CR533" s="38"/>
      <c r="CS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  <c r="BA534" s="38"/>
      <c r="BB534" s="38"/>
      <c r="BC534" s="38"/>
      <c r="BD534" s="38"/>
      <c r="BE534" s="38"/>
      <c r="BF534" s="38"/>
      <c r="BG534" s="38"/>
      <c r="BH534" s="38"/>
      <c r="BI534" s="38"/>
      <c r="BJ534" s="38"/>
      <c r="BK534" s="38"/>
      <c r="BL534" s="38"/>
      <c r="BM534" s="38"/>
      <c r="BN534" s="38"/>
      <c r="BO534" s="38"/>
      <c r="BP534" s="38"/>
      <c r="BQ534" s="38"/>
      <c r="BR534" s="38"/>
      <c r="BS534" s="38"/>
      <c r="BT534" s="38"/>
      <c r="BU534" s="38"/>
      <c r="BV534" s="38"/>
      <c r="BW534" s="38"/>
      <c r="BX534" s="38"/>
      <c r="BY534" s="38"/>
      <c r="BZ534" s="38"/>
      <c r="CA534" s="38"/>
      <c r="CB534" s="38"/>
      <c r="CC534" s="38"/>
      <c r="CD534" s="38"/>
      <c r="CE534" s="38"/>
      <c r="CF534" s="38"/>
      <c r="CG534" s="38"/>
      <c r="CH534" s="38"/>
      <c r="CI534" s="38"/>
      <c r="CJ534" s="38"/>
      <c r="CK534" s="38"/>
      <c r="CL534" s="38"/>
      <c r="CM534" s="38"/>
      <c r="CN534" s="38"/>
      <c r="CO534" s="38"/>
      <c r="CP534" s="38"/>
      <c r="CQ534" s="38"/>
      <c r="CR534" s="38"/>
      <c r="CS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  <c r="BA535" s="38"/>
      <c r="BB535" s="38"/>
      <c r="BC535" s="38"/>
      <c r="BD535" s="38"/>
      <c r="BE535" s="38"/>
      <c r="BF535" s="38"/>
      <c r="BG535" s="38"/>
      <c r="BH535" s="38"/>
      <c r="BI535" s="38"/>
      <c r="BJ535" s="38"/>
      <c r="BK535" s="38"/>
      <c r="BL535" s="38"/>
      <c r="BM535" s="38"/>
      <c r="BN535" s="38"/>
      <c r="BO535" s="38"/>
      <c r="BP535" s="38"/>
      <c r="BQ535" s="38"/>
      <c r="BR535" s="38"/>
      <c r="BS535" s="38"/>
      <c r="BT535" s="38"/>
      <c r="BU535" s="38"/>
      <c r="BV535" s="38"/>
      <c r="BW535" s="38"/>
      <c r="BX535" s="38"/>
      <c r="BY535" s="38"/>
      <c r="BZ535" s="38"/>
      <c r="CA535" s="38"/>
      <c r="CB535" s="38"/>
      <c r="CC535" s="38"/>
      <c r="CD535" s="38"/>
      <c r="CE535" s="38"/>
      <c r="CF535" s="38"/>
      <c r="CG535" s="38"/>
      <c r="CH535" s="38"/>
      <c r="CI535" s="38"/>
      <c r="CJ535" s="38"/>
      <c r="CK535" s="38"/>
      <c r="CL535" s="38"/>
      <c r="CM535" s="38"/>
      <c r="CN535" s="38"/>
      <c r="CO535" s="38"/>
      <c r="CP535" s="38"/>
      <c r="CQ535" s="38"/>
      <c r="CR535" s="38"/>
      <c r="CS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BD536" s="38"/>
      <c r="BE536" s="38"/>
      <c r="BF536" s="38"/>
      <c r="BG536" s="38"/>
      <c r="BH536" s="38"/>
      <c r="BI536" s="38"/>
      <c r="BJ536" s="38"/>
      <c r="BK536" s="38"/>
      <c r="BL536" s="38"/>
      <c r="BM536" s="38"/>
      <c r="BN536" s="38"/>
      <c r="BO536" s="38"/>
      <c r="BP536" s="38"/>
      <c r="BQ536" s="38"/>
      <c r="BR536" s="38"/>
      <c r="BS536" s="38"/>
      <c r="BT536" s="38"/>
      <c r="BU536" s="38"/>
      <c r="BV536" s="38"/>
      <c r="BW536" s="38"/>
      <c r="BX536" s="38"/>
      <c r="BY536" s="38"/>
      <c r="BZ536" s="38"/>
      <c r="CA536" s="38"/>
      <c r="CB536" s="38"/>
      <c r="CC536" s="38"/>
      <c r="CD536" s="38"/>
      <c r="CE536" s="38"/>
      <c r="CF536" s="38"/>
      <c r="CG536" s="38"/>
      <c r="CH536" s="38"/>
      <c r="CI536" s="38"/>
      <c r="CJ536" s="38"/>
      <c r="CK536" s="38"/>
      <c r="CL536" s="38"/>
      <c r="CM536" s="38"/>
      <c r="CN536" s="38"/>
      <c r="CO536" s="38"/>
      <c r="CP536" s="38"/>
      <c r="CQ536" s="38"/>
      <c r="CR536" s="38"/>
      <c r="CS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  <c r="BA537" s="38"/>
      <c r="BB537" s="38"/>
      <c r="BC537" s="38"/>
      <c r="BD537" s="38"/>
      <c r="BE537" s="38"/>
      <c r="BF537" s="38"/>
      <c r="BG537" s="38"/>
      <c r="BH537" s="38"/>
      <c r="BI537" s="38"/>
      <c r="BJ537" s="38"/>
      <c r="BK537" s="38"/>
      <c r="BL537" s="38"/>
      <c r="BM537" s="38"/>
      <c r="BN537" s="38"/>
      <c r="BO537" s="38"/>
      <c r="BP537" s="38"/>
      <c r="BQ537" s="38"/>
      <c r="BR537" s="38"/>
      <c r="BS537" s="38"/>
      <c r="BT537" s="38"/>
      <c r="BU537" s="38"/>
      <c r="BV537" s="38"/>
      <c r="BW537" s="38"/>
      <c r="BX537" s="38"/>
      <c r="BY537" s="38"/>
      <c r="BZ537" s="38"/>
      <c r="CA537" s="38"/>
      <c r="CB537" s="38"/>
      <c r="CC537" s="38"/>
      <c r="CD537" s="38"/>
      <c r="CE537" s="38"/>
      <c r="CF537" s="38"/>
      <c r="CG537" s="38"/>
      <c r="CH537" s="38"/>
      <c r="CI537" s="38"/>
      <c r="CJ537" s="38"/>
      <c r="CK537" s="38"/>
      <c r="CL537" s="38"/>
      <c r="CM537" s="38"/>
      <c r="CN537" s="38"/>
      <c r="CO537" s="38"/>
      <c r="CP537" s="38"/>
      <c r="CQ537" s="38"/>
      <c r="CR537" s="38"/>
      <c r="CS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  <c r="BA538" s="38"/>
      <c r="BB538" s="38"/>
      <c r="BC538" s="38"/>
      <c r="BD538" s="38"/>
      <c r="BE538" s="38"/>
      <c r="BF538" s="38"/>
      <c r="BG538" s="38"/>
      <c r="BH538" s="38"/>
      <c r="BI538" s="38"/>
      <c r="BJ538" s="38"/>
      <c r="BK538" s="38"/>
      <c r="BL538" s="38"/>
      <c r="BM538" s="38"/>
      <c r="BN538" s="38"/>
      <c r="BO538" s="38"/>
      <c r="BP538" s="38"/>
      <c r="BQ538" s="38"/>
      <c r="BR538" s="38"/>
      <c r="BS538" s="38"/>
      <c r="BT538" s="38"/>
      <c r="BU538" s="38"/>
      <c r="BV538" s="38"/>
      <c r="BW538" s="38"/>
      <c r="BX538" s="38"/>
      <c r="BY538" s="38"/>
      <c r="BZ538" s="38"/>
      <c r="CA538" s="38"/>
      <c r="CB538" s="38"/>
      <c r="CC538" s="38"/>
      <c r="CD538" s="38"/>
      <c r="CE538" s="38"/>
      <c r="CF538" s="38"/>
      <c r="CG538" s="38"/>
      <c r="CH538" s="38"/>
      <c r="CI538" s="38"/>
      <c r="CJ538" s="38"/>
      <c r="CK538" s="38"/>
      <c r="CL538" s="38"/>
      <c r="CM538" s="38"/>
      <c r="CN538" s="38"/>
      <c r="CO538" s="38"/>
      <c r="CP538" s="38"/>
      <c r="CQ538" s="38"/>
      <c r="CR538" s="38"/>
      <c r="CS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  <c r="BA539" s="38"/>
      <c r="BB539" s="38"/>
      <c r="BC539" s="38"/>
      <c r="BD539" s="38"/>
      <c r="BE539" s="38"/>
      <c r="BF539" s="38"/>
      <c r="BG539" s="38"/>
      <c r="BH539" s="38"/>
      <c r="BI539" s="38"/>
      <c r="BJ539" s="38"/>
      <c r="BK539" s="38"/>
      <c r="BL539" s="38"/>
      <c r="BM539" s="38"/>
      <c r="BN539" s="38"/>
      <c r="BO539" s="38"/>
      <c r="BP539" s="38"/>
      <c r="BQ539" s="38"/>
      <c r="BR539" s="38"/>
      <c r="BS539" s="38"/>
      <c r="BT539" s="38"/>
      <c r="BU539" s="38"/>
      <c r="BV539" s="38"/>
      <c r="BW539" s="38"/>
      <c r="BX539" s="38"/>
      <c r="BY539" s="38"/>
      <c r="BZ539" s="38"/>
      <c r="CA539" s="38"/>
      <c r="CB539" s="38"/>
      <c r="CC539" s="38"/>
      <c r="CD539" s="38"/>
      <c r="CE539" s="38"/>
      <c r="CF539" s="38"/>
      <c r="CG539" s="38"/>
      <c r="CH539" s="38"/>
      <c r="CI539" s="38"/>
      <c r="CJ539" s="38"/>
      <c r="CK539" s="38"/>
      <c r="CL539" s="38"/>
      <c r="CM539" s="38"/>
      <c r="CN539" s="38"/>
      <c r="CO539" s="38"/>
      <c r="CP539" s="38"/>
      <c r="CQ539" s="38"/>
      <c r="CR539" s="38"/>
      <c r="CS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  <c r="BA540" s="38"/>
      <c r="BB540" s="38"/>
      <c r="BC540" s="38"/>
      <c r="BD540" s="38"/>
      <c r="BE540" s="38"/>
      <c r="BF540" s="38"/>
      <c r="BG540" s="38"/>
      <c r="BH540" s="38"/>
      <c r="BI540" s="38"/>
      <c r="BJ540" s="38"/>
      <c r="BK540" s="38"/>
      <c r="BL540" s="38"/>
      <c r="BM540" s="38"/>
      <c r="BN540" s="38"/>
      <c r="BO540" s="38"/>
      <c r="BP540" s="38"/>
      <c r="BQ540" s="38"/>
      <c r="BR540" s="38"/>
      <c r="BS540" s="38"/>
      <c r="BT540" s="38"/>
      <c r="BU540" s="38"/>
      <c r="BV540" s="38"/>
      <c r="BW540" s="38"/>
      <c r="BX540" s="38"/>
      <c r="BY540" s="38"/>
      <c r="BZ540" s="38"/>
      <c r="CA540" s="38"/>
      <c r="CB540" s="38"/>
      <c r="CC540" s="38"/>
      <c r="CD540" s="38"/>
      <c r="CE540" s="38"/>
      <c r="CF540" s="38"/>
      <c r="CG540" s="38"/>
      <c r="CH540" s="38"/>
      <c r="CI540" s="38"/>
      <c r="CJ540" s="38"/>
      <c r="CK540" s="38"/>
      <c r="CL540" s="38"/>
      <c r="CM540" s="38"/>
      <c r="CN540" s="38"/>
      <c r="CO540" s="38"/>
      <c r="CP540" s="38"/>
      <c r="CQ540" s="38"/>
      <c r="CR540" s="38"/>
      <c r="CS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  <c r="BA541" s="38"/>
      <c r="BB541" s="38"/>
      <c r="BC541" s="38"/>
      <c r="BD541" s="38"/>
      <c r="BE541" s="38"/>
      <c r="BF541" s="38"/>
      <c r="BG541" s="38"/>
      <c r="BH541" s="38"/>
      <c r="BI541" s="38"/>
      <c r="BJ541" s="38"/>
      <c r="BK541" s="38"/>
      <c r="BL541" s="38"/>
      <c r="BM541" s="38"/>
      <c r="BN541" s="38"/>
      <c r="BO541" s="38"/>
      <c r="BP541" s="38"/>
      <c r="BQ541" s="38"/>
      <c r="BR541" s="38"/>
      <c r="BS541" s="38"/>
      <c r="BT541" s="38"/>
      <c r="BU541" s="38"/>
      <c r="BV541" s="38"/>
      <c r="BW541" s="38"/>
      <c r="BX541" s="38"/>
      <c r="BY541" s="38"/>
      <c r="BZ541" s="38"/>
      <c r="CA541" s="38"/>
      <c r="CB541" s="38"/>
      <c r="CC541" s="38"/>
      <c r="CD541" s="38"/>
      <c r="CE541" s="38"/>
      <c r="CF541" s="38"/>
      <c r="CG541" s="38"/>
      <c r="CH541" s="38"/>
      <c r="CI541" s="38"/>
      <c r="CJ541" s="38"/>
      <c r="CK541" s="38"/>
      <c r="CL541" s="38"/>
      <c r="CM541" s="38"/>
      <c r="CN541" s="38"/>
      <c r="CO541" s="38"/>
      <c r="CP541" s="38"/>
      <c r="CQ541" s="38"/>
      <c r="CR541" s="38"/>
      <c r="CS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  <c r="BA542" s="38"/>
      <c r="BB542" s="38"/>
      <c r="BC542" s="38"/>
      <c r="BD542" s="38"/>
      <c r="BE542" s="38"/>
      <c r="BF542" s="38"/>
      <c r="BG542" s="38"/>
      <c r="BH542" s="38"/>
      <c r="BI542" s="38"/>
      <c r="BJ542" s="38"/>
      <c r="BK542" s="38"/>
      <c r="BL542" s="38"/>
      <c r="BM542" s="38"/>
      <c r="BN542" s="38"/>
      <c r="BO542" s="38"/>
      <c r="BP542" s="38"/>
      <c r="BQ542" s="38"/>
      <c r="BR542" s="38"/>
      <c r="BS542" s="38"/>
      <c r="BT542" s="38"/>
      <c r="BU542" s="38"/>
      <c r="BV542" s="38"/>
      <c r="BW542" s="38"/>
      <c r="BX542" s="38"/>
      <c r="BY542" s="38"/>
      <c r="BZ542" s="38"/>
      <c r="CA542" s="38"/>
      <c r="CB542" s="38"/>
      <c r="CC542" s="38"/>
      <c r="CD542" s="38"/>
      <c r="CE542" s="38"/>
      <c r="CF542" s="38"/>
      <c r="CG542" s="38"/>
      <c r="CH542" s="38"/>
      <c r="CI542" s="38"/>
      <c r="CJ542" s="38"/>
      <c r="CK542" s="38"/>
      <c r="CL542" s="38"/>
      <c r="CM542" s="38"/>
      <c r="CN542" s="38"/>
      <c r="CO542" s="38"/>
      <c r="CP542" s="38"/>
      <c r="CQ542" s="38"/>
      <c r="CR542" s="38"/>
      <c r="CS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  <c r="BA543" s="38"/>
      <c r="BB543" s="38"/>
      <c r="BC543" s="38"/>
      <c r="BD543" s="38"/>
      <c r="BE543" s="38"/>
      <c r="BF543" s="38"/>
      <c r="BG543" s="38"/>
      <c r="BH543" s="38"/>
      <c r="BI543" s="38"/>
      <c r="BJ543" s="38"/>
      <c r="BK543" s="38"/>
      <c r="BL543" s="38"/>
      <c r="BM543" s="38"/>
      <c r="BN543" s="38"/>
      <c r="BO543" s="38"/>
      <c r="BP543" s="38"/>
      <c r="BQ543" s="38"/>
      <c r="BR543" s="38"/>
      <c r="BS543" s="38"/>
      <c r="BT543" s="38"/>
      <c r="BU543" s="38"/>
      <c r="BV543" s="38"/>
      <c r="BW543" s="38"/>
      <c r="BX543" s="38"/>
      <c r="BY543" s="38"/>
      <c r="BZ543" s="38"/>
      <c r="CA543" s="38"/>
      <c r="CB543" s="38"/>
      <c r="CC543" s="38"/>
      <c r="CD543" s="38"/>
      <c r="CE543" s="38"/>
      <c r="CF543" s="38"/>
      <c r="CG543" s="38"/>
      <c r="CH543" s="38"/>
      <c r="CI543" s="38"/>
      <c r="CJ543" s="38"/>
      <c r="CK543" s="38"/>
      <c r="CL543" s="38"/>
      <c r="CM543" s="38"/>
      <c r="CN543" s="38"/>
      <c r="CO543" s="38"/>
      <c r="CP543" s="38"/>
      <c r="CQ543" s="38"/>
      <c r="CR543" s="38"/>
      <c r="CS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  <c r="BA544" s="38"/>
      <c r="BB544" s="38"/>
      <c r="BC544" s="38"/>
      <c r="BD544" s="38"/>
      <c r="BE544" s="38"/>
      <c r="BF544" s="38"/>
      <c r="BG544" s="38"/>
      <c r="BH544" s="38"/>
      <c r="BI544" s="38"/>
      <c r="BJ544" s="38"/>
      <c r="BK544" s="38"/>
      <c r="BL544" s="38"/>
      <c r="BM544" s="38"/>
      <c r="BN544" s="38"/>
      <c r="BO544" s="38"/>
      <c r="BP544" s="38"/>
      <c r="BQ544" s="38"/>
      <c r="BR544" s="38"/>
      <c r="BS544" s="38"/>
      <c r="BT544" s="38"/>
      <c r="BU544" s="38"/>
      <c r="BV544" s="38"/>
      <c r="BW544" s="38"/>
      <c r="BX544" s="38"/>
      <c r="BY544" s="38"/>
      <c r="BZ544" s="38"/>
      <c r="CA544" s="38"/>
      <c r="CB544" s="38"/>
      <c r="CC544" s="38"/>
      <c r="CD544" s="38"/>
      <c r="CE544" s="38"/>
      <c r="CF544" s="38"/>
      <c r="CG544" s="38"/>
      <c r="CH544" s="38"/>
      <c r="CI544" s="38"/>
      <c r="CJ544" s="38"/>
      <c r="CK544" s="38"/>
      <c r="CL544" s="38"/>
      <c r="CM544" s="38"/>
      <c r="CN544" s="38"/>
      <c r="CO544" s="38"/>
      <c r="CP544" s="38"/>
      <c r="CQ544" s="38"/>
      <c r="CR544" s="38"/>
      <c r="CS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  <c r="BA545" s="38"/>
      <c r="BB545" s="38"/>
      <c r="BC545" s="38"/>
      <c r="BD545" s="38"/>
      <c r="BE545" s="38"/>
      <c r="BF545" s="38"/>
      <c r="BG545" s="38"/>
      <c r="BH545" s="38"/>
      <c r="BI545" s="38"/>
      <c r="BJ545" s="38"/>
      <c r="BK545" s="38"/>
      <c r="BL545" s="38"/>
      <c r="BM545" s="38"/>
      <c r="BN545" s="38"/>
      <c r="BO545" s="38"/>
      <c r="BP545" s="38"/>
      <c r="BQ545" s="38"/>
      <c r="BR545" s="38"/>
      <c r="BS545" s="38"/>
      <c r="BT545" s="38"/>
      <c r="BU545" s="38"/>
      <c r="BV545" s="38"/>
      <c r="BW545" s="38"/>
      <c r="BX545" s="38"/>
      <c r="BY545" s="38"/>
      <c r="BZ545" s="38"/>
      <c r="CA545" s="38"/>
      <c r="CB545" s="38"/>
      <c r="CC545" s="38"/>
      <c r="CD545" s="38"/>
      <c r="CE545" s="38"/>
      <c r="CF545" s="38"/>
      <c r="CG545" s="38"/>
      <c r="CH545" s="38"/>
      <c r="CI545" s="38"/>
      <c r="CJ545" s="38"/>
      <c r="CK545" s="38"/>
      <c r="CL545" s="38"/>
      <c r="CM545" s="38"/>
      <c r="CN545" s="38"/>
      <c r="CO545" s="38"/>
      <c r="CP545" s="38"/>
      <c r="CQ545" s="38"/>
      <c r="CR545" s="38"/>
      <c r="CS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  <c r="BA546" s="38"/>
      <c r="BB546" s="38"/>
      <c r="BC546" s="38"/>
      <c r="BD546" s="38"/>
      <c r="BE546" s="38"/>
      <c r="BF546" s="38"/>
      <c r="BG546" s="38"/>
      <c r="BH546" s="38"/>
      <c r="BI546" s="38"/>
      <c r="BJ546" s="38"/>
      <c r="BK546" s="38"/>
      <c r="BL546" s="38"/>
      <c r="BM546" s="38"/>
      <c r="BN546" s="38"/>
      <c r="BO546" s="38"/>
      <c r="BP546" s="38"/>
      <c r="BQ546" s="38"/>
      <c r="BR546" s="38"/>
      <c r="BS546" s="38"/>
      <c r="BT546" s="38"/>
      <c r="BU546" s="38"/>
      <c r="BV546" s="38"/>
      <c r="BW546" s="38"/>
      <c r="BX546" s="38"/>
      <c r="BY546" s="38"/>
      <c r="BZ546" s="38"/>
      <c r="CA546" s="38"/>
      <c r="CB546" s="38"/>
      <c r="CC546" s="38"/>
      <c r="CD546" s="38"/>
      <c r="CE546" s="38"/>
      <c r="CF546" s="38"/>
      <c r="CG546" s="38"/>
      <c r="CH546" s="38"/>
      <c r="CI546" s="38"/>
      <c r="CJ546" s="38"/>
      <c r="CK546" s="38"/>
      <c r="CL546" s="38"/>
      <c r="CM546" s="38"/>
      <c r="CN546" s="38"/>
      <c r="CO546" s="38"/>
      <c r="CP546" s="38"/>
      <c r="CQ546" s="38"/>
      <c r="CR546" s="38"/>
      <c r="CS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  <c r="BA547" s="38"/>
      <c r="BB547" s="38"/>
      <c r="BC547" s="38"/>
      <c r="BD547" s="38"/>
      <c r="BE547" s="38"/>
      <c r="BF547" s="38"/>
      <c r="BG547" s="38"/>
      <c r="BH547" s="38"/>
      <c r="BI547" s="38"/>
      <c r="BJ547" s="38"/>
      <c r="BK547" s="38"/>
      <c r="BL547" s="38"/>
      <c r="BM547" s="38"/>
      <c r="BN547" s="38"/>
      <c r="BO547" s="38"/>
      <c r="BP547" s="38"/>
      <c r="BQ547" s="38"/>
      <c r="BR547" s="38"/>
      <c r="BS547" s="38"/>
      <c r="BT547" s="38"/>
      <c r="BU547" s="38"/>
      <c r="BV547" s="38"/>
      <c r="BW547" s="38"/>
      <c r="BX547" s="38"/>
      <c r="BY547" s="38"/>
      <c r="BZ547" s="38"/>
      <c r="CA547" s="38"/>
      <c r="CB547" s="38"/>
      <c r="CC547" s="38"/>
      <c r="CD547" s="38"/>
      <c r="CE547" s="38"/>
      <c r="CF547" s="38"/>
      <c r="CG547" s="38"/>
      <c r="CH547" s="38"/>
      <c r="CI547" s="38"/>
      <c r="CJ547" s="38"/>
      <c r="CK547" s="38"/>
      <c r="CL547" s="38"/>
      <c r="CM547" s="38"/>
      <c r="CN547" s="38"/>
      <c r="CO547" s="38"/>
      <c r="CP547" s="38"/>
      <c r="CQ547" s="38"/>
      <c r="CR547" s="38"/>
      <c r="CS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  <c r="BA548" s="38"/>
      <c r="BB548" s="38"/>
      <c r="BC548" s="38"/>
      <c r="BD548" s="38"/>
      <c r="BE548" s="38"/>
      <c r="BF548" s="38"/>
      <c r="BG548" s="38"/>
      <c r="BH548" s="38"/>
      <c r="BI548" s="38"/>
      <c r="BJ548" s="38"/>
      <c r="BK548" s="38"/>
      <c r="BL548" s="38"/>
      <c r="BM548" s="38"/>
      <c r="BN548" s="38"/>
      <c r="BO548" s="38"/>
      <c r="BP548" s="38"/>
      <c r="BQ548" s="38"/>
      <c r="BR548" s="38"/>
      <c r="BS548" s="38"/>
      <c r="BT548" s="38"/>
      <c r="BU548" s="38"/>
      <c r="BV548" s="38"/>
      <c r="BW548" s="38"/>
      <c r="BX548" s="38"/>
      <c r="BY548" s="38"/>
      <c r="BZ548" s="38"/>
      <c r="CA548" s="38"/>
      <c r="CB548" s="38"/>
      <c r="CC548" s="38"/>
      <c r="CD548" s="38"/>
      <c r="CE548" s="38"/>
      <c r="CF548" s="38"/>
      <c r="CG548" s="38"/>
      <c r="CH548" s="38"/>
      <c r="CI548" s="38"/>
      <c r="CJ548" s="38"/>
      <c r="CK548" s="38"/>
      <c r="CL548" s="38"/>
      <c r="CM548" s="38"/>
      <c r="CN548" s="38"/>
      <c r="CO548" s="38"/>
      <c r="CP548" s="38"/>
      <c r="CQ548" s="38"/>
      <c r="CR548" s="38"/>
      <c r="CS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  <c r="BA549" s="38"/>
      <c r="BB549" s="38"/>
      <c r="BC549" s="38"/>
      <c r="BD549" s="38"/>
      <c r="BE549" s="38"/>
      <c r="BF549" s="38"/>
      <c r="BG549" s="38"/>
      <c r="BH549" s="38"/>
      <c r="BI549" s="38"/>
      <c r="BJ549" s="38"/>
      <c r="BK549" s="38"/>
      <c r="BL549" s="38"/>
      <c r="BM549" s="38"/>
      <c r="BN549" s="38"/>
      <c r="BO549" s="38"/>
      <c r="BP549" s="38"/>
      <c r="BQ549" s="38"/>
      <c r="BR549" s="38"/>
      <c r="BS549" s="38"/>
      <c r="BT549" s="38"/>
      <c r="BU549" s="38"/>
      <c r="BV549" s="38"/>
      <c r="BW549" s="38"/>
      <c r="BX549" s="38"/>
      <c r="BY549" s="38"/>
      <c r="BZ549" s="38"/>
      <c r="CA549" s="38"/>
      <c r="CB549" s="38"/>
      <c r="CC549" s="38"/>
      <c r="CD549" s="38"/>
      <c r="CE549" s="38"/>
      <c r="CF549" s="38"/>
      <c r="CG549" s="38"/>
      <c r="CH549" s="38"/>
      <c r="CI549" s="38"/>
      <c r="CJ549" s="38"/>
      <c r="CK549" s="38"/>
      <c r="CL549" s="38"/>
      <c r="CM549" s="38"/>
      <c r="CN549" s="38"/>
      <c r="CO549" s="38"/>
      <c r="CP549" s="38"/>
      <c r="CQ549" s="38"/>
      <c r="CR549" s="38"/>
      <c r="CS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  <c r="BA550" s="38"/>
      <c r="BB550" s="38"/>
      <c r="BC550" s="38"/>
      <c r="BD550" s="38"/>
      <c r="BE550" s="38"/>
      <c r="BF550" s="38"/>
      <c r="BG550" s="38"/>
      <c r="BH550" s="38"/>
      <c r="BI550" s="38"/>
      <c r="BJ550" s="38"/>
      <c r="BK550" s="38"/>
      <c r="BL550" s="38"/>
      <c r="BM550" s="38"/>
      <c r="BN550" s="38"/>
      <c r="BO550" s="38"/>
      <c r="BP550" s="38"/>
      <c r="BQ550" s="38"/>
      <c r="BR550" s="38"/>
      <c r="BS550" s="38"/>
      <c r="BT550" s="38"/>
      <c r="BU550" s="38"/>
      <c r="BV550" s="38"/>
      <c r="BW550" s="38"/>
      <c r="BX550" s="38"/>
      <c r="BY550" s="38"/>
      <c r="BZ550" s="38"/>
      <c r="CA550" s="38"/>
      <c r="CB550" s="38"/>
      <c r="CC550" s="38"/>
      <c r="CD550" s="38"/>
      <c r="CE550" s="38"/>
      <c r="CF550" s="38"/>
      <c r="CG550" s="38"/>
      <c r="CH550" s="38"/>
      <c r="CI550" s="38"/>
      <c r="CJ550" s="38"/>
      <c r="CK550" s="38"/>
      <c r="CL550" s="38"/>
      <c r="CM550" s="38"/>
      <c r="CN550" s="38"/>
      <c r="CO550" s="38"/>
      <c r="CP550" s="38"/>
      <c r="CQ550" s="38"/>
      <c r="CR550" s="38"/>
      <c r="CS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  <c r="BA551" s="38"/>
      <c r="BB551" s="38"/>
      <c r="BC551" s="38"/>
      <c r="BD551" s="38"/>
      <c r="BE551" s="38"/>
      <c r="BF551" s="38"/>
      <c r="BG551" s="38"/>
      <c r="BH551" s="38"/>
      <c r="BI551" s="38"/>
      <c r="BJ551" s="38"/>
      <c r="BK551" s="38"/>
      <c r="BL551" s="38"/>
      <c r="BM551" s="38"/>
      <c r="BN551" s="38"/>
      <c r="BO551" s="38"/>
      <c r="BP551" s="38"/>
      <c r="BQ551" s="38"/>
      <c r="BR551" s="38"/>
      <c r="BS551" s="38"/>
      <c r="BT551" s="38"/>
      <c r="BU551" s="38"/>
      <c r="BV551" s="38"/>
      <c r="BW551" s="38"/>
      <c r="BX551" s="38"/>
      <c r="BY551" s="38"/>
      <c r="BZ551" s="38"/>
      <c r="CA551" s="38"/>
      <c r="CB551" s="38"/>
      <c r="CC551" s="38"/>
      <c r="CD551" s="38"/>
      <c r="CE551" s="38"/>
      <c r="CF551" s="38"/>
      <c r="CG551" s="38"/>
      <c r="CH551" s="38"/>
      <c r="CI551" s="38"/>
      <c r="CJ551" s="38"/>
      <c r="CK551" s="38"/>
      <c r="CL551" s="38"/>
      <c r="CM551" s="38"/>
      <c r="CN551" s="38"/>
      <c r="CO551" s="38"/>
      <c r="CP551" s="38"/>
      <c r="CQ551" s="38"/>
      <c r="CR551" s="38"/>
      <c r="CS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  <c r="BA552" s="38"/>
      <c r="BB552" s="38"/>
      <c r="BC552" s="38"/>
      <c r="BD552" s="38"/>
      <c r="BE552" s="38"/>
      <c r="BF552" s="38"/>
      <c r="BG552" s="38"/>
      <c r="BH552" s="38"/>
      <c r="BI552" s="38"/>
      <c r="BJ552" s="38"/>
      <c r="BK552" s="38"/>
      <c r="BL552" s="38"/>
      <c r="BM552" s="38"/>
      <c r="BN552" s="38"/>
      <c r="BO552" s="38"/>
      <c r="BP552" s="38"/>
      <c r="BQ552" s="38"/>
      <c r="BR552" s="38"/>
      <c r="BS552" s="38"/>
      <c r="BT552" s="38"/>
      <c r="BU552" s="38"/>
      <c r="BV552" s="38"/>
      <c r="BW552" s="38"/>
      <c r="BX552" s="38"/>
      <c r="BY552" s="38"/>
      <c r="BZ552" s="38"/>
      <c r="CA552" s="38"/>
      <c r="CB552" s="38"/>
      <c r="CC552" s="38"/>
      <c r="CD552" s="38"/>
      <c r="CE552" s="38"/>
      <c r="CF552" s="38"/>
      <c r="CG552" s="38"/>
      <c r="CH552" s="38"/>
      <c r="CI552" s="38"/>
      <c r="CJ552" s="38"/>
      <c r="CK552" s="38"/>
      <c r="CL552" s="38"/>
      <c r="CM552" s="38"/>
      <c r="CN552" s="38"/>
      <c r="CO552" s="38"/>
      <c r="CP552" s="38"/>
      <c r="CQ552" s="38"/>
      <c r="CR552" s="38"/>
      <c r="CS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  <c r="BA553" s="38"/>
      <c r="BB553" s="38"/>
      <c r="BC553" s="38"/>
      <c r="BD553" s="38"/>
      <c r="BE553" s="38"/>
      <c r="BF553" s="38"/>
      <c r="BG553" s="38"/>
      <c r="BH553" s="38"/>
      <c r="BI553" s="38"/>
      <c r="BJ553" s="38"/>
      <c r="BK553" s="38"/>
      <c r="BL553" s="38"/>
      <c r="BM553" s="38"/>
      <c r="BN553" s="38"/>
      <c r="BO553" s="38"/>
      <c r="BP553" s="38"/>
      <c r="BQ553" s="38"/>
      <c r="BR553" s="38"/>
      <c r="BS553" s="38"/>
      <c r="BT553" s="38"/>
      <c r="BU553" s="38"/>
      <c r="BV553" s="38"/>
      <c r="BW553" s="38"/>
      <c r="BX553" s="38"/>
      <c r="BY553" s="38"/>
      <c r="BZ553" s="38"/>
      <c r="CA553" s="38"/>
      <c r="CB553" s="38"/>
      <c r="CC553" s="38"/>
      <c r="CD553" s="38"/>
      <c r="CE553" s="38"/>
      <c r="CF553" s="38"/>
      <c r="CG553" s="38"/>
      <c r="CH553" s="38"/>
      <c r="CI553" s="38"/>
      <c r="CJ553" s="38"/>
      <c r="CK553" s="38"/>
      <c r="CL553" s="38"/>
      <c r="CM553" s="38"/>
      <c r="CN553" s="38"/>
      <c r="CO553" s="38"/>
      <c r="CP553" s="38"/>
      <c r="CQ553" s="38"/>
      <c r="CR553" s="38"/>
      <c r="CS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  <c r="BA554" s="38"/>
      <c r="BB554" s="38"/>
      <c r="BC554" s="38"/>
      <c r="BD554" s="38"/>
      <c r="BE554" s="38"/>
      <c r="BF554" s="38"/>
      <c r="BG554" s="38"/>
      <c r="BH554" s="38"/>
      <c r="BI554" s="38"/>
      <c r="BJ554" s="38"/>
      <c r="BK554" s="38"/>
      <c r="BL554" s="38"/>
      <c r="BM554" s="38"/>
      <c r="BN554" s="38"/>
      <c r="BO554" s="38"/>
      <c r="BP554" s="38"/>
      <c r="BQ554" s="38"/>
      <c r="BR554" s="38"/>
      <c r="BS554" s="38"/>
      <c r="BT554" s="38"/>
      <c r="BU554" s="38"/>
      <c r="BV554" s="38"/>
      <c r="BW554" s="38"/>
      <c r="BX554" s="38"/>
      <c r="BY554" s="38"/>
      <c r="BZ554" s="38"/>
      <c r="CA554" s="38"/>
      <c r="CB554" s="38"/>
      <c r="CC554" s="38"/>
      <c r="CD554" s="38"/>
      <c r="CE554" s="38"/>
      <c r="CF554" s="38"/>
      <c r="CG554" s="38"/>
      <c r="CH554" s="38"/>
      <c r="CI554" s="38"/>
      <c r="CJ554" s="38"/>
      <c r="CK554" s="38"/>
      <c r="CL554" s="38"/>
      <c r="CM554" s="38"/>
      <c r="CN554" s="38"/>
      <c r="CO554" s="38"/>
      <c r="CP554" s="38"/>
      <c r="CQ554" s="38"/>
      <c r="CR554" s="38"/>
      <c r="CS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  <c r="BA555" s="38"/>
      <c r="BB555" s="38"/>
      <c r="BC555" s="38"/>
      <c r="BD555" s="38"/>
      <c r="BE555" s="38"/>
      <c r="BF555" s="38"/>
      <c r="BG555" s="38"/>
      <c r="BH555" s="38"/>
      <c r="BI555" s="38"/>
      <c r="BJ555" s="38"/>
      <c r="BK555" s="38"/>
      <c r="BL555" s="38"/>
      <c r="BM555" s="38"/>
      <c r="BN555" s="38"/>
      <c r="BO555" s="38"/>
      <c r="BP555" s="38"/>
      <c r="BQ555" s="38"/>
      <c r="BR555" s="38"/>
      <c r="BS555" s="38"/>
      <c r="BT555" s="38"/>
      <c r="BU555" s="38"/>
      <c r="BV555" s="38"/>
      <c r="BW555" s="38"/>
      <c r="BX555" s="38"/>
      <c r="BY555" s="38"/>
      <c r="BZ555" s="38"/>
      <c r="CA555" s="38"/>
      <c r="CB555" s="38"/>
      <c r="CC555" s="38"/>
      <c r="CD555" s="38"/>
      <c r="CE555" s="38"/>
      <c r="CF555" s="38"/>
      <c r="CG555" s="38"/>
      <c r="CH555" s="38"/>
      <c r="CI555" s="38"/>
      <c r="CJ555" s="38"/>
      <c r="CK555" s="38"/>
      <c r="CL555" s="38"/>
      <c r="CM555" s="38"/>
      <c r="CN555" s="38"/>
      <c r="CO555" s="38"/>
      <c r="CP555" s="38"/>
      <c r="CQ555" s="38"/>
      <c r="CR555" s="38"/>
      <c r="CS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  <c r="BA556" s="38"/>
      <c r="BB556" s="38"/>
      <c r="BC556" s="38"/>
      <c r="BD556" s="38"/>
      <c r="BE556" s="38"/>
      <c r="BF556" s="38"/>
      <c r="BG556" s="38"/>
      <c r="BH556" s="38"/>
      <c r="BI556" s="38"/>
      <c r="BJ556" s="38"/>
      <c r="BK556" s="38"/>
      <c r="BL556" s="38"/>
      <c r="BM556" s="38"/>
      <c r="BN556" s="38"/>
      <c r="BO556" s="38"/>
      <c r="BP556" s="38"/>
      <c r="BQ556" s="38"/>
      <c r="BR556" s="38"/>
      <c r="BS556" s="38"/>
      <c r="BT556" s="38"/>
      <c r="BU556" s="38"/>
      <c r="BV556" s="38"/>
      <c r="BW556" s="38"/>
      <c r="BX556" s="38"/>
      <c r="BY556" s="38"/>
      <c r="BZ556" s="38"/>
      <c r="CA556" s="38"/>
      <c r="CB556" s="38"/>
      <c r="CC556" s="38"/>
      <c r="CD556" s="38"/>
      <c r="CE556" s="38"/>
      <c r="CF556" s="38"/>
      <c r="CG556" s="38"/>
      <c r="CH556" s="38"/>
      <c r="CI556" s="38"/>
      <c r="CJ556" s="38"/>
      <c r="CK556" s="38"/>
      <c r="CL556" s="38"/>
      <c r="CM556" s="38"/>
      <c r="CN556" s="38"/>
      <c r="CO556" s="38"/>
      <c r="CP556" s="38"/>
      <c r="CQ556" s="38"/>
      <c r="CR556" s="38"/>
      <c r="CS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  <c r="BA557" s="38"/>
      <c r="BB557" s="38"/>
      <c r="BC557" s="38"/>
      <c r="BD557" s="38"/>
      <c r="BE557" s="38"/>
      <c r="BF557" s="38"/>
      <c r="BG557" s="38"/>
      <c r="BH557" s="38"/>
      <c r="BI557" s="38"/>
      <c r="BJ557" s="38"/>
      <c r="BK557" s="38"/>
      <c r="BL557" s="38"/>
      <c r="BM557" s="38"/>
      <c r="BN557" s="38"/>
      <c r="BO557" s="38"/>
      <c r="BP557" s="38"/>
      <c r="BQ557" s="38"/>
      <c r="BR557" s="38"/>
      <c r="BS557" s="38"/>
      <c r="BT557" s="38"/>
      <c r="BU557" s="38"/>
      <c r="BV557" s="38"/>
      <c r="BW557" s="38"/>
      <c r="BX557" s="38"/>
      <c r="BY557" s="38"/>
      <c r="BZ557" s="38"/>
      <c r="CA557" s="38"/>
      <c r="CB557" s="38"/>
      <c r="CC557" s="38"/>
      <c r="CD557" s="38"/>
      <c r="CE557" s="38"/>
      <c r="CF557" s="38"/>
      <c r="CG557" s="38"/>
      <c r="CH557" s="38"/>
      <c r="CI557" s="38"/>
      <c r="CJ557" s="38"/>
      <c r="CK557" s="38"/>
      <c r="CL557" s="38"/>
      <c r="CM557" s="38"/>
      <c r="CN557" s="38"/>
      <c r="CO557" s="38"/>
      <c r="CP557" s="38"/>
      <c r="CQ557" s="38"/>
      <c r="CR557" s="38"/>
      <c r="CS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  <c r="BA558" s="38"/>
      <c r="BB558" s="38"/>
      <c r="BC558" s="38"/>
      <c r="BD558" s="38"/>
      <c r="BE558" s="38"/>
      <c r="BF558" s="38"/>
      <c r="BG558" s="38"/>
      <c r="BH558" s="38"/>
      <c r="BI558" s="38"/>
      <c r="BJ558" s="38"/>
      <c r="BK558" s="38"/>
      <c r="BL558" s="38"/>
      <c r="BM558" s="38"/>
      <c r="BN558" s="38"/>
      <c r="BO558" s="38"/>
      <c r="BP558" s="38"/>
      <c r="BQ558" s="38"/>
      <c r="BR558" s="38"/>
      <c r="BS558" s="38"/>
      <c r="BT558" s="38"/>
      <c r="BU558" s="38"/>
      <c r="BV558" s="38"/>
      <c r="BW558" s="38"/>
      <c r="BX558" s="38"/>
      <c r="BY558" s="38"/>
      <c r="BZ558" s="38"/>
      <c r="CA558" s="38"/>
      <c r="CB558" s="38"/>
      <c r="CC558" s="38"/>
      <c r="CD558" s="38"/>
      <c r="CE558" s="38"/>
      <c r="CF558" s="38"/>
      <c r="CG558" s="38"/>
      <c r="CH558" s="38"/>
      <c r="CI558" s="38"/>
      <c r="CJ558" s="38"/>
      <c r="CK558" s="38"/>
      <c r="CL558" s="38"/>
      <c r="CM558" s="38"/>
      <c r="CN558" s="38"/>
      <c r="CO558" s="38"/>
      <c r="CP558" s="38"/>
      <c r="CQ558" s="38"/>
      <c r="CR558" s="38"/>
      <c r="CS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/>
      <c r="BC559" s="38"/>
      <c r="BD559" s="38"/>
      <c r="BE559" s="38"/>
      <c r="BF559" s="38"/>
      <c r="BG559" s="38"/>
      <c r="BH559" s="38"/>
      <c r="BI559" s="38"/>
      <c r="BJ559" s="38"/>
      <c r="BK559" s="38"/>
      <c r="BL559" s="38"/>
      <c r="BM559" s="38"/>
      <c r="BN559" s="38"/>
      <c r="BO559" s="38"/>
      <c r="BP559" s="38"/>
      <c r="BQ559" s="38"/>
      <c r="BR559" s="38"/>
      <c r="BS559" s="38"/>
      <c r="BT559" s="38"/>
      <c r="BU559" s="38"/>
      <c r="BV559" s="38"/>
      <c r="BW559" s="38"/>
      <c r="BX559" s="38"/>
      <c r="BY559" s="38"/>
      <c r="BZ559" s="38"/>
      <c r="CA559" s="38"/>
      <c r="CB559" s="38"/>
      <c r="CC559" s="38"/>
      <c r="CD559" s="38"/>
      <c r="CE559" s="38"/>
      <c r="CF559" s="38"/>
      <c r="CG559" s="38"/>
      <c r="CH559" s="38"/>
      <c r="CI559" s="38"/>
      <c r="CJ559" s="38"/>
      <c r="CK559" s="38"/>
      <c r="CL559" s="38"/>
      <c r="CM559" s="38"/>
      <c r="CN559" s="38"/>
      <c r="CO559" s="38"/>
      <c r="CP559" s="38"/>
      <c r="CQ559" s="38"/>
      <c r="CR559" s="38"/>
      <c r="CS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  <c r="BA560" s="38"/>
      <c r="BB560" s="38"/>
      <c r="BC560" s="38"/>
      <c r="BD560" s="38"/>
      <c r="BE560" s="38"/>
      <c r="BF560" s="38"/>
      <c r="BG560" s="38"/>
      <c r="BH560" s="38"/>
      <c r="BI560" s="38"/>
      <c r="BJ560" s="38"/>
      <c r="BK560" s="38"/>
      <c r="BL560" s="38"/>
      <c r="BM560" s="38"/>
      <c r="BN560" s="38"/>
      <c r="BO560" s="38"/>
      <c r="BP560" s="38"/>
      <c r="BQ560" s="38"/>
      <c r="BR560" s="38"/>
      <c r="BS560" s="38"/>
      <c r="BT560" s="38"/>
      <c r="BU560" s="38"/>
      <c r="BV560" s="38"/>
      <c r="BW560" s="38"/>
      <c r="BX560" s="38"/>
      <c r="BY560" s="38"/>
      <c r="BZ560" s="38"/>
      <c r="CA560" s="38"/>
      <c r="CB560" s="38"/>
      <c r="CC560" s="38"/>
      <c r="CD560" s="38"/>
      <c r="CE560" s="38"/>
      <c r="CF560" s="38"/>
      <c r="CG560" s="38"/>
      <c r="CH560" s="38"/>
      <c r="CI560" s="38"/>
      <c r="CJ560" s="38"/>
      <c r="CK560" s="38"/>
      <c r="CL560" s="38"/>
      <c r="CM560" s="38"/>
      <c r="CN560" s="38"/>
      <c r="CO560" s="38"/>
      <c r="CP560" s="38"/>
      <c r="CQ560" s="38"/>
      <c r="CR560" s="38"/>
      <c r="CS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BD561" s="38"/>
      <c r="BE561" s="38"/>
      <c r="BF561" s="38"/>
      <c r="BG561" s="38"/>
      <c r="BH561" s="38"/>
      <c r="BI561" s="38"/>
      <c r="BJ561" s="38"/>
      <c r="BK561" s="38"/>
      <c r="BL561" s="38"/>
      <c r="BM561" s="38"/>
      <c r="BN561" s="38"/>
      <c r="BO561" s="38"/>
      <c r="BP561" s="38"/>
      <c r="BQ561" s="38"/>
      <c r="BR561" s="38"/>
      <c r="BS561" s="38"/>
      <c r="BT561" s="38"/>
      <c r="BU561" s="38"/>
      <c r="BV561" s="38"/>
      <c r="BW561" s="38"/>
      <c r="BX561" s="38"/>
      <c r="BY561" s="38"/>
      <c r="BZ561" s="38"/>
      <c r="CA561" s="38"/>
      <c r="CB561" s="38"/>
      <c r="CC561" s="38"/>
      <c r="CD561" s="38"/>
      <c r="CE561" s="38"/>
      <c r="CF561" s="38"/>
      <c r="CG561" s="38"/>
      <c r="CH561" s="38"/>
      <c r="CI561" s="38"/>
      <c r="CJ561" s="38"/>
      <c r="CK561" s="38"/>
      <c r="CL561" s="38"/>
      <c r="CM561" s="38"/>
      <c r="CN561" s="38"/>
      <c r="CO561" s="38"/>
      <c r="CP561" s="38"/>
      <c r="CQ561" s="38"/>
      <c r="CR561" s="38"/>
      <c r="CS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  <c r="BF562" s="38"/>
      <c r="BG562" s="38"/>
      <c r="BH562" s="38"/>
      <c r="BI562" s="38"/>
      <c r="BJ562" s="38"/>
      <c r="BK562" s="38"/>
      <c r="BL562" s="38"/>
      <c r="BM562" s="38"/>
      <c r="BN562" s="38"/>
      <c r="BO562" s="38"/>
      <c r="BP562" s="38"/>
      <c r="BQ562" s="38"/>
      <c r="BR562" s="38"/>
      <c r="BS562" s="38"/>
      <c r="BT562" s="38"/>
      <c r="BU562" s="38"/>
      <c r="BV562" s="38"/>
      <c r="BW562" s="38"/>
      <c r="BX562" s="38"/>
      <c r="BY562" s="38"/>
      <c r="BZ562" s="38"/>
      <c r="CA562" s="38"/>
      <c r="CB562" s="38"/>
      <c r="CC562" s="38"/>
      <c r="CD562" s="38"/>
      <c r="CE562" s="38"/>
      <c r="CF562" s="38"/>
      <c r="CG562" s="38"/>
      <c r="CH562" s="38"/>
      <c r="CI562" s="38"/>
      <c r="CJ562" s="38"/>
      <c r="CK562" s="38"/>
      <c r="CL562" s="38"/>
      <c r="CM562" s="38"/>
      <c r="CN562" s="38"/>
      <c r="CO562" s="38"/>
      <c r="CP562" s="38"/>
      <c r="CQ562" s="38"/>
      <c r="CR562" s="38"/>
      <c r="CS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  <c r="BA563" s="38"/>
      <c r="BB563" s="38"/>
      <c r="BC563" s="38"/>
      <c r="BD563" s="38"/>
      <c r="BE563" s="38"/>
      <c r="BF563" s="38"/>
      <c r="BG563" s="38"/>
      <c r="BH563" s="38"/>
      <c r="BI563" s="38"/>
      <c r="BJ563" s="38"/>
      <c r="BK563" s="38"/>
      <c r="BL563" s="38"/>
      <c r="BM563" s="38"/>
      <c r="BN563" s="38"/>
      <c r="BO563" s="38"/>
      <c r="BP563" s="38"/>
      <c r="BQ563" s="38"/>
      <c r="BR563" s="38"/>
      <c r="BS563" s="38"/>
      <c r="BT563" s="38"/>
      <c r="BU563" s="38"/>
      <c r="BV563" s="38"/>
      <c r="BW563" s="38"/>
      <c r="BX563" s="38"/>
      <c r="BY563" s="38"/>
      <c r="BZ563" s="38"/>
      <c r="CA563" s="38"/>
      <c r="CB563" s="38"/>
      <c r="CC563" s="38"/>
      <c r="CD563" s="38"/>
      <c r="CE563" s="38"/>
      <c r="CF563" s="38"/>
      <c r="CG563" s="38"/>
      <c r="CH563" s="38"/>
      <c r="CI563" s="38"/>
      <c r="CJ563" s="38"/>
      <c r="CK563" s="38"/>
      <c r="CL563" s="38"/>
      <c r="CM563" s="38"/>
      <c r="CN563" s="38"/>
      <c r="CO563" s="38"/>
      <c r="CP563" s="38"/>
      <c r="CQ563" s="38"/>
      <c r="CR563" s="38"/>
      <c r="CS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  <c r="BA564" s="38"/>
      <c r="BB564" s="38"/>
      <c r="BC564" s="38"/>
      <c r="BD564" s="38"/>
      <c r="BE564" s="38"/>
      <c r="BF564" s="38"/>
      <c r="BG564" s="38"/>
      <c r="BH564" s="38"/>
      <c r="BI564" s="38"/>
      <c r="BJ564" s="38"/>
      <c r="BK564" s="38"/>
      <c r="BL564" s="38"/>
      <c r="BM564" s="38"/>
      <c r="BN564" s="38"/>
      <c r="BO564" s="38"/>
      <c r="BP564" s="38"/>
      <c r="BQ564" s="38"/>
      <c r="BR564" s="38"/>
      <c r="BS564" s="38"/>
      <c r="BT564" s="38"/>
      <c r="BU564" s="38"/>
      <c r="BV564" s="38"/>
      <c r="BW564" s="38"/>
      <c r="BX564" s="38"/>
      <c r="BY564" s="38"/>
      <c r="BZ564" s="38"/>
      <c r="CA564" s="38"/>
      <c r="CB564" s="38"/>
      <c r="CC564" s="38"/>
      <c r="CD564" s="38"/>
      <c r="CE564" s="38"/>
      <c r="CF564" s="38"/>
      <c r="CG564" s="38"/>
      <c r="CH564" s="38"/>
      <c r="CI564" s="38"/>
      <c r="CJ564" s="38"/>
      <c r="CK564" s="38"/>
      <c r="CL564" s="38"/>
      <c r="CM564" s="38"/>
      <c r="CN564" s="38"/>
      <c r="CO564" s="38"/>
      <c r="CP564" s="38"/>
      <c r="CQ564" s="38"/>
      <c r="CR564" s="38"/>
      <c r="CS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  <c r="BA565" s="38"/>
      <c r="BB565" s="38"/>
      <c r="BC565" s="38"/>
      <c r="BD565" s="38"/>
      <c r="BE565" s="38"/>
      <c r="BF565" s="38"/>
      <c r="BG565" s="38"/>
      <c r="BH565" s="38"/>
      <c r="BI565" s="38"/>
      <c r="BJ565" s="38"/>
      <c r="BK565" s="38"/>
      <c r="BL565" s="38"/>
      <c r="BM565" s="38"/>
      <c r="BN565" s="38"/>
      <c r="BO565" s="38"/>
      <c r="BP565" s="38"/>
      <c r="BQ565" s="38"/>
      <c r="BR565" s="38"/>
      <c r="BS565" s="38"/>
      <c r="BT565" s="38"/>
      <c r="BU565" s="38"/>
      <c r="BV565" s="38"/>
      <c r="BW565" s="38"/>
      <c r="BX565" s="38"/>
      <c r="BY565" s="38"/>
      <c r="BZ565" s="38"/>
      <c r="CA565" s="38"/>
      <c r="CB565" s="38"/>
      <c r="CC565" s="38"/>
      <c r="CD565" s="38"/>
      <c r="CE565" s="38"/>
      <c r="CF565" s="38"/>
      <c r="CG565" s="38"/>
      <c r="CH565" s="38"/>
      <c r="CI565" s="38"/>
      <c r="CJ565" s="38"/>
      <c r="CK565" s="38"/>
      <c r="CL565" s="38"/>
      <c r="CM565" s="38"/>
      <c r="CN565" s="38"/>
      <c r="CO565" s="38"/>
      <c r="CP565" s="38"/>
      <c r="CQ565" s="38"/>
      <c r="CR565" s="38"/>
      <c r="CS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  <c r="BA566" s="38"/>
      <c r="BB566" s="38"/>
      <c r="BC566" s="38"/>
      <c r="BD566" s="38"/>
      <c r="BE566" s="38"/>
      <c r="BF566" s="38"/>
      <c r="BG566" s="38"/>
      <c r="BH566" s="38"/>
      <c r="BI566" s="38"/>
      <c r="BJ566" s="38"/>
      <c r="BK566" s="38"/>
      <c r="BL566" s="38"/>
      <c r="BM566" s="38"/>
      <c r="BN566" s="38"/>
      <c r="BO566" s="38"/>
      <c r="BP566" s="38"/>
      <c r="BQ566" s="38"/>
      <c r="BR566" s="38"/>
      <c r="BS566" s="38"/>
      <c r="BT566" s="38"/>
      <c r="BU566" s="38"/>
      <c r="BV566" s="38"/>
      <c r="BW566" s="38"/>
      <c r="BX566" s="38"/>
      <c r="BY566" s="38"/>
      <c r="BZ566" s="38"/>
      <c r="CA566" s="38"/>
      <c r="CB566" s="38"/>
      <c r="CC566" s="38"/>
      <c r="CD566" s="38"/>
      <c r="CE566" s="38"/>
      <c r="CF566" s="38"/>
      <c r="CG566" s="38"/>
      <c r="CH566" s="38"/>
      <c r="CI566" s="38"/>
      <c r="CJ566" s="38"/>
      <c r="CK566" s="38"/>
      <c r="CL566" s="38"/>
      <c r="CM566" s="38"/>
      <c r="CN566" s="38"/>
      <c r="CO566" s="38"/>
      <c r="CP566" s="38"/>
      <c r="CQ566" s="38"/>
      <c r="CR566" s="38"/>
      <c r="CS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  <c r="BA567" s="38"/>
      <c r="BB567" s="38"/>
      <c r="BC567" s="38"/>
      <c r="BD567" s="38"/>
      <c r="BE567" s="38"/>
      <c r="BF567" s="38"/>
      <c r="BG567" s="38"/>
      <c r="BH567" s="38"/>
      <c r="BI567" s="38"/>
      <c r="BJ567" s="38"/>
      <c r="BK567" s="38"/>
      <c r="BL567" s="38"/>
      <c r="BM567" s="38"/>
      <c r="BN567" s="38"/>
      <c r="BO567" s="38"/>
      <c r="BP567" s="38"/>
      <c r="BQ567" s="38"/>
      <c r="BR567" s="38"/>
      <c r="BS567" s="38"/>
      <c r="BT567" s="38"/>
      <c r="BU567" s="38"/>
      <c r="BV567" s="38"/>
      <c r="BW567" s="38"/>
      <c r="BX567" s="38"/>
      <c r="BY567" s="38"/>
      <c r="BZ567" s="38"/>
      <c r="CA567" s="38"/>
      <c r="CB567" s="38"/>
      <c r="CC567" s="38"/>
      <c r="CD567" s="38"/>
      <c r="CE567" s="38"/>
      <c r="CF567" s="38"/>
      <c r="CG567" s="38"/>
      <c r="CH567" s="38"/>
      <c r="CI567" s="38"/>
      <c r="CJ567" s="38"/>
      <c r="CK567" s="38"/>
      <c r="CL567" s="38"/>
      <c r="CM567" s="38"/>
      <c r="CN567" s="38"/>
      <c r="CO567" s="38"/>
      <c r="CP567" s="38"/>
      <c r="CQ567" s="38"/>
      <c r="CR567" s="38"/>
      <c r="CS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  <c r="BA568" s="38"/>
      <c r="BB568" s="38"/>
      <c r="BC568" s="38"/>
      <c r="BD568" s="38"/>
      <c r="BE568" s="38"/>
      <c r="BF568" s="38"/>
      <c r="BG568" s="38"/>
      <c r="BH568" s="38"/>
      <c r="BI568" s="38"/>
      <c r="BJ568" s="38"/>
      <c r="BK568" s="38"/>
      <c r="BL568" s="38"/>
      <c r="BM568" s="38"/>
      <c r="BN568" s="38"/>
      <c r="BO568" s="38"/>
      <c r="BP568" s="38"/>
      <c r="BQ568" s="38"/>
      <c r="BR568" s="38"/>
      <c r="BS568" s="38"/>
      <c r="BT568" s="38"/>
      <c r="BU568" s="38"/>
      <c r="BV568" s="38"/>
      <c r="BW568" s="38"/>
      <c r="BX568" s="38"/>
      <c r="BY568" s="38"/>
      <c r="BZ568" s="38"/>
      <c r="CA568" s="38"/>
      <c r="CB568" s="38"/>
      <c r="CC568" s="38"/>
      <c r="CD568" s="38"/>
      <c r="CE568" s="38"/>
      <c r="CF568" s="38"/>
      <c r="CG568" s="38"/>
      <c r="CH568" s="38"/>
      <c r="CI568" s="38"/>
      <c r="CJ568" s="38"/>
      <c r="CK568" s="38"/>
      <c r="CL568" s="38"/>
      <c r="CM568" s="38"/>
      <c r="CN568" s="38"/>
      <c r="CO568" s="38"/>
      <c r="CP568" s="38"/>
      <c r="CQ568" s="38"/>
      <c r="CR568" s="38"/>
      <c r="CS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  <c r="BA569" s="38"/>
      <c r="BB569" s="38"/>
      <c r="BC569" s="38"/>
      <c r="BD569" s="38"/>
      <c r="BE569" s="38"/>
      <c r="BF569" s="38"/>
      <c r="BG569" s="38"/>
      <c r="BH569" s="38"/>
      <c r="BI569" s="38"/>
      <c r="BJ569" s="38"/>
      <c r="BK569" s="38"/>
      <c r="BL569" s="38"/>
      <c r="BM569" s="38"/>
      <c r="BN569" s="38"/>
      <c r="BO569" s="38"/>
      <c r="BP569" s="38"/>
      <c r="BQ569" s="38"/>
      <c r="BR569" s="38"/>
      <c r="BS569" s="38"/>
      <c r="BT569" s="38"/>
      <c r="BU569" s="38"/>
      <c r="BV569" s="38"/>
      <c r="BW569" s="38"/>
      <c r="BX569" s="38"/>
      <c r="BY569" s="38"/>
      <c r="BZ569" s="38"/>
      <c r="CA569" s="38"/>
      <c r="CB569" s="38"/>
      <c r="CC569" s="38"/>
      <c r="CD569" s="38"/>
      <c r="CE569" s="38"/>
      <c r="CF569" s="38"/>
      <c r="CG569" s="38"/>
      <c r="CH569" s="38"/>
      <c r="CI569" s="38"/>
      <c r="CJ569" s="38"/>
      <c r="CK569" s="38"/>
      <c r="CL569" s="38"/>
      <c r="CM569" s="38"/>
      <c r="CN569" s="38"/>
      <c r="CO569" s="38"/>
      <c r="CP569" s="38"/>
      <c r="CQ569" s="38"/>
      <c r="CR569" s="38"/>
      <c r="CS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  <c r="BA570" s="38"/>
      <c r="BB570" s="38"/>
      <c r="BC570" s="38"/>
      <c r="BD570" s="38"/>
      <c r="BE570" s="38"/>
      <c r="BF570" s="38"/>
      <c r="BG570" s="38"/>
      <c r="BH570" s="38"/>
      <c r="BI570" s="38"/>
      <c r="BJ570" s="38"/>
      <c r="BK570" s="38"/>
      <c r="BL570" s="38"/>
      <c r="BM570" s="38"/>
      <c r="BN570" s="38"/>
      <c r="BO570" s="38"/>
      <c r="BP570" s="38"/>
      <c r="BQ570" s="38"/>
      <c r="BR570" s="38"/>
      <c r="BS570" s="38"/>
      <c r="BT570" s="38"/>
      <c r="BU570" s="38"/>
      <c r="BV570" s="38"/>
      <c r="BW570" s="38"/>
      <c r="BX570" s="38"/>
      <c r="BY570" s="38"/>
      <c r="BZ570" s="38"/>
      <c r="CA570" s="38"/>
      <c r="CB570" s="38"/>
      <c r="CC570" s="38"/>
      <c r="CD570" s="38"/>
      <c r="CE570" s="38"/>
      <c r="CF570" s="38"/>
      <c r="CG570" s="38"/>
      <c r="CH570" s="38"/>
      <c r="CI570" s="38"/>
      <c r="CJ570" s="38"/>
      <c r="CK570" s="38"/>
      <c r="CL570" s="38"/>
      <c r="CM570" s="38"/>
      <c r="CN570" s="38"/>
      <c r="CO570" s="38"/>
      <c r="CP570" s="38"/>
      <c r="CQ570" s="38"/>
      <c r="CR570" s="38"/>
      <c r="CS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38"/>
      <c r="BC571" s="38"/>
      <c r="BD571" s="38"/>
      <c r="BE571" s="38"/>
      <c r="BF571" s="38"/>
      <c r="BG571" s="38"/>
      <c r="BH571" s="38"/>
      <c r="BI571" s="38"/>
      <c r="BJ571" s="38"/>
      <c r="BK571" s="38"/>
      <c r="BL571" s="38"/>
      <c r="BM571" s="38"/>
      <c r="BN571" s="38"/>
      <c r="BO571" s="38"/>
      <c r="BP571" s="38"/>
      <c r="BQ571" s="38"/>
      <c r="BR571" s="38"/>
      <c r="BS571" s="38"/>
      <c r="BT571" s="38"/>
      <c r="BU571" s="38"/>
      <c r="BV571" s="38"/>
      <c r="BW571" s="38"/>
      <c r="BX571" s="38"/>
      <c r="BY571" s="38"/>
      <c r="BZ571" s="38"/>
      <c r="CA571" s="38"/>
      <c r="CB571" s="38"/>
      <c r="CC571" s="38"/>
      <c r="CD571" s="38"/>
      <c r="CE571" s="38"/>
      <c r="CF571" s="38"/>
      <c r="CG571" s="38"/>
      <c r="CH571" s="38"/>
      <c r="CI571" s="38"/>
      <c r="CJ571" s="38"/>
      <c r="CK571" s="38"/>
      <c r="CL571" s="38"/>
      <c r="CM571" s="38"/>
      <c r="CN571" s="38"/>
      <c r="CO571" s="38"/>
      <c r="CP571" s="38"/>
      <c r="CQ571" s="38"/>
      <c r="CR571" s="38"/>
      <c r="CS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38"/>
      <c r="BC572" s="38"/>
      <c r="BD572" s="38"/>
      <c r="BE572" s="38"/>
      <c r="BF572" s="38"/>
      <c r="BG572" s="38"/>
      <c r="BH572" s="38"/>
      <c r="BI572" s="38"/>
      <c r="BJ572" s="38"/>
      <c r="BK572" s="38"/>
      <c r="BL572" s="38"/>
      <c r="BM572" s="38"/>
      <c r="BN572" s="38"/>
      <c r="BO572" s="38"/>
      <c r="BP572" s="38"/>
      <c r="BQ572" s="38"/>
      <c r="BR572" s="38"/>
      <c r="BS572" s="38"/>
      <c r="BT572" s="38"/>
      <c r="BU572" s="38"/>
      <c r="BV572" s="38"/>
      <c r="BW572" s="38"/>
      <c r="BX572" s="38"/>
      <c r="BY572" s="38"/>
      <c r="BZ572" s="38"/>
      <c r="CA572" s="38"/>
      <c r="CB572" s="38"/>
      <c r="CC572" s="38"/>
      <c r="CD572" s="38"/>
      <c r="CE572" s="38"/>
      <c r="CF572" s="38"/>
      <c r="CG572" s="38"/>
      <c r="CH572" s="38"/>
      <c r="CI572" s="38"/>
      <c r="CJ572" s="38"/>
      <c r="CK572" s="38"/>
      <c r="CL572" s="38"/>
      <c r="CM572" s="38"/>
      <c r="CN572" s="38"/>
      <c r="CO572" s="38"/>
      <c r="CP572" s="38"/>
      <c r="CQ572" s="38"/>
      <c r="CR572" s="38"/>
      <c r="CS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38"/>
      <c r="BC573" s="38"/>
      <c r="BD573" s="38"/>
      <c r="BE573" s="38"/>
      <c r="BF573" s="38"/>
      <c r="BG573" s="38"/>
      <c r="BH573" s="38"/>
      <c r="BI573" s="38"/>
      <c r="BJ573" s="38"/>
      <c r="BK573" s="38"/>
      <c r="BL573" s="38"/>
      <c r="BM573" s="38"/>
      <c r="BN573" s="38"/>
      <c r="BO573" s="38"/>
      <c r="BP573" s="38"/>
      <c r="BQ573" s="38"/>
      <c r="BR573" s="38"/>
      <c r="BS573" s="38"/>
      <c r="BT573" s="38"/>
      <c r="BU573" s="38"/>
      <c r="BV573" s="38"/>
      <c r="BW573" s="38"/>
      <c r="BX573" s="38"/>
      <c r="BY573" s="38"/>
      <c r="BZ573" s="38"/>
      <c r="CA573" s="38"/>
      <c r="CB573" s="38"/>
      <c r="CC573" s="38"/>
      <c r="CD573" s="38"/>
      <c r="CE573" s="38"/>
      <c r="CF573" s="38"/>
      <c r="CG573" s="38"/>
      <c r="CH573" s="38"/>
      <c r="CI573" s="38"/>
      <c r="CJ573" s="38"/>
      <c r="CK573" s="38"/>
      <c r="CL573" s="38"/>
      <c r="CM573" s="38"/>
      <c r="CN573" s="38"/>
      <c r="CO573" s="38"/>
      <c r="CP573" s="38"/>
      <c r="CQ573" s="38"/>
      <c r="CR573" s="38"/>
      <c r="CS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  <c r="BE574" s="38"/>
      <c r="BF574" s="38"/>
      <c r="BG574" s="38"/>
      <c r="BH574" s="38"/>
      <c r="BI574" s="38"/>
      <c r="BJ574" s="38"/>
      <c r="BK574" s="38"/>
      <c r="BL574" s="38"/>
      <c r="BM574" s="38"/>
      <c r="BN574" s="38"/>
      <c r="BO574" s="38"/>
      <c r="BP574" s="38"/>
      <c r="BQ574" s="38"/>
      <c r="BR574" s="38"/>
      <c r="BS574" s="38"/>
      <c r="BT574" s="38"/>
      <c r="BU574" s="38"/>
      <c r="BV574" s="38"/>
      <c r="BW574" s="38"/>
      <c r="BX574" s="38"/>
      <c r="BY574" s="38"/>
      <c r="BZ574" s="38"/>
      <c r="CA574" s="38"/>
      <c r="CB574" s="38"/>
      <c r="CC574" s="38"/>
      <c r="CD574" s="38"/>
      <c r="CE574" s="38"/>
      <c r="CF574" s="38"/>
      <c r="CG574" s="38"/>
      <c r="CH574" s="38"/>
      <c r="CI574" s="38"/>
      <c r="CJ574" s="38"/>
      <c r="CK574" s="38"/>
      <c r="CL574" s="38"/>
      <c r="CM574" s="38"/>
      <c r="CN574" s="38"/>
      <c r="CO574" s="38"/>
      <c r="CP574" s="38"/>
      <c r="CQ574" s="38"/>
      <c r="CR574" s="38"/>
      <c r="CS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  <c r="BE575" s="38"/>
      <c r="BF575" s="38"/>
      <c r="BG575" s="38"/>
      <c r="BH575" s="38"/>
      <c r="BI575" s="38"/>
      <c r="BJ575" s="38"/>
      <c r="BK575" s="38"/>
      <c r="BL575" s="38"/>
      <c r="BM575" s="38"/>
      <c r="BN575" s="38"/>
      <c r="BO575" s="38"/>
      <c r="BP575" s="38"/>
      <c r="BQ575" s="38"/>
      <c r="BR575" s="38"/>
      <c r="BS575" s="38"/>
      <c r="BT575" s="38"/>
      <c r="BU575" s="38"/>
      <c r="BV575" s="38"/>
      <c r="BW575" s="38"/>
      <c r="BX575" s="38"/>
      <c r="BY575" s="38"/>
      <c r="BZ575" s="38"/>
      <c r="CA575" s="38"/>
      <c r="CB575" s="38"/>
      <c r="CC575" s="38"/>
      <c r="CD575" s="38"/>
      <c r="CE575" s="38"/>
      <c r="CF575" s="38"/>
      <c r="CG575" s="38"/>
      <c r="CH575" s="38"/>
      <c r="CI575" s="38"/>
      <c r="CJ575" s="38"/>
      <c r="CK575" s="38"/>
      <c r="CL575" s="38"/>
      <c r="CM575" s="38"/>
      <c r="CN575" s="38"/>
      <c r="CO575" s="38"/>
      <c r="CP575" s="38"/>
      <c r="CQ575" s="38"/>
      <c r="CR575" s="38"/>
      <c r="CS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38"/>
      <c r="BC576" s="38"/>
      <c r="BD576" s="38"/>
      <c r="BE576" s="38"/>
      <c r="BF576" s="38"/>
      <c r="BG576" s="38"/>
      <c r="BH576" s="38"/>
      <c r="BI576" s="38"/>
      <c r="BJ576" s="38"/>
      <c r="BK576" s="38"/>
      <c r="BL576" s="38"/>
      <c r="BM576" s="38"/>
      <c r="BN576" s="38"/>
      <c r="BO576" s="38"/>
      <c r="BP576" s="38"/>
      <c r="BQ576" s="38"/>
      <c r="BR576" s="38"/>
      <c r="BS576" s="38"/>
      <c r="BT576" s="38"/>
      <c r="BU576" s="38"/>
      <c r="BV576" s="38"/>
      <c r="BW576" s="38"/>
      <c r="BX576" s="38"/>
      <c r="BY576" s="38"/>
      <c r="BZ576" s="38"/>
      <c r="CA576" s="38"/>
      <c r="CB576" s="38"/>
      <c r="CC576" s="38"/>
      <c r="CD576" s="38"/>
      <c r="CE576" s="38"/>
      <c r="CF576" s="38"/>
      <c r="CG576" s="38"/>
      <c r="CH576" s="38"/>
      <c r="CI576" s="38"/>
      <c r="CJ576" s="38"/>
      <c r="CK576" s="38"/>
      <c r="CL576" s="38"/>
      <c r="CM576" s="38"/>
      <c r="CN576" s="38"/>
      <c r="CO576" s="38"/>
      <c r="CP576" s="38"/>
      <c r="CQ576" s="38"/>
      <c r="CR576" s="38"/>
      <c r="CS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  <c r="BA577" s="38"/>
      <c r="BB577" s="38"/>
      <c r="BC577" s="38"/>
      <c r="BD577" s="38"/>
      <c r="BE577" s="38"/>
      <c r="BF577" s="38"/>
      <c r="BG577" s="38"/>
      <c r="BH577" s="38"/>
      <c r="BI577" s="38"/>
      <c r="BJ577" s="38"/>
      <c r="BK577" s="38"/>
      <c r="BL577" s="38"/>
      <c r="BM577" s="38"/>
      <c r="BN577" s="38"/>
      <c r="BO577" s="38"/>
      <c r="BP577" s="38"/>
      <c r="BQ577" s="38"/>
      <c r="BR577" s="38"/>
      <c r="BS577" s="38"/>
      <c r="BT577" s="38"/>
      <c r="BU577" s="38"/>
      <c r="BV577" s="38"/>
      <c r="BW577" s="38"/>
      <c r="BX577" s="38"/>
      <c r="BY577" s="38"/>
      <c r="BZ577" s="38"/>
      <c r="CA577" s="38"/>
      <c r="CB577" s="38"/>
      <c r="CC577" s="38"/>
      <c r="CD577" s="38"/>
      <c r="CE577" s="38"/>
      <c r="CF577" s="38"/>
      <c r="CG577" s="38"/>
      <c r="CH577" s="38"/>
      <c r="CI577" s="38"/>
      <c r="CJ577" s="38"/>
      <c r="CK577" s="38"/>
      <c r="CL577" s="38"/>
      <c r="CM577" s="38"/>
      <c r="CN577" s="38"/>
      <c r="CO577" s="38"/>
      <c r="CP577" s="38"/>
      <c r="CQ577" s="38"/>
      <c r="CR577" s="38"/>
      <c r="CS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  <c r="BA578" s="38"/>
      <c r="BB578" s="38"/>
      <c r="BC578" s="38"/>
      <c r="BD578" s="38"/>
      <c r="BE578" s="38"/>
      <c r="BF578" s="38"/>
      <c r="BG578" s="38"/>
      <c r="BH578" s="38"/>
      <c r="BI578" s="38"/>
      <c r="BJ578" s="38"/>
      <c r="BK578" s="38"/>
      <c r="BL578" s="38"/>
      <c r="BM578" s="38"/>
      <c r="BN578" s="38"/>
      <c r="BO578" s="38"/>
      <c r="BP578" s="38"/>
      <c r="BQ578" s="38"/>
      <c r="BR578" s="38"/>
      <c r="BS578" s="38"/>
      <c r="BT578" s="38"/>
      <c r="BU578" s="38"/>
      <c r="BV578" s="38"/>
      <c r="BW578" s="38"/>
      <c r="BX578" s="38"/>
      <c r="BY578" s="38"/>
      <c r="BZ578" s="38"/>
      <c r="CA578" s="38"/>
      <c r="CB578" s="38"/>
      <c r="CC578" s="38"/>
      <c r="CD578" s="38"/>
      <c r="CE578" s="38"/>
      <c r="CF578" s="38"/>
      <c r="CG578" s="38"/>
      <c r="CH578" s="38"/>
      <c r="CI578" s="38"/>
      <c r="CJ578" s="38"/>
      <c r="CK578" s="38"/>
      <c r="CL578" s="38"/>
      <c r="CM578" s="38"/>
      <c r="CN578" s="38"/>
      <c r="CO578" s="38"/>
      <c r="CP578" s="38"/>
      <c r="CQ578" s="38"/>
      <c r="CR578" s="38"/>
      <c r="CS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  <c r="BA579" s="38"/>
      <c r="BB579" s="38"/>
      <c r="BC579" s="38"/>
      <c r="BD579" s="38"/>
      <c r="BE579" s="38"/>
      <c r="BF579" s="38"/>
      <c r="BG579" s="38"/>
      <c r="BH579" s="38"/>
      <c r="BI579" s="38"/>
      <c r="BJ579" s="38"/>
      <c r="BK579" s="38"/>
      <c r="BL579" s="38"/>
      <c r="BM579" s="38"/>
      <c r="BN579" s="38"/>
      <c r="BO579" s="38"/>
      <c r="BP579" s="38"/>
      <c r="BQ579" s="38"/>
      <c r="BR579" s="38"/>
      <c r="BS579" s="38"/>
      <c r="BT579" s="38"/>
      <c r="BU579" s="38"/>
      <c r="BV579" s="38"/>
      <c r="BW579" s="38"/>
      <c r="BX579" s="38"/>
      <c r="BY579" s="38"/>
      <c r="BZ579" s="38"/>
      <c r="CA579" s="38"/>
      <c r="CB579" s="38"/>
      <c r="CC579" s="38"/>
      <c r="CD579" s="38"/>
      <c r="CE579" s="38"/>
      <c r="CF579" s="38"/>
      <c r="CG579" s="38"/>
      <c r="CH579" s="38"/>
      <c r="CI579" s="38"/>
      <c r="CJ579" s="38"/>
      <c r="CK579" s="38"/>
      <c r="CL579" s="38"/>
      <c r="CM579" s="38"/>
      <c r="CN579" s="38"/>
      <c r="CO579" s="38"/>
      <c r="CP579" s="38"/>
      <c r="CQ579" s="38"/>
      <c r="CR579" s="38"/>
      <c r="CS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  <c r="BA580" s="38"/>
      <c r="BB580" s="38"/>
      <c r="BC580" s="38"/>
      <c r="BD580" s="38"/>
      <c r="BE580" s="38"/>
      <c r="BF580" s="38"/>
      <c r="BG580" s="38"/>
      <c r="BH580" s="38"/>
      <c r="BI580" s="38"/>
      <c r="BJ580" s="38"/>
      <c r="BK580" s="38"/>
      <c r="BL580" s="38"/>
      <c r="BM580" s="38"/>
      <c r="BN580" s="38"/>
      <c r="BO580" s="38"/>
      <c r="BP580" s="38"/>
      <c r="BQ580" s="38"/>
      <c r="BR580" s="38"/>
      <c r="BS580" s="38"/>
      <c r="BT580" s="38"/>
      <c r="BU580" s="38"/>
      <c r="BV580" s="38"/>
      <c r="BW580" s="38"/>
      <c r="BX580" s="38"/>
      <c r="BY580" s="38"/>
      <c r="BZ580" s="38"/>
      <c r="CA580" s="38"/>
      <c r="CB580" s="38"/>
      <c r="CC580" s="38"/>
      <c r="CD580" s="38"/>
      <c r="CE580" s="38"/>
      <c r="CF580" s="38"/>
      <c r="CG580" s="38"/>
      <c r="CH580" s="38"/>
      <c r="CI580" s="38"/>
      <c r="CJ580" s="38"/>
      <c r="CK580" s="38"/>
      <c r="CL580" s="38"/>
      <c r="CM580" s="38"/>
      <c r="CN580" s="38"/>
      <c r="CO580" s="38"/>
      <c r="CP580" s="38"/>
      <c r="CQ580" s="38"/>
      <c r="CR580" s="38"/>
      <c r="CS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  <c r="BA581" s="38"/>
      <c r="BB581" s="38"/>
      <c r="BC581" s="38"/>
      <c r="BD581" s="38"/>
      <c r="BE581" s="38"/>
      <c r="BF581" s="38"/>
      <c r="BG581" s="38"/>
      <c r="BH581" s="38"/>
      <c r="BI581" s="38"/>
      <c r="BJ581" s="38"/>
      <c r="BK581" s="38"/>
      <c r="BL581" s="38"/>
      <c r="BM581" s="38"/>
      <c r="BN581" s="38"/>
      <c r="BO581" s="38"/>
      <c r="BP581" s="38"/>
      <c r="BQ581" s="38"/>
      <c r="BR581" s="38"/>
      <c r="BS581" s="38"/>
      <c r="BT581" s="38"/>
      <c r="BU581" s="38"/>
      <c r="BV581" s="38"/>
      <c r="BW581" s="38"/>
      <c r="BX581" s="38"/>
      <c r="BY581" s="38"/>
      <c r="BZ581" s="38"/>
      <c r="CA581" s="38"/>
      <c r="CB581" s="38"/>
      <c r="CC581" s="38"/>
      <c r="CD581" s="38"/>
      <c r="CE581" s="38"/>
      <c r="CF581" s="38"/>
      <c r="CG581" s="38"/>
      <c r="CH581" s="38"/>
      <c r="CI581" s="38"/>
      <c r="CJ581" s="38"/>
      <c r="CK581" s="38"/>
      <c r="CL581" s="38"/>
      <c r="CM581" s="38"/>
      <c r="CN581" s="38"/>
      <c r="CO581" s="38"/>
      <c r="CP581" s="38"/>
      <c r="CQ581" s="38"/>
      <c r="CR581" s="38"/>
      <c r="CS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  <c r="BA582" s="38"/>
      <c r="BB582" s="38"/>
      <c r="BC582" s="38"/>
      <c r="BD582" s="38"/>
      <c r="BE582" s="38"/>
      <c r="BF582" s="38"/>
      <c r="BG582" s="38"/>
      <c r="BH582" s="38"/>
      <c r="BI582" s="38"/>
      <c r="BJ582" s="38"/>
      <c r="BK582" s="38"/>
      <c r="BL582" s="38"/>
      <c r="BM582" s="38"/>
      <c r="BN582" s="38"/>
      <c r="BO582" s="38"/>
      <c r="BP582" s="38"/>
      <c r="BQ582" s="38"/>
      <c r="BR582" s="38"/>
      <c r="BS582" s="38"/>
      <c r="BT582" s="38"/>
      <c r="BU582" s="38"/>
      <c r="BV582" s="38"/>
      <c r="BW582" s="38"/>
      <c r="BX582" s="38"/>
      <c r="BY582" s="38"/>
      <c r="BZ582" s="38"/>
      <c r="CA582" s="38"/>
      <c r="CB582" s="38"/>
      <c r="CC582" s="38"/>
      <c r="CD582" s="38"/>
      <c r="CE582" s="38"/>
      <c r="CF582" s="38"/>
      <c r="CG582" s="38"/>
      <c r="CH582" s="38"/>
      <c r="CI582" s="38"/>
      <c r="CJ582" s="38"/>
      <c r="CK582" s="38"/>
      <c r="CL582" s="38"/>
      <c r="CM582" s="38"/>
      <c r="CN582" s="38"/>
      <c r="CO582" s="38"/>
      <c r="CP582" s="38"/>
      <c r="CQ582" s="38"/>
      <c r="CR582" s="38"/>
      <c r="CS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  <c r="BA583" s="38"/>
      <c r="BB583" s="38"/>
      <c r="BC583" s="38"/>
      <c r="BD583" s="38"/>
      <c r="BE583" s="38"/>
      <c r="BF583" s="38"/>
      <c r="BG583" s="38"/>
      <c r="BH583" s="38"/>
      <c r="BI583" s="38"/>
      <c r="BJ583" s="38"/>
      <c r="BK583" s="38"/>
      <c r="BL583" s="38"/>
      <c r="BM583" s="38"/>
      <c r="BN583" s="38"/>
      <c r="BO583" s="38"/>
      <c r="BP583" s="38"/>
      <c r="BQ583" s="38"/>
      <c r="BR583" s="38"/>
      <c r="BS583" s="38"/>
      <c r="BT583" s="38"/>
      <c r="BU583" s="38"/>
      <c r="BV583" s="38"/>
      <c r="BW583" s="38"/>
      <c r="BX583" s="38"/>
      <c r="BY583" s="38"/>
      <c r="BZ583" s="38"/>
      <c r="CA583" s="38"/>
      <c r="CB583" s="38"/>
      <c r="CC583" s="38"/>
      <c r="CD583" s="38"/>
      <c r="CE583" s="38"/>
      <c r="CF583" s="38"/>
      <c r="CG583" s="38"/>
      <c r="CH583" s="38"/>
      <c r="CI583" s="38"/>
      <c r="CJ583" s="38"/>
      <c r="CK583" s="38"/>
      <c r="CL583" s="38"/>
      <c r="CM583" s="38"/>
      <c r="CN583" s="38"/>
      <c r="CO583" s="38"/>
      <c r="CP583" s="38"/>
      <c r="CQ583" s="38"/>
      <c r="CR583" s="38"/>
      <c r="CS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  <c r="BA584" s="38"/>
      <c r="BB584" s="38"/>
      <c r="BC584" s="38"/>
      <c r="BD584" s="38"/>
      <c r="BE584" s="38"/>
      <c r="BF584" s="38"/>
      <c r="BG584" s="38"/>
      <c r="BH584" s="38"/>
      <c r="BI584" s="38"/>
      <c r="BJ584" s="38"/>
      <c r="BK584" s="38"/>
      <c r="BL584" s="38"/>
      <c r="BM584" s="38"/>
      <c r="BN584" s="38"/>
      <c r="BO584" s="38"/>
      <c r="BP584" s="38"/>
      <c r="BQ584" s="38"/>
      <c r="BR584" s="38"/>
      <c r="BS584" s="38"/>
      <c r="BT584" s="38"/>
      <c r="BU584" s="38"/>
      <c r="BV584" s="38"/>
      <c r="BW584" s="38"/>
      <c r="BX584" s="38"/>
      <c r="BY584" s="38"/>
      <c r="BZ584" s="38"/>
      <c r="CA584" s="38"/>
      <c r="CB584" s="38"/>
      <c r="CC584" s="38"/>
      <c r="CD584" s="38"/>
      <c r="CE584" s="38"/>
      <c r="CF584" s="38"/>
      <c r="CG584" s="38"/>
      <c r="CH584" s="38"/>
      <c r="CI584" s="38"/>
      <c r="CJ584" s="38"/>
      <c r="CK584" s="38"/>
      <c r="CL584" s="38"/>
      <c r="CM584" s="38"/>
      <c r="CN584" s="38"/>
      <c r="CO584" s="38"/>
      <c r="CP584" s="38"/>
      <c r="CQ584" s="38"/>
      <c r="CR584" s="38"/>
      <c r="CS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  <c r="BA585" s="38"/>
      <c r="BB585" s="38"/>
      <c r="BC585" s="38"/>
      <c r="BD585" s="38"/>
      <c r="BE585" s="38"/>
      <c r="BF585" s="38"/>
      <c r="BG585" s="38"/>
      <c r="BH585" s="38"/>
      <c r="BI585" s="38"/>
      <c r="BJ585" s="38"/>
      <c r="BK585" s="38"/>
      <c r="BL585" s="38"/>
      <c r="BM585" s="38"/>
      <c r="BN585" s="38"/>
      <c r="BO585" s="38"/>
      <c r="BP585" s="38"/>
      <c r="BQ585" s="38"/>
      <c r="BR585" s="38"/>
      <c r="BS585" s="38"/>
      <c r="BT585" s="38"/>
      <c r="BU585" s="38"/>
      <c r="BV585" s="38"/>
      <c r="BW585" s="38"/>
      <c r="BX585" s="38"/>
      <c r="BY585" s="38"/>
      <c r="BZ585" s="38"/>
      <c r="CA585" s="38"/>
      <c r="CB585" s="38"/>
      <c r="CC585" s="38"/>
      <c r="CD585" s="38"/>
      <c r="CE585" s="38"/>
      <c r="CF585" s="38"/>
      <c r="CG585" s="38"/>
      <c r="CH585" s="38"/>
      <c r="CI585" s="38"/>
      <c r="CJ585" s="38"/>
      <c r="CK585" s="38"/>
      <c r="CL585" s="38"/>
      <c r="CM585" s="38"/>
      <c r="CN585" s="38"/>
      <c r="CO585" s="38"/>
      <c r="CP585" s="38"/>
      <c r="CQ585" s="38"/>
      <c r="CR585" s="38"/>
      <c r="CS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  <c r="BA586" s="38"/>
      <c r="BB586" s="38"/>
      <c r="BC586" s="38"/>
      <c r="BD586" s="38"/>
      <c r="BE586" s="38"/>
      <c r="BF586" s="38"/>
      <c r="BG586" s="38"/>
      <c r="BH586" s="38"/>
      <c r="BI586" s="38"/>
      <c r="BJ586" s="38"/>
      <c r="BK586" s="38"/>
      <c r="BL586" s="38"/>
      <c r="BM586" s="38"/>
      <c r="BN586" s="38"/>
      <c r="BO586" s="38"/>
      <c r="BP586" s="38"/>
      <c r="BQ586" s="38"/>
      <c r="BR586" s="38"/>
      <c r="BS586" s="38"/>
      <c r="BT586" s="38"/>
      <c r="BU586" s="38"/>
      <c r="BV586" s="38"/>
      <c r="BW586" s="38"/>
      <c r="BX586" s="38"/>
      <c r="BY586" s="38"/>
      <c r="BZ586" s="38"/>
      <c r="CA586" s="38"/>
      <c r="CB586" s="38"/>
      <c r="CC586" s="38"/>
      <c r="CD586" s="38"/>
      <c r="CE586" s="38"/>
      <c r="CF586" s="38"/>
      <c r="CG586" s="38"/>
      <c r="CH586" s="38"/>
      <c r="CI586" s="38"/>
      <c r="CJ586" s="38"/>
      <c r="CK586" s="38"/>
      <c r="CL586" s="38"/>
      <c r="CM586" s="38"/>
      <c r="CN586" s="38"/>
      <c r="CO586" s="38"/>
      <c r="CP586" s="38"/>
      <c r="CQ586" s="38"/>
      <c r="CR586" s="38"/>
      <c r="CS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  <c r="BA587" s="38"/>
      <c r="BB587" s="38"/>
      <c r="BC587" s="38"/>
      <c r="BD587" s="38"/>
      <c r="BE587" s="38"/>
      <c r="BF587" s="38"/>
      <c r="BG587" s="38"/>
      <c r="BH587" s="38"/>
      <c r="BI587" s="38"/>
      <c r="BJ587" s="38"/>
      <c r="BK587" s="38"/>
      <c r="BL587" s="38"/>
      <c r="BM587" s="38"/>
      <c r="BN587" s="38"/>
      <c r="BO587" s="38"/>
      <c r="BP587" s="38"/>
      <c r="BQ587" s="38"/>
      <c r="BR587" s="38"/>
      <c r="BS587" s="38"/>
      <c r="BT587" s="38"/>
      <c r="BU587" s="38"/>
      <c r="BV587" s="38"/>
      <c r="BW587" s="38"/>
      <c r="BX587" s="38"/>
      <c r="BY587" s="38"/>
      <c r="BZ587" s="38"/>
      <c r="CA587" s="38"/>
      <c r="CB587" s="38"/>
      <c r="CC587" s="38"/>
      <c r="CD587" s="38"/>
      <c r="CE587" s="38"/>
      <c r="CF587" s="38"/>
      <c r="CG587" s="38"/>
      <c r="CH587" s="38"/>
      <c r="CI587" s="38"/>
      <c r="CJ587" s="38"/>
      <c r="CK587" s="38"/>
      <c r="CL587" s="38"/>
      <c r="CM587" s="38"/>
      <c r="CN587" s="38"/>
      <c r="CO587" s="38"/>
      <c r="CP587" s="38"/>
      <c r="CQ587" s="38"/>
      <c r="CR587" s="38"/>
      <c r="CS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  <c r="BA588" s="38"/>
      <c r="BB588" s="38"/>
      <c r="BC588" s="38"/>
      <c r="BD588" s="38"/>
      <c r="BE588" s="38"/>
      <c r="BF588" s="38"/>
      <c r="BG588" s="38"/>
      <c r="BH588" s="38"/>
      <c r="BI588" s="38"/>
      <c r="BJ588" s="38"/>
      <c r="BK588" s="38"/>
      <c r="BL588" s="38"/>
      <c r="BM588" s="38"/>
      <c r="BN588" s="38"/>
      <c r="BO588" s="38"/>
      <c r="BP588" s="38"/>
      <c r="BQ588" s="38"/>
      <c r="BR588" s="38"/>
      <c r="BS588" s="38"/>
      <c r="BT588" s="38"/>
      <c r="BU588" s="38"/>
      <c r="BV588" s="38"/>
      <c r="BW588" s="38"/>
      <c r="BX588" s="38"/>
      <c r="BY588" s="38"/>
      <c r="BZ588" s="38"/>
      <c r="CA588" s="38"/>
      <c r="CB588" s="38"/>
      <c r="CC588" s="38"/>
      <c r="CD588" s="38"/>
      <c r="CE588" s="38"/>
      <c r="CF588" s="38"/>
      <c r="CG588" s="38"/>
      <c r="CH588" s="38"/>
      <c r="CI588" s="38"/>
      <c r="CJ588" s="38"/>
      <c r="CK588" s="38"/>
      <c r="CL588" s="38"/>
      <c r="CM588" s="38"/>
      <c r="CN588" s="38"/>
      <c r="CO588" s="38"/>
      <c r="CP588" s="38"/>
      <c r="CQ588" s="38"/>
      <c r="CR588" s="38"/>
      <c r="CS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  <c r="BA589" s="38"/>
      <c r="BB589" s="38"/>
      <c r="BC589" s="38"/>
      <c r="BD589" s="38"/>
      <c r="BE589" s="38"/>
      <c r="BF589" s="38"/>
      <c r="BG589" s="38"/>
      <c r="BH589" s="38"/>
      <c r="BI589" s="38"/>
      <c r="BJ589" s="38"/>
      <c r="BK589" s="38"/>
      <c r="BL589" s="38"/>
      <c r="BM589" s="38"/>
      <c r="BN589" s="38"/>
      <c r="BO589" s="38"/>
      <c r="BP589" s="38"/>
      <c r="BQ589" s="38"/>
      <c r="BR589" s="38"/>
      <c r="BS589" s="38"/>
      <c r="BT589" s="38"/>
      <c r="BU589" s="38"/>
      <c r="BV589" s="38"/>
      <c r="BW589" s="38"/>
      <c r="BX589" s="38"/>
      <c r="BY589" s="38"/>
      <c r="BZ589" s="38"/>
      <c r="CA589" s="38"/>
      <c r="CB589" s="38"/>
      <c r="CC589" s="38"/>
      <c r="CD589" s="38"/>
      <c r="CE589" s="38"/>
      <c r="CF589" s="38"/>
      <c r="CG589" s="38"/>
      <c r="CH589" s="38"/>
      <c r="CI589" s="38"/>
      <c r="CJ589" s="38"/>
      <c r="CK589" s="38"/>
      <c r="CL589" s="38"/>
      <c r="CM589" s="38"/>
      <c r="CN589" s="38"/>
      <c r="CO589" s="38"/>
      <c r="CP589" s="38"/>
      <c r="CQ589" s="38"/>
      <c r="CR589" s="38"/>
      <c r="CS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  <c r="BA590" s="38"/>
      <c r="BB590" s="38"/>
      <c r="BC590" s="38"/>
      <c r="BD590" s="38"/>
      <c r="BE590" s="38"/>
      <c r="BF590" s="38"/>
      <c r="BG590" s="38"/>
      <c r="BH590" s="38"/>
      <c r="BI590" s="38"/>
      <c r="BJ590" s="38"/>
      <c r="BK590" s="38"/>
      <c r="BL590" s="38"/>
      <c r="BM590" s="38"/>
      <c r="BN590" s="38"/>
      <c r="BO590" s="38"/>
      <c r="BP590" s="38"/>
      <c r="BQ590" s="38"/>
      <c r="BR590" s="38"/>
      <c r="BS590" s="38"/>
      <c r="BT590" s="38"/>
      <c r="BU590" s="38"/>
      <c r="BV590" s="38"/>
      <c r="BW590" s="38"/>
      <c r="BX590" s="38"/>
      <c r="BY590" s="38"/>
      <c r="BZ590" s="38"/>
      <c r="CA590" s="38"/>
      <c r="CB590" s="38"/>
      <c r="CC590" s="38"/>
      <c r="CD590" s="38"/>
      <c r="CE590" s="38"/>
      <c r="CF590" s="38"/>
      <c r="CG590" s="38"/>
      <c r="CH590" s="38"/>
      <c r="CI590" s="38"/>
      <c r="CJ590" s="38"/>
      <c r="CK590" s="38"/>
      <c r="CL590" s="38"/>
      <c r="CM590" s="38"/>
      <c r="CN590" s="38"/>
      <c r="CO590" s="38"/>
      <c r="CP590" s="38"/>
      <c r="CQ590" s="38"/>
      <c r="CR590" s="38"/>
      <c r="CS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  <c r="BA591" s="38"/>
      <c r="BB591" s="38"/>
      <c r="BC591" s="38"/>
      <c r="BD591" s="38"/>
      <c r="BE591" s="38"/>
      <c r="BF591" s="38"/>
      <c r="BG591" s="38"/>
      <c r="BH591" s="38"/>
      <c r="BI591" s="38"/>
      <c r="BJ591" s="38"/>
      <c r="BK591" s="38"/>
      <c r="BL591" s="38"/>
      <c r="BM591" s="38"/>
      <c r="BN591" s="38"/>
      <c r="BO591" s="38"/>
      <c r="BP591" s="38"/>
      <c r="BQ591" s="38"/>
      <c r="BR591" s="38"/>
      <c r="BS591" s="38"/>
      <c r="BT591" s="38"/>
      <c r="BU591" s="38"/>
      <c r="BV591" s="38"/>
      <c r="BW591" s="38"/>
      <c r="BX591" s="38"/>
      <c r="BY591" s="38"/>
      <c r="BZ591" s="38"/>
      <c r="CA591" s="38"/>
      <c r="CB591" s="38"/>
      <c r="CC591" s="38"/>
      <c r="CD591" s="38"/>
      <c r="CE591" s="38"/>
      <c r="CF591" s="38"/>
      <c r="CG591" s="38"/>
      <c r="CH591" s="38"/>
      <c r="CI591" s="38"/>
      <c r="CJ591" s="38"/>
      <c r="CK591" s="38"/>
      <c r="CL591" s="38"/>
      <c r="CM591" s="38"/>
      <c r="CN591" s="38"/>
      <c r="CO591" s="38"/>
      <c r="CP591" s="38"/>
      <c r="CQ591" s="38"/>
      <c r="CR591" s="38"/>
      <c r="CS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  <c r="BA592" s="38"/>
      <c r="BB592" s="38"/>
      <c r="BC592" s="38"/>
      <c r="BD592" s="38"/>
      <c r="BE592" s="38"/>
      <c r="BF592" s="38"/>
      <c r="BG592" s="38"/>
      <c r="BH592" s="38"/>
      <c r="BI592" s="38"/>
      <c r="BJ592" s="38"/>
      <c r="BK592" s="38"/>
      <c r="BL592" s="38"/>
      <c r="BM592" s="38"/>
      <c r="BN592" s="38"/>
      <c r="BO592" s="38"/>
      <c r="BP592" s="38"/>
      <c r="BQ592" s="38"/>
      <c r="BR592" s="38"/>
      <c r="BS592" s="38"/>
      <c r="BT592" s="38"/>
      <c r="BU592" s="38"/>
      <c r="BV592" s="38"/>
      <c r="BW592" s="38"/>
      <c r="BX592" s="38"/>
      <c r="BY592" s="38"/>
      <c r="BZ592" s="38"/>
      <c r="CA592" s="38"/>
      <c r="CB592" s="38"/>
      <c r="CC592" s="38"/>
      <c r="CD592" s="38"/>
      <c r="CE592" s="38"/>
      <c r="CF592" s="38"/>
      <c r="CG592" s="38"/>
      <c r="CH592" s="38"/>
      <c r="CI592" s="38"/>
      <c r="CJ592" s="38"/>
      <c r="CK592" s="38"/>
      <c r="CL592" s="38"/>
      <c r="CM592" s="38"/>
      <c r="CN592" s="38"/>
      <c r="CO592" s="38"/>
      <c r="CP592" s="38"/>
      <c r="CQ592" s="38"/>
      <c r="CR592" s="38"/>
      <c r="CS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  <c r="BA593" s="38"/>
      <c r="BB593" s="38"/>
      <c r="BC593" s="38"/>
      <c r="BD593" s="38"/>
      <c r="BE593" s="38"/>
      <c r="BF593" s="38"/>
      <c r="BG593" s="38"/>
      <c r="BH593" s="38"/>
      <c r="BI593" s="38"/>
      <c r="BJ593" s="38"/>
      <c r="BK593" s="38"/>
      <c r="BL593" s="38"/>
      <c r="BM593" s="38"/>
      <c r="BN593" s="38"/>
      <c r="BO593" s="38"/>
      <c r="BP593" s="38"/>
      <c r="BQ593" s="38"/>
      <c r="BR593" s="38"/>
      <c r="BS593" s="38"/>
      <c r="BT593" s="38"/>
      <c r="BU593" s="38"/>
      <c r="BV593" s="38"/>
      <c r="BW593" s="38"/>
      <c r="BX593" s="38"/>
      <c r="BY593" s="38"/>
      <c r="BZ593" s="38"/>
      <c r="CA593" s="38"/>
      <c r="CB593" s="38"/>
      <c r="CC593" s="38"/>
      <c r="CD593" s="38"/>
      <c r="CE593" s="38"/>
      <c r="CF593" s="38"/>
      <c r="CG593" s="38"/>
      <c r="CH593" s="38"/>
      <c r="CI593" s="38"/>
      <c r="CJ593" s="38"/>
      <c r="CK593" s="38"/>
      <c r="CL593" s="38"/>
      <c r="CM593" s="38"/>
      <c r="CN593" s="38"/>
      <c r="CO593" s="38"/>
      <c r="CP593" s="38"/>
      <c r="CQ593" s="38"/>
      <c r="CR593" s="38"/>
      <c r="CS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  <c r="BA594" s="38"/>
      <c r="BB594" s="38"/>
      <c r="BC594" s="38"/>
      <c r="BD594" s="38"/>
      <c r="BE594" s="38"/>
      <c r="BF594" s="38"/>
      <c r="BG594" s="38"/>
      <c r="BH594" s="38"/>
      <c r="BI594" s="38"/>
      <c r="BJ594" s="38"/>
      <c r="BK594" s="38"/>
      <c r="BL594" s="38"/>
      <c r="BM594" s="38"/>
      <c r="BN594" s="38"/>
      <c r="BO594" s="38"/>
      <c r="BP594" s="38"/>
      <c r="BQ594" s="38"/>
      <c r="BR594" s="38"/>
      <c r="BS594" s="38"/>
      <c r="BT594" s="38"/>
      <c r="BU594" s="38"/>
      <c r="BV594" s="38"/>
      <c r="BW594" s="38"/>
      <c r="BX594" s="38"/>
      <c r="BY594" s="38"/>
      <c r="BZ594" s="38"/>
      <c r="CA594" s="38"/>
      <c r="CB594" s="38"/>
      <c r="CC594" s="38"/>
      <c r="CD594" s="38"/>
      <c r="CE594" s="38"/>
      <c r="CF594" s="38"/>
      <c r="CG594" s="38"/>
      <c r="CH594" s="38"/>
      <c r="CI594" s="38"/>
      <c r="CJ594" s="38"/>
      <c r="CK594" s="38"/>
      <c r="CL594" s="38"/>
      <c r="CM594" s="38"/>
      <c r="CN594" s="38"/>
      <c r="CO594" s="38"/>
      <c r="CP594" s="38"/>
      <c r="CQ594" s="38"/>
      <c r="CR594" s="38"/>
      <c r="CS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  <c r="BA595" s="38"/>
      <c r="BB595" s="38"/>
      <c r="BC595" s="38"/>
      <c r="BD595" s="38"/>
      <c r="BE595" s="38"/>
      <c r="BF595" s="38"/>
      <c r="BG595" s="38"/>
      <c r="BH595" s="38"/>
      <c r="BI595" s="38"/>
      <c r="BJ595" s="38"/>
      <c r="BK595" s="38"/>
      <c r="BL595" s="38"/>
      <c r="BM595" s="38"/>
      <c r="BN595" s="38"/>
      <c r="BO595" s="38"/>
      <c r="BP595" s="38"/>
      <c r="BQ595" s="38"/>
      <c r="BR595" s="38"/>
      <c r="BS595" s="38"/>
      <c r="BT595" s="38"/>
      <c r="BU595" s="38"/>
      <c r="BV595" s="38"/>
      <c r="BW595" s="38"/>
      <c r="BX595" s="38"/>
      <c r="BY595" s="38"/>
      <c r="BZ595" s="38"/>
      <c r="CA595" s="38"/>
      <c r="CB595" s="38"/>
      <c r="CC595" s="38"/>
      <c r="CD595" s="38"/>
      <c r="CE595" s="38"/>
      <c r="CF595" s="38"/>
      <c r="CG595" s="38"/>
      <c r="CH595" s="38"/>
      <c r="CI595" s="38"/>
      <c r="CJ595" s="38"/>
      <c r="CK595" s="38"/>
      <c r="CL595" s="38"/>
      <c r="CM595" s="38"/>
      <c r="CN595" s="38"/>
      <c r="CO595" s="38"/>
      <c r="CP595" s="38"/>
      <c r="CQ595" s="38"/>
      <c r="CR595" s="38"/>
      <c r="CS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  <c r="BA596" s="38"/>
      <c r="BB596" s="38"/>
      <c r="BC596" s="38"/>
      <c r="BD596" s="38"/>
      <c r="BE596" s="38"/>
      <c r="BF596" s="38"/>
      <c r="BG596" s="38"/>
      <c r="BH596" s="38"/>
      <c r="BI596" s="38"/>
      <c r="BJ596" s="38"/>
      <c r="BK596" s="38"/>
      <c r="BL596" s="38"/>
      <c r="BM596" s="38"/>
      <c r="BN596" s="38"/>
      <c r="BO596" s="38"/>
      <c r="BP596" s="38"/>
      <c r="BQ596" s="38"/>
      <c r="BR596" s="38"/>
      <c r="BS596" s="38"/>
      <c r="BT596" s="38"/>
      <c r="BU596" s="38"/>
      <c r="BV596" s="38"/>
      <c r="BW596" s="38"/>
      <c r="BX596" s="38"/>
      <c r="BY596" s="38"/>
      <c r="BZ596" s="38"/>
      <c r="CA596" s="38"/>
      <c r="CB596" s="38"/>
      <c r="CC596" s="38"/>
      <c r="CD596" s="38"/>
      <c r="CE596" s="38"/>
      <c r="CF596" s="38"/>
      <c r="CG596" s="38"/>
      <c r="CH596" s="38"/>
      <c r="CI596" s="38"/>
      <c r="CJ596" s="38"/>
      <c r="CK596" s="38"/>
      <c r="CL596" s="38"/>
      <c r="CM596" s="38"/>
      <c r="CN596" s="38"/>
      <c r="CO596" s="38"/>
      <c r="CP596" s="38"/>
      <c r="CQ596" s="38"/>
      <c r="CR596" s="38"/>
      <c r="CS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  <c r="BA597" s="38"/>
      <c r="BB597" s="38"/>
      <c r="BC597" s="38"/>
      <c r="BD597" s="38"/>
      <c r="BE597" s="38"/>
      <c r="BF597" s="38"/>
      <c r="BG597" s="38"/>
      <c r="BH597" s="38"/>
      <c r="BI597" s="38"/>
      <c r="BJ597" s="38"/>
      <c r="BK597" s="38"/>
      <c r="BL597" s="38"/>
      <c r="BM597" s="38"/>
      <c r="BN597" s="38"/>
      <c r="BO597" s="38"/>
      <c r="BP597" s="38"/>
      <c r="BQ597" s="38"/>
      <c r="BR597" s="38"/>
      <c r="BS597" s="38"/>
      <c r="BT597" s="38"/>
      <c r="BU597" s="38"/>
      <c r="BV597" s="38"/>
      <c r="BW597" s="38"/>
      <c r="BX597" s="38"/>
      <c r="BY597" s="38"/>
      <c r="BZ597" s="38"/>
      <c r="CA597" s="38"/>
      <c r="CB597" s="38"/>
      <c r="CC597" s="38"/>
      <c r="CD597" s="38"/>
      <c r="CE597" s="38"/>
      <c r="CF597" s="38"/>
      <c r="CG597" s="38"/>
      <c r="CH597" s="38"/>
      <c r="CI597" s="38"/>
      <c r="CJ597" s="38"/>
      <c r="CK597" s="38"/>
      <c r="CL597" s="38"/>
      <c r="CM597" s="38"/>
      <c r="CN597" s="38"/>
      <c r="CO597" s="38"/>
      <c r="CP597" s="38"/>
      <c r="CQ597" s="38"/>
      <c r="CR597" s="38"/>
      <c r="CS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  <c r="BA598" s="38"/>
      <c r="BB598" s="38"/>
      <c r="BC598" s="38"/>
      <c r="BD598" s="38"/>
      <c r="BE598" s="38"/>
      <c r="BF598" s="38"/>
      <c r="BG598" s="38"/>
      <c r="BH598" s="38"/>
      <c r="BI598" s="38"/>
      <c r="BJ598" s="38"/>
      <c r="BK598" s="38"/>
      <c r="BL598" s="38"/>
      <c r="BM598" s="38"/>
      <c r="BN598" s="38"/>
      <c r="BO598" s="38"/>
      <c r="BP598" s="38"/>
      <c r="BQ598" s="38"/>
      <c r="BR598" s="38"/>
      <c r="BS598" s="38"/>
      <c r="BT598" s="38"/>
      <c r="BU598" s="38"/>
      <c r="BV598" s="38"/>
      <c r="BW598" s="38"/>
      <c r="BX598" s="38"/>
      <c r="BY598" s="38"/>
      <c r="BZ598" s="38"/>
      <c r="CA598" s="38"/>
      <c r="CB598" s="38"/>
      <c r="CC598" s="38"/>
      <c r="CD598" s="38"/>
      <c r="CE598" s="38"/>
      <c r="CF598" s="38"/>
      <c r="CG598" s="38"/>
      <c r="CH598" s="38"/>
      <c r="CI598" s="38"/>
      <c r="CJ598" s="38"/>
      <c r="CK598" s="38"/>
      <c r="CL598" s="38"/>
      <c r="CM598" s="38"/>
      <c r="CN598" s="38"/>
      <c r="CO598" s="38"/>
      <c r="CP598" s="38"/>
      <c r="CQ598" s="38"/>
      <c r="CR598" s="38"/>
      <c r="CS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  <c r="BA599" s="38"/>
      <c r="BB599" s="38"/>
      <c r="BC599" s="38"/>
      <c r="BD599" s="38"/>
      <c r="BE599" s="38"/>
      <c r="BF599" s="38"/>
      <c r="BG599" s="38"/>
      <c r="BH599" s="38"/>
      <c r="BI599" s="38"/>
      <c r="BJ599" s="38"/>
      <c r="BK599" s="38"/>
      <c r="BL599" s="38"/>
      <c r="BM599" s="38"/>
      <c r="BN599" s="38"/>
      <c r="BO599" s="38"/>
      <c r="BP599" s="38"/>
      <c r="BQ599" s="38"/>
      <c r="BR599" s="38"/>
      <c r="BS599" s="38"/>
      <c r="BT599" s="38"/>
      <c r="BU599" s="38"/>
      <c r="BV599" s="38"/>
      <c r="BW599" s="38"/>
      <c r="BX599" s="38"/>
      <c r="BY599" s="38"/>
      <c r="BZ599" s="38"/>
      <c r="CA599" s="38"/>
      <c r="CB599" s="38"/>
      <c r="CC599" s="38"/>
      <c r="CD599" s="38"/>
      <c r="CE599" s="38"/>
      <c r="CF599" s="38"/>
      <c r="CG599" s="38"/>
      <c r="CH599" s="38"/>
      <c r="CI599" s="38"/>
      <c r="CJ599" s="38"/>
      <c r="CK599" s="38"/>
      <c r="CL599" s="38"/>
      <c r="CM599" s="38"/>
      <c r="CN599" s="38"/>
      <c r="CO599" s="38"/>
      <c r="CP599" s="38"/>
      <c r="CQ599" s="38"/>
      <c r="CR599" s="38"/>
      <c r="CS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  <c r="BA600" s="38"/>
      <c r="BB600" s="38"/>
      <c r="BC600" s="38"/>
      <c r="BD600" s="38"/>
      <c r="BE600" s="38"/>
      <c r="BF600" s="38"/>
      <c r="BG600" s="38"/>
      <c r="BH600" s="38"/>
      <c r="BI600" s="38"/>
      <c r="BJ600" s="38"/>
      <c r="BK600" s="38"/>
      <c r="BL600" s="38"/>
      <c r="BM600" s="38"/>
      <c r="BN600" s="38"/>
      <c r="BO600" s="38"/>
      <c r="BP600" s="38"/>
      <c r="BQ600" s="38"/>
      <c r="BR600" s="38"/>
      <c r="BS600" s="38"/>
      <c r="BT600" s="38"/>
      <c r="BU600" s="38"/>
      <c r="BV600" s="38"/>
      <c r="BW600" s="38"/>
      <c r="BX600" s="38"/>
      <c r="BY600" s="38"/>
      <c r="BZ600" s="38"/>
      <c r="CA600" s="38"/>
      <c r="CB600" s="38"/>
      <c r="CC600" s="38"/>
      <c r="CD600" s="38"/>
      <c r="CE600" s="38"/>
      <c r="CF600" s="38"/>
      <c r="CG600" s="38"/>
      <c r="CH600" s="38"/>
      <c r="CI600" s="38"/>
      <c r="CJ600" s="38"/>
      <c r="CK600" s="38"/>
      <c r="CL600" s="38"/>
      <c r="CM600" s="38"/>
      <c r="CN600" s="38"/>
      <c r="CO600" s="38"/>
      <c r="CP600" s="38"/>
      <c r="CQ600" s="38"/>
      <c r="CR600" s="38"/>
      <c r="CS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  <c r="BA601" s="38"/>
      <c r="BB601" s="38"/>
      <c r="BC601" s="38"/>
      <c r="BD601" s="38"/>
      <c r="BE601" s="38"/>
      <c r="BF601" s="38"/>
      <c r="BG601" s="38"/>
      <c r="BH601" s="38"/>
      <c r="BI601" s="38"/>
      <c r="BJ601" s="38"/>
      <c r="BK601" s="38"/>
      <c r="BL601" s="38"/>
      <c r="BM601" s="38"/>
      <c r="BN601" s="38"/>
      <c r="BO601" s="38"/>
      <c r="BP601" s="38"/>
      <c r="BQ601" s="38"/>
      <c r="BR601" s="38"/>
      <c r="BS601" s="38"/>
      <c r="BT601" s="38"/>
      <c r="BU601" s="38"/>
      <c r="BV601" s="38"/>
      <c r="BW601" s="38"/>
      <c r="BX601" s="38"/>
      <c r="BY601" s="38"/>
      <c r="BZ601" s="38"/>
      <c r="CA601" s="38"/>
      <c r="CB601" s="38"/>
      <c r="CC601" s="38"/>
      <c r="CD601" s="38"/>
      <c r="CE601" s="38"/>
      <c r="CF601" s="38"/>
      <c r="CG601" s="38"/>
      <c r="CH601" s="38"/>
      <c r="CI601" s="38"/>
      <c r="CJ601" s="38"/>
      <c r="CK601" s="38"/>
      <c r="CL601" s="38"/>
      <c r="CM601" s="38"/>
      <c r="CN601" s="38"/>
      <c r="CO601" s="38"/>
      <c r="CP601" s="38"/>
      <c r="CQ601" s="38"/>
      <c r="CR601" s="38"/>
      <c r="CS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  <c r="BA602" s="38"/>
      <c r="BB602" s="38"/>
      <c r="BC602" s="38"/>
      <c r="BD602" s="38"/>
      <c r="BE602" s="38"/>
      <c r="BF602" s="38"/>
      <c r="BG602" s="38"/>
      <c r="BH602" s="38"/>
      <c r="BI602" s="38"/>
      <c r="BJ602" s="38"/>
      <c r="BK602" s="38"/>
      <c r="BL602" s="38"/>
      <c r="BM602" s="38"/>
      <c r="BN602" s="38"/>
      <c r="BO602" s="38"/>
      <c r="BP602" s="38"/>
      <c r="BQ602" s="38"/>
      <c r="BR602" s="38"/>
      <c r="BS602" s="38"/>
      <c r="BT602" s="38"/>
      <c r="BU602" s="38"/>
      <c r="BV602" s="38"/>
      <c r="BW602" s="38"/>
      <c r="BX602" s="38"/>
      <c r="BY602" s="38"/>
      <c r="BZ602" s="38"/>
      <c r="CA602" s="38"/>
      <c r="CB602" s="38"/>
      <c r="CC602" s="38"/>
      <c r="CD602" s="38"/>
      <c r="CE602" s="38"/>
      <c r="CF602" s="38"/>
      <c r="CG602" s="38"/>
      <c r="CH602" s="38"/>
      <c r="CI602" s="38"/>
      <c r="CJ602" s="38"/>
      <c r="CK602" s="38"/>
      <c r="CL602" s="38"/>
      <c r="CM602" s="38"/>
      <c r="CN602" s="38"/>
      <c r="CO602" s="38"/>
      <c r="CP602" s="38"/>
      <c r="CQ602" s="38"/>
      <c r="CR602" s="38"/>
      <c r="CS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  <c r="BA603" s="38"/>
      <c r="BB603" s="38"/>
      <c r="BC603" s="38"/>
      <c r="BD603" s="38"/>
      <c r="BE603" s="38"/>
      <c r="BF603" s="38"/>
      <c r="BG603" s="38"/>
      <c r="BH603" s="38"/>
      <c r="BI603" s="38"/>
      <c r="BJ603" s="38"/>
      <c r="BK603" s="38"/>
      <c r="BL603" s="38"/>
      <c r="BM603" s="38"/>
      <c r="BN603" s="38"/>
      <c r="BO603" s="38"/>
      <c r="BP603" s="38"/>
      <c r="BQ603" s="38"/>
      <c r="BR603" s="38"/>
      <c r="BS603" s="38"/>
      <c r="BT603" s="38"/>
      <c r="BU603" s="38"/>
      <c r="BV603" s="38"/>
      <c r="BW603" s="38"/>
      <c r="BX603" s="38"/>
      <c r="BY603" s="38"/>
      <c r="BZ603" s="38"/>
      <c r="CA603" s="38"/>
      <c r="CB603" s="38"/>
      <c r="CC603" s="38"/>
      <c r="CD603" s="38"/>
      <c r="CE603" s="38"/>
      <c r="CF603" s="38"/>
      <c r="CG603" s="38"/>
      <c r="CH603" s="38"/>
      <c r="CI603" s="38"/>
      <c r="CJ603" s="38"/>
      <c r="CK603" s="38"/>
      <c r="CL603" s="38"/>
      <c r="CM603" s="38"/>
      <c r="CN603" s="38"/>
      <c r="CO603" s="38"/>
      <c r="CP603" s="38"/>
      <c r="CQ603" s="38"/>
      <c r="CR603" s="38"/>
      <c r="CS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  <c r="BA604" s="38"/>
      <c r="BB604" s="38"/>
      <c r="BC604" s="38"/>
      <c r="BD604" s="38"/>
      <c r="BE604" s="38"/>
      <c r="BF604" s="38"/>
      <c r="BG604" s="38"/>
      <c r="BH604" s="38"/>
      <c r="BI604" s="38"/>
      <c r="BJ604" s="38"/>
      <c r="BK604" s="38"/>
      <c r="BL604" s="38"/>
      <c r="BM604" s="38"/>
      <c r="BN604" s="38"/>
      <c r="BO604" s="38"/>
      <c r="BP604" s="38"/>
      <c r="BQ604" s="38"/>
      <c r="BR604" s="38"/>
      <c r="BS604" s="38"/>
      <c r="BT604" s="38"/>
      <c r="BU604" s="38"/>
      <c r="BV604" s="38"/>
      <c r="BW604" s="38"/>
      <c r="BX604" s="38"/>
      <c r="BY604" s="38"/>
      <c r="BZ604" s="38"/>
      <c r="CA604" s="38"/>
      <c r="CB604" s="38"/>
      <c r="CC604" s="38"/>
      <c r="CD604" s="38"/>
      <c r="CE604" s="38"/>
      <c r="CF604" s="38"/>
      <c r="CG604" s="38"/>
      <c r="CH604" s="38"/>
      <c r="CI604" s="38"/>
      <c r="CJ604" s="38"/>
      <c r="CK604" s="38"/>
      <c r="CL604" s="38"/>
      <c r="CM604" s="38"/>
      <c r="CN604" s="38"/>
      <c r="CO604" s="38"/>
      <c r="CP604" s="38"/>
      <c r="CQ604" s="38"/>
      <c r="CR604" s="38"/>
      <c r="CS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  <c r="BA605" s="38"/>
      <c r="BB605" s="38"/>
      <c r="BC605" s="38"/>
      <c r="BD605" s="38"/>
      <c r="BE605" s="38"/>
      <c r="BF605" s="38"/>
      <c r="BG605" s="38"/>
      <c r="BH605" s="38"/>
      <c r="BI605" s="38"/>
      <c r="BJ605" s="38"/>
      <c r="BK605" s="38"/>
      <c r="BL605" s="38"/>
      <c r="BM605" s="38"/>
      <c r="BN605" s="38"/>
      <c r="BO605" s="38"/>
      <c r="BP605" s="38"/>
      <c r="BQ605" s="38"/>
      <c r="BR605" s="38"/>
      <c r="BS605" s="38"/>
      <c r="BT605" s="38"/>
      <c r="BU605" s="38"/>
      <c r="BV605" s="38"/>
      <c r="BW605" s="38"/>
      <c r="BX605" s="38"/>
      <c r="BY605" s="38"/>
      <c r="BZ605" s="38"/>
      <c r="CA605" s="38"/>
      <c r="CB605" s="38"/>
      <c r="CC605" s="38"/>
      <c r="CD605" s="38"/>
      <c r="CE605" s="38"/>
      <c r="CF605" s="38"/>
      <c r="CG605" s="38"/>
      <c r="CH605" s="38"/>
      <c r="CI605" s="38"/>
      <c r="CJ605" s="38"/>
      <c r="CK605" s="38"/>
      <c r="CL605" s="38"/>
      <c r="CM605" s="38"/>
      <c r="CN605" s="38"/>
      <c r="CO605" s="38"/>
      <c r="CP605" s="38"/>
      <c r="CQ605" s="38"/>
      <c r="CR605" s="38"/>
      <c r="CS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  <c r="BA606" s="38"/>
      <c r="BB606" s="38"/>
      <c r="BC606" s="38"/>
      <c r="BD606" s="38"/>
      <c r="BE606" s="38"/>
      <c r="BF606" s="38"/>
      <c r="BG606" s="38"/>
      <c r="BH606" s="38"/>
      <c r="BI606" s="38"/>
      <c r="BJ606" s="38"/>
      <c r="BK606" s="38"/>
      <c r="BL606" s="38"/>
      <c r="BM606" s="38"/>
      <c r="BN606" s="38"/>
      <c r="BO606" s="38"/>
      <c r="BP606" s="38"/>
      <c r="BQ606" s="38"/>
      <c r="BR606" s="38"/>
      <c r="BS606" s="38"/>
      <c r="BT606" s="38"/>
      <c r="BU606" s="38"/>
      <c r="BV606" s="38"/>
      <c r="BW606" s="38"/>
      <c r="BX606" s="38"/>
      <c r="BY606" s="38"/>
      <c r="BZ606" s="38"/>
      <c r="CA606" s="38"/>
      <c r="CB606" s="38"/>
      <c r="CC606" s="38"/>
      <c r="CD606" s="38"/>
      <c r="CE606" s="38"/>
      <c r="CF606" s="38"/>
      <c r="CG606" s="38"/>
      <c r="CH606" s="38"/>
      <c r="CI606" s="38"/>
      <c r="CJ606" s="38"/>
      <c r="CK606" s="38"/>
      <c r="CL606" s="38"/>
      <c r="CM606" s="38"/>
      <c r="CN606" s="38"/>
      <c r="CO606" s="38"/>
      <c r="CP606" s="38"/>
      <c r="CQ606" s="38"/>
      <c r="CR606" s="38"/>
      <c r="CS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  <c r="BA607" s="38"/>
      <c r="BB607" s="38"/>
      <c r="BC607" s="38"/>
      <c r="BD607" s="38"/>
      <c r="BE607" s="38"/>
      <c r="BF607" s="38"/>
      <c r="BG607" s="38"/>
      <c r="BH607" s="38"/>
      <c r="BI607" s="38"/>
      <c r="BJ607" s="38"/>
      <c r="BK607" s="38"/>
      <c r="BL607" s="38"/>
      <c r="BM607" s="38"/>
      <c r="BN607" s="38"/>
      <c r="BO607" s="38"/>
      <c r="BP607" s="38"/>
      <c r="BQ607" s="38"/>
      <c r="BR607" s="38"/>
      <c r="BS607" s="38"/>
      <c r="BT607" s="38"/>
      <c r="BU607" s="38"/>
      <c r="BV607" s="38"/>
      <c r="BW607" s="38"/>
      <c r="BX607" s="38"/>
      <c r="BY607" s="38"/>
      <c r="BZ607" s="38"/>
      <c r="CA607" s="38"/>
      <c r="CB607" s="38"/>
      <c r="CC607" s="38"/>
      <c r="CD607" s="38"/>
      <c r="CE607" s="38"/>
      <c r="CF607" s="38"/>
      <c r="CG607" s="38"/>
      <c r="CH607" s="38"/>
      <c r="CI607" s="38"/>
      <c r="CJ607" s="38"/>
      <c r="CK607" s="38"/>
      <c r="CL607" s="38"/>
      <c r="CM607" s="38"/>
      <c r="CN607" s="38"/>
      <c r="CO607" s="38"/>
      <c r="CP607" s="38"/>
      <c r="CQ607" s="38"/>
      <c r="CR607" s="38"/>
      <c r="CS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  <c r="BA608" s="38"/>
      <c r="BB608" s="38"/>
      <c r="BC608" s="38"/>
      <c r="BD608" s="38"/>
      <c r="BE608" s="38"/>
      <c r="BF608" s="38"/>
      <c r="BG608" s="38"/>
      <c r="BH608" s="38"/>
      <c r="BI608" s="38"/>
      <c r="BJ608" s="38"/>
      <c r="BK608" s="38"/>
      <c r="BL608" s="38"/>
      <c r="BM608" s="38"/>
      <c r="BN608" s="38"/>
      <c r="BO608" s="38"/>
      <c r="BP608" s="38"/>
      <c r="BQ608" s="38"/>
      <c r="BR608" s="38"/>
      <c r="BS608" s="38"/>
      <c r="BT608" s="38"/>
      <c r="BU608" s="38"/>
      <c r="BV608" s="38"/>
      <c r="BW608" s="38"/>
      <c r="BX608" s="38"/>
      <c r="BY608" s="38"/>
      <c r="BZ608" s="38"/>
      <c r="CA608" s="38"/>
      <c r="CB608" s="38"/>
      <c r="CC608" s="38"/>
      <c r="CD608" s="38"/>
      <c r="CE608" s="38"/>
      <c r="CF608" s="38"/>
      <c r="CG608" s="38"/>
      <c r="CH608" s="38"/>
      <c r="CI608" s="38"/>
      <c r="CJ608" s="38"/>
      <c r="CK608" s="38"/>
      <c r="CL608" s="38"/>
      <c r="CM608" s="38"/>
      <c r="CN608" s="38"/>
      <c r="CO608" s="38"/>
      <c r="CP608" s="38"/>
      <c r="CQ608" s="38"/>
      <c r="CR608" s="38"/>
      <c r="CS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  <c r="BA609" s="38"/>
      <c r="BB609" s="38"/>
      <c r="BC609" s="38"/>
      <c r="BD609" s="38"/>
      <c r="BE609" s="38"/>
      <c r="BF609" s="38"/>
      <c r="BG609" s="38"/>
      <c r="BH609" s="38"/>
      <c r="BI609" s="38"/>
      <c r="BJ609" s="38"/>
      <c r="BK609" s="38"/>
      <c r="BL609" s="38"/>
      <c r="BM609" s="38"/>
      <c r="BN609" s="38"/>
      <c r="BO609" s="38"/>
      <c r="BP609" s="38"/>
      <c r="BQ609" s="38"/>
      <c r="BR609" s="38"/>
      <c r="BS609" s="38"/>
      <c r="BT609" s="38"/>
      <c r="BU609" s="38"/>
      <c r="BV609" s="38"/>
      <c r="BW609" s="38"/>
      <c r="BX609" s="38"/>
      <c r="BY609" s="38"/>
      <c r="BZ609" s="38"/>
      <c r="CA609" s="38"/>
      <c r="CB609" s="38"/>
      <c r="CC609" s="38"/>
      <c r="CD609" s="38"/>
      <c r="CE609" s="38"/>
      <c r="CF609" s="38"/>
      <c r="CG609" s="38"/>
      <c r="CH609" s="38"/>
      <c r="CI609" s="38"/>
      <c r="CJ609" s="38"/>
      <c r="CK609" s="38"/>
      <c r="CL609" s="38"/>
      <c r="CM609" s="38"/>
      <c r="CN609" s="38"/>
      <c r="CO609" s="38"/>
      <c r="CP609" s="38"/>
      <c r="CQ609" s="38"/>
      <c r="CR609" s="38"/>
      <c r="CS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  <c r="BA610" s="38"/>
      <c r="BB610" s="38"/>
      <c r="BC610" s="38"/>
      <c r="BD610" s="38"/>
      <c r="BE610" s="38"/>
      <c r="BF610" s="38"/>
      <c r="BG610" s="38"/>
      <c r="BH610" s="38"/>
      <c r="BI610" s="38"/>
      <c r="BJ610" s="38"/>
      <c r="BK610" s="38"/>
      <c r="BL610" s="38"/>
      <c r="BM610" s="38"/>
      <c r="BN610" s="38"/>
      <c r="BO610" s="38"/>
      <c r="BP610" s="38"/>
      <c r="BQ610" s="38"/>
      <c r="BR610" s="38"/>
      <c r="BS610" s="38"/>
      <c r="BT610" s="38"/>
      <c r="BU610" s="38"/>
      <c r="BV610" s="38"/>
      <c r="BW610" s="38"/>
      <c r="BX610" s="38"/>
      <c r="BY610" s="38"/>
      <c r="BZ610" s="38"/>
      <c r="CA610" s="38"/>
      <c r="CB610" s="38"/>
      <c r="CC610" s="38"/>
      <c r="CD610" s="38"/>
      <c r="CE610" s="38"/>
      <c r="CF610" s="38"/>
      <c r="CG610" s="38"/>
      <c r="CH610" s="38"/>
      <c r="CI610" s="38"/>
      <c r="CJ610" s="38"/>
      <c r="CK610" s="38"/>
      <c r="CL610" s="38"/>
      <c r="CM610" s="38"/>
      <c r="CN610" s="38"/>
      <c r="CO610" s="38"/>
      <c r="CP610" s="38"/>
      <c r="CQ610" s="38"/>
      <c r="CR610" s="38"/>
      <c r="CS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  <c r="BA611" s="38"/>
      <c r="BB611" s="38"/>
      <c r="BC611" s="38"/>
      <c r="BD611" s="38"/>
      <c r="BE611" s="38"/>
      <c r="BF611" s="38"/>
      <c r="BG611" s="38"/>
      <c r="BH611" s="38"/>
      <c r="BI611" s="38"/>
      <c r="BJ611" s="38"/>
      <c r="BK611" s="38"/>
      <c r="BL611" s="38"/>
      <c r="BM611" s="38"/>
      <c r="BN611" s="38"/>
      <c r="BO611" s="38"/>
      <c r="BP611" s="38"/>
      <c r="BQ611" s="38"/>
      <c r="BR611" s="38"/>
      <c r="BS611" s="38"/>
      <c r="BT611" s="38"/>
      <c r="BU611" s="38"/>
      <c r="BV611" s="38"/>
      <c r="BW611" s="38"/>
      <c r="BX611" s="38"/>
      <c r="BY611" s="38"/>
      <c r="BZ611" s="38"/>
      <c r="CA611" s="38"/>
      <c r="CB611" s="38"/>
      <c r="CC611" s="38"/>
      <c r="CD611" s="38"/>
      <c r="CE611" s="38"/>
      <c r="CF611" s="38"/>
      <c r="CG611" s="38"/>
      <c r="CH611" s="38"/>
      <c r="CI611" s="38"/>
      <c r="CJ611" s="38"/>
      <c r="CK611" s="38"/>
      <c r="CL611" s="38"/>
      <c r="CM611" s="38"/>
      <c r="CN611" s="38"/>
      <c r="CO611" s="38"/>
      <c r="CP611" s="38"/>
      <c r="CQ611" s="38"/>
      <c r="CR611" s="38"/>
      <c r="CS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  <c r="BA612" s="38"/>
      <c r="BB612" s="38"/>
      <c r="BC612" s="38"/>
      <c r="BD612" s="38"/>
      <c r="BE612" s="38"/>
      <c r="BF612" s="38"/>
      <c r="BG612" s="38"/>
      <c r="BH612" s="38"/>
      <c r="BI612" s="38"/>
      <c r="BJ612" s="38"/>
      <c r="BK612" s="38"/>
      <c r="BL612" s="38"/>
      <c r="BM612" s="38"/>
      <c r="BN612" s="38"/>
      <c r="BO612" s="38"/>
      <c r="BP612" s="38"/>
      <c r="BQ612" s="38"/>
      <c r="BR612" s="38"/>
      <c r="BS612" s="38"/>
      <c r="BT612" s="38"/>
      <c r="BU612" s="38"/>
      <c r="BV612" s="38"/>
      <c r="BW612" s="38"/>
      <c r="BX612" s="38"/>
      <c r="BY612" s="38"/>
      <c r="BZ612" s="38"/>
      <c r="CA612" s="38"/>
      <c r="CB612" s="38"/>
      <c r="CC612" s="38"/>
      <c r="CD612" s="38"/>
      <c r="CE612" s="38"/>
      <c r="CF612" s="38"/>
      <c r="CG612" s="38"/>
      <c r="CH612" s="38"/>
      <c r="CI612" s="38"/>
      <c r="CJ612" s="38"/>
      <c r="CK612" s="38"/>
      <c r="CL612" s="38"/>
      <c r="CM612" s="38"/>
      <c r="CN612" s="38"/>
      <c r="CO612" s="38"/>
      <c r="CP612" s="38"/>
      <c r="CQ612" s="38"/>
      <c r="CR612" s="38"/>
      <c r="CS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  <c r="BA613" s="38"/>
      <c r="BB613" s="38"/>
      <c r="BC613" s="38"/>
      <c r="BD613" s="38"/>
      <c r="BE613" s="38"/>
      <c r="BF613" s="38"/>
      <c r="BG613" s="38"/>
      <c r="BH613" s="38"/>
      <c r="BI613" s="38"/>
      <c r="BJ613" s="38"/>
      <c r="BK613" s="38"/>
      <c r="BL613" s="38"/>
      <c r="BM613" s="38"/>
      <c r="BN613" s="38"/>
      <c r="BO613" s="38"/>
      <c r="BP613" s="38"/>
      <c r="BQ613" s="38"/>
      <c r="BR613" s="38"/>
      <c r="BS613" s="38"/>
      <c r="BT613" s="38"/>
      <c r="BU613" s="38"/>
      <c r="BV613" s="38"/>
      <c r="BW613" s="38"/>
      <c r="BX613" s="38"/>
      <c r="BY613" s="38"/>
      <c r="BZ613" s="38"/>
      <c r="CA613" s="38"/>
      <c r="CB613" s="38"/>
      <c r="CC613" s="38"/>
      <c r="CD613" s="38"/>
      <c r="CE613" s="38"/>
      <c r="CF613" s="38"/>
      <c r="CG613" s="38"/>
      <c r="CH613" s="38"/>
      <c r="CI613" s="38"/>
      <c r="CJ613" s="38"/>
      <c r="CK613" s="38"/>
      <c r="CL613" s="38"/>
      <c r="CM613" s="38"/>
      <c r="CN613" s="38"/>
      <c r="CO613" s="38"/>
      <c r="CP613" s="38"/>
      <c r="CQ613" s="38"/>
      <c r="CR613" s="38"/>
      <c r="CS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  <c r="BA614" s="38"/>
      <c r="BB614" s="38"/>
      <c r="BC614" s="38"/>
      <c r="BD614" s="38"/>
      <c r="BE614" s="38"/>
      <c r="BF614" s="38"/>
      <c r="BG614" s="38"/>
      <c r="BH614" s="38"/>
      <c r="BI614" s="38"/>
      <c r="BJ614" s="38"/>
      <c r="BK614" s="38"/>
      <c r="BL614" s="38"/>
      <c r="BM614" s="38"/>
      <c r="BN614" s="38"/>
      <c r="BO614" s="38"/>
      <c r="BP614" s="38"/>
      <c r="BQ614" s="38"/>
      <c r="BR614" s="38"/>
      <c r="BS614" s="38"/>
      <c r="BT614" s="38"/>
      <c r="BU614" s="38"/>
      <c r="BV614" s="38"/>
      <c r="BW614" s="38"/>
      <c r="BX614" s="38"/>
      <c r="BY614" s="38"/>
      <c r="BZ614" s="38"/>
      <c r="CA614" s="38"/>
      <c r="CB614" s="38"/>
      <c r="CC614" s="38"/>
      <c r="CD614" s="38"/>
      <c r="CE614" s="38"/>
      <c r="CF614" s="38"/>
      <c r="CG614" s="38"/>
      <c r="CH614" s="38"/>
      <c r="CI614" s="38"/>
      <c r="CJ614" s="38"/>
      <c r="CK614" s="38"/>
      <c r="CL614" s="38"/>
      <c r="CM614" s="38"/>
      <c r="CN614" s="38"/>
      <c r="CO614" s="38"/>
      <c r="CP614" s="38"/>
      <c r="CQ614" s="38"/>
      <c r="CR614" s="38"/>
      <c r="CS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  <c r="BA615" s="38"/>
      <c r="BB615" s="38"/>
      <c r="BC615" s="38"/>
      <c r="BD615" s="38"/>
      <c r="BE615" s="38"/>
      <c r="BF615" s="38"/>
      <c r="BG615" s="38"/>
      <c r="BH615" s="38"/>
      <c r="BI615" s="38"/>
      <c r="BJ615" s="38"/>
      <c r="BK615" s="38"/>
      <c r="BL615" s="38"/>
      <c r="BM615" s="38"/>
      <c r="BN615" s="38"/>
      <c r="BO615" s="38"/>
      <c r="BP615" s="38"/>
      <c r="BQ615" s="38"/>
      <c r="BR615" s="38"/>
      <c r="BS615" s="38"/>
      <c r="BT615" s="38"/>
      <c r="BU615" s="38"/>
      <c r="BV615" s="38"/>
      <c r="BW615" s="38"/>
      <c r="BX615" s="38"/>
      <c r="BY615" s="38"/>
      <c r="BZ615" s="38"/>
      <c r="CA615" s="38"/>
      <c r="CB615" s="38"/>
      <c r="CC615" s="38"/>
      <c r="CD615" s="38"/>
      <c r="CE615" s="38"/>
      <c r="CF615" s="38"/>
      <c r="CG615" s="38"/>
      <c r="CH615" s="38"/>
      <c r="CI615" s="38"/>
      <c r="CJ615" s="38"/>
      <c r="CK615" s="38"/>
      <c r="CL615" s="38"/>
      <c r="CM615" s="38"/>
      <c r="CN615" s="38"/>
      <c r="CO615" s="38"/>
      <c r="CP615" s="38"/>
      <c r="CQ615" s="38"/>
      <c r="CR615" s="38"/>
      <c r="CS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  <c r="BA616" s="38"/>
      <c r="BB616" s="38"/>
      <c r="BC616" s="38"/>
      <c r="BD616" s="38"/>
      <c r="BE616" s="38"/>
      <c r="BF616" s="38"/>
      <c r="BG616" s="38"/>
      <c r="BH616" s="38"/>
      <c r="BI616" s="38"/>
      <c r="BJ616" s="38"/>
      <c r="BK616" s="38"/>
      <c r="BL616" s="38"/>
      <c r="BM616" s="38"/>
      <c r="BN616" s="38"/>
      <c r="BO616" s="38"/>
      <c r="BP616" s="38"/>
      <c r="BQ616" s="38"/>
      <c r="BR616" s="38"/>
      <c r="BS616" s="38"/>
      <c r="BT616" s="38"/>
      <c r="BU616" s="38"/>
      <c r="BV616" s="38"/>
      <c r="BW616" s="38"/>
      <c r="BX616" s="38"/>
      <c r="BY616" s="38"/>
      <c r="BZ616" s="38"/>
      <c r="CA616" s="38"/>
      <c r="CB616" s="38"/>
      <c r="CC616" s="38"/>
      <c r="CD616" s="38"/>
      <c r="CE616" s="38"/>
      <c r="CF616" s="38"/>
      <c r="CG616" s="38"/>
      <c r="CH616" s="38"/>
      <c r="CI616" s="38"/>
      <c r="CJ616" s="38"/>
      <c r="CK616" s="38"/>
      <c r="CL616" s="38"/>
      <c r="CM616" s="38"/>
      <c r="CN616" s="38"/>
      <c r="CO616" s="38"/>
      <c r="CP616" s="38"/>
      <c r="CQ616" s="38"/>
      <c r="CR616" s="38"/>
      <c r="CS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  <c r="BA617" s="38"/>
      <c r="BB617" s="38"/>
      <c r="BC617" s="38"/>
      <c r="BD617" s="38"/>
      <c r="BE617" s="38"/>
      <c r="BF617" s="38"/>
      <c r="BG617" s="38"/>
      <c r="BH617" s="38"/>
      <c r="BI617" s="38"/>
      <c r="BJ617" s="38"/>
      <c r="BK617" s="38"/>
      <c r="BL617" s="38"/>
      <c r="BM617" s="38"/>
      <c r="BN617" s="38"/>
      <c r="BO617" s="38"/>
      <c r="BP617" s="38"/>
      <c r="BQ617" s="38"/>
      <c r="BR617" s="38"/>
      <c r="BS617" s="38"/>
      <c r="BT617" s="38"/>
      <c r="BU617" s="38"/>
      <c r="BV617" s="38"/>
      <c r="BW617" s="38"/>
      <c r="BX617" s="38"/>
      <c r="BY617" s="38"/>
      <c r="BZ617" s="38"/>
      <c r="CA617" s="38"/>
      <c r="CB617" s="38"/>
      <c r="CC617" s="38"/>
      <c r="CD617" s="38"/>
      <c r="CE617" s="38"/>
      <c r="CF617" s="38"/>
      <c r="CG617" s="38"/>
      <c r="CH617" s="38"/>
      <c r="CI617" s="38"/>
      <c r="CJ617" s="38"/>
      <c r="CK617" s="38"/>
      <c r="CL617" s="38"/>
      <c r="CM617" s="38"/>
      <c r="CN617" s="38"/>
      <c r="CO617" s="38"/>
      <c r="CP617" s="38"/>
      <c r="CQ617" s="38"/>
      <c r="CR617" s="38"/>
      <c r="CS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  <c r="BA618" s="38"/>
      <c r="BB618" s="38"/>
      <c r="BC618" s="38"/>
      <c r="BD618" s="38"/>
      <c r="BE618" s="38"/>
      <c r="BF618" s="38"/>
      <c r="BG618" s="38"/>
      <c r="BH618" s="38"/>
      <c r="BI618" s="38"/>
      <c r="BJ618" s="38"/>
      <c r="BK618" s="38"/>
      <c r="BL618" s="38"/>
      <c r="BM618" s="38"/>
      <c r="BN618" s="38"/>
      <c r="BO618" s="38"/>
      <c r="BP618" s="38"/>
      <c r="BQ618" s="38"/>
      <c r="BR618" s="38"/>
      <c r="BS618" s="38"/>
      <c r="BT618" s="38"/>
      <c r="BU618" s="38"/>
      <c r="BV618" s="38"/>
      <c r="BW618" s="38"/>
      <c r="BX618" s="38"/>
      <c r="BY618" s="38"/>
      <c r="BZ618" s="38"/>
      <c r="CA618" s="38"/>
      <c r="CB618" s="38"/>
      <c r="CC618" s="38"/>
      <c r="CD618" s="38"/>
      <c r="CE618" s="38"/>
      <c r="CF618" s="38"/>
      <c r="CG618" s="38"/>
      <c r="CH618" s="38"/>
      <c r="CI618" s="38"/>
      <c r="CJ618" s="38"/>
      <c r="CK618" s="38"/>
      <c r="CL618" s="38"/>
      <c r="CM618" s="38"/>
      <c r="CN618" s="38"/>
      <c r="CO618" s="38"/>
      <c r="CP618" s="38"/>
      <c r="CQ618" s="38"/>
      <c r="CR618" s="38"/>
      <c r="CS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  <c r="BA619" s="38"/>
      <c r="BB619" s="38"/>
      <c r="BC619" s="38"/>
      <c r="BD619" s="38"/>
      <c r="BE619" s="38"/>
      <c r="BF619" s="38"/>
      <c r="BG619" s="38"/>
      <c r="BH619" s="38"/>
      <c r="BI619" s="38"/>
      <c r="BJ619" s="38"/>
      <c r="BK619" s="38"/>
      <c r="BL619" s="38"/>
      <c r="BM619" s="38"/>
      <c r="BN619" s="38"/>
      <c r="BO619" s="38"/>
      <c r="BP619" s="38"/>
      <c r="BQ619" s="38"/>
      <c r="BR619" s="38"/>
      <c r="BS619" s="38"/>
      <c r="BT619" s="38"/>
      <c r="BU619" s="38"/>
      <c r="BV619" s="38"/>
      <c r="BW619" s="38"/>
      <c r="BX619" s="38"/>
      <c r="BY619" s="38"/>
      <c r="BZ619" s="38"/>
      <c r="CA619" s="38"/>
      <c r="CB619" s="38"/>
      <c r="CC619" s="38"/>
      <c r="CD619" s="38"/>
      <c r="CE619" s="38"/>
      <c r="CF619" s="38"/>
      <c r="CG619" s="38"/>
      <c r="CH619" s="38"/>
      <c r="CI619" s="38"/>
      <c r="CJ619" s="38"/>
      <c r="CK619" s="38"/>
      <c r="CL619" s="38"/>
      <c r="CM619" s="38"/>
      <c r="CN619" s="38"/>
      <c r="CO619" s="38"/>
      <c r="CP619" s="38"/>
      <c r="CQ619" s="38"/>
      <c r="CR619" s="38"/>
      <c r="CS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  <c r="BA620" s="38"/>
      <c r="BB620" s="38"/>
      <c r="BC620" s="38"/>
      <c r="BD620" s="38"/>
      <c r="BE620" s="38"/>
      <c r="BF620" s="38"/>
      <c r="BG620" s="38"/>
      <c r="BH620" s="38"/>
      <c r="BI620" s="38"/>
      <c r="BJ620" s="38"/>
      <c r="BK620" s="38"/>
      <c r="BL620" s="38"/>
      <c r="BM620" s="38"/>
      <c r="BN620" s="38"/>
      <c r="BO620" s="38"/>
      <c r="BP620" s="38"/>
      <c r="BQ620" s="38"/>
      <c r="BR620" s="38"/>
      <c r="BS620" s="38"/>
      <c r="BT620" s="38"/>
      <c r="BU620" s="38"/>
      <c r="BV620" s="38"/>
      <c r="BW620" s="38"/>
      <c r="BX620" s="38"/>
      <c r="BY620" s="38"/>
      <c r="BZ620" s="38"/>
      <c r="CA620" s="38"/>
      <c r="CB620" s="38"/>
      <c r="CC620" s="38"/>
      <c r="CD620" s="38"/>
      <c r="CE620" s="38"/>
      <c r="CF620" s="38"/>
      <c r="CG620" s="38"/>
      <c r="CH620" s="38"/>
      <c r="CI620" s="38"/>
      <c r="CJ620" s="38"/>
      <c r="CK620" s="38"/>
      <c r="CL620" s="38"/>
      <c r="CM620" s="38"/>
      <c r="CN620" s="38"/>
      <c r="CO620" s="38"/>
      <c r="CP620" s="38"/>
      <c r="CQ620" s="38"/>
      <c r="CR620" s="38"/>
      <c r="CS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  <c r="BA621" s="38"/>
      <c r="BB621" s="38"/>
      <c r="BC621" s="38"/>
      <c r="BD621" s="38"/>
      <c r="BE621" s="38"/>
      <c r="BF621" s="38"/>
      <c r="BG621" s="38"/>
      <c r="BH621" s="38"/>
      <c r="BI621" s="38"/>
      <c r="BJ621" s="38"/>
      <c r="BK621" s="38"/>
      <c r="BL621" s="38"/>
      <c r="BM621" s="38"/>
      <c r="BN621" s="38"/>
      <c r="BO621" s="38"/>
      <c r="BP621" s="38"/>
      <c r="BQ621" s="38"/>
      <c r="BR621" s="38"/>
      <c r="BS621" s="38"/>
      <c r="BT621" s="38"/>
      <c r="BU621" s="38"/>
      <c r="BV621" s="38"/>
      <c r="BW621" s="38"/>
      <c r="BX621" s="38"/>
      <c r="BY621" s="38"/>
      <c r="BZ621" s="38"/>
      <c r="CA621" s="38"/>
      <c r="CB621" s="38"/>
      <c r="CC621" s="38"/>
      <c r="CD621" s="38"/>
      <c r="CE621" s="38"/>
      <c r="CF621" s="38"/>
      <c r="CG621" s="38"/>
      <c r="CH621" s="38"/>
      <c r="CI621" s="38"/>
      <c r="CJ621" s="38"/>
      <c r="CK621" s="38"/>
      <c r="CL621" s="38"/>
      <c r="CM621" s="38"/>
      <c r="CN621" s="38"/>
      <c r="CO621" s="38"/>
      <c r="CP621" s="38"/>
      <c r="CQ621" s="38"/>
      <c r="CR621" s="38"/>
      <c r="CS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  <c r="BA622" s="38"/>
      <c r="BB622" s="38"/>
      <c r="BC622" s="38"/>
      <c r="BD622" s="38"/>
      <c r="BE622" s="38"/>
      <c r="BF622" s="38"/>
      <c r="BG622" s="38"/>
      <c r="BH622" s="38"/>
      <c r="BI622" s="38"/>
      <c r="BJ622" s="38"/>
      <c r="BK622" s="38"/>
      <c r="BL622" s="38"/>
      <c r="BM622" s="38"/>
      <c r="BN622" s="38"/>
      <c r="BO622" s="38"/>
      <c r="BP622" s="38"/>
      <c r="BQ622" s="38"/>
      <c r="BR622" s="38"/>
      <c r="BS622" s="38"/>
      <c r="BT622" s="38"/>
      <c r="BU622" s="38"/>
      <c r="BV622" s="38"/>
      <c r="BW622" s="38"/>
      <c r="BX622" s="38"/>
      <c r="BY622" s="38"/>
      <c r="BZ622" s="38"/>
      <c r="CA622" s="38"/>
      <c r="CB622" s="38"/>
      <c r="CC622" s="38"/>
      <c r="CD622" s="38"/>
      <c r="CE622" s="38"/>
      <c r="CF622" s="38"/>
      <c r="CG622" s="38"/>
      <c r="CH622" s="38"/>
      <c r="CI622" s="38"/>
      <c r="CJ622" s="38"/>
      <c r="CK622" s="38"/>
      <c r="CL622" s="38"/>
      <c r="CM622" s="38"/>
      <c r="CN622" s="38"/>
      <c r="CO622" s="38"/>
      <c r="CP622" s="38"/>
      <c r="CQ622" s="38"/>
      <c r="CR622" s="38"/>
      <c r="CS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  <c r="BA623" s="38"/>
      <c r="BB623" s="38"/>
      <c r="BC623" s="38"/>
      <c r="BD623" s="38"/>
      <c r="BE623" s="38"/>
      <c r="BF623" s="38"/>
      <c r="BG623" s="38"/>
      <c r="BH623" s="38"/>
      <c r="BI623" s="38"/>
      <c r="BJ623" s="38"/>
      <c r="BK623" s="38"/>
      <c r="BL623" s="38"/>
      <c r="BM623" s="38"/>
      <c r="BN623" s="38"/>
      <c r="BO623" s="38"/>
      <c r="BP623" s="38"/>
      <c r="BQ623" s="38"/>
      <c r="BR623" s="38"/>
      <c r="BS623" s="38"/>
      <c r="BT623" s="38"/>
      <c r="BU623" s="38"/>
      <c r="BV623" s="38"/>
      <c r="BW623" s="38"/>
      <c r="BX623" s="38"/>
      <c r="BY623" s="38"/>
      <c r="BZ623" s="38"/>
      <c r="CA623" s="38"/>
      <c r="CB623" s="38"/>
      <c r="CC623" s="38"/>
      <c r="CD623" s="38"/>
      <c r="CE623" s="38"/>
      <c r="CF623" s="38"/>
      <c r="CG623" s="38"/>
      <c r="CH623" s="38"/>
      <c r="CI623" s="38"/>
      <c r="CJ623" s="38"/>
      <c r="CK623" s="38"/>
      <c r="CL623" s="38"/>
      <c r="CM623" s="38"/>
      <c r="CN623" s="38"/>
      <c r="CO623" s="38"/>
      <c r="CP623" s="38"/>
      <c r="CQ623" s="38"/>
      <c r="CR623" s="38"/>
      <c r="CS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  <c r="BA624" s="38"/>
      <c r="BB624" s="38"/>
      <c r="BC624" s="38"/>
      <c r="BD624" s="38"/>
      <c r="BE624" s="38"/>
      <c r="BF624" s="38"/>
      <c r="BG624" s="38"/>
      <c r="BH624" s="38"/>
      <c r="BI624" s="38"/>
      <c r="BJ624" s="38"/>
      <c r="BK624" s="38"/>
      <c r="BL624" s="38"/>
      <c r="BM624" s="38"/>
      <c r="BN624" s="38"/>
      <c r="BO624" s="38"/>
      <c r="BP624" s="38"/>
      <c r="BQ624" s="38"/>
      <c r="BR624" s="38"/>
      <c r="BS624" s="38"/>
      <c r="BT624" s="38"/>
      <c r="BU624" s="38"/>
      <c r="BV624" s="38"/>
      <c r="BW624" s="38"/>
      <c r="BX624" s="38"/>
      <c r="BY624" s="38"/>
      <c r="BZ624" s="38"/>
      <c r="CA624" s="38"/>
      <c r="CB624" s="38"/>
      <c r="CC624" s="38"/>
      <c r="CD624" s="38"/>
      <c r="CE624" s="38"/>
      <c r="CF624" s="38"/>
      <c r="CG624" s="38"/>
      <c r="CH624" s="38"/>
      <c r="CI624" s="38"/>
      <c r="CJ624" s="38"/>
      <c r="CK624" s="38"/>
      <c r="CL624" s="38"/>
      <c r="CM624" s="38"/>
      <c r="CN624" s="38"/>
      <c r="CO624" s="38"/>
      <c r="CP624" s="38"/>
      <c r="CQ624" s="38"/>
      <c r="CR624" s="38"/>
      <c r="CS624" s="38"/>
    </row>
  </sheetData>
  <mergeCells count="12">
    <mergeCell ref="BC1:BE1"/>
    <mergeCell ref="BI1:BK1"/>
    <mergeCell ref="BN1:BP1"/>
    <mergeCell ref="BV1:BX1"/>
    <mergeCell ref="BY1:CA1"/>
    <mergeCell ref="J1:L1"/>
    <mergeCell ref="O1:Q1"/>
    <mergeCell ref="V1:X1"/>
    <mergeCell ref="AA1:AC1"/>
    <mergeCell ref="AH1:AJ1"/>
    <mergeCell ref="AM1:AO1"/>
    <mergeCell ref="AZ1:BB1"/>
  </mergeCells>
  <conditionalFormatting sqref="J2">
    <cfRule type="expression" dxfId="0" priority="1">
      <formula>LEFT(J2&amp;"")="["</formula>
    </cfRule>
  </conditionalFormatting>
  <conditionalFormatting sqref="K2">
    <cfRule type="expression" dxfId="0" priority="2">
      <formula>LEFT(K2&amp;"")="["</formula>
    </cfRule>
  </conditionalFormatting>
  <conditionalFormatting sqref="L2">
    <cfRule type="expression" dxfId="0" priority="3">
      <formula>LEFT(L2&amp;"")="["</formula>
    </cfRule>
  </conditionalFormatting>
  <conditionalFormatting sqref="V2">
    <cfRule type="expression" dxfId="0" priority="4">
      <formula>LEFT(V2&amp;"")="["</formula>
    </cfRule>
  </conditionalFormatting>
  <conditionalFormatting sqref="W2">
    <cfRule type="expression" dxfId="0" priority="5">
      <formula>LEFT(W2&amp;"")="["</formula>
    </cfRule>
  </conditionalFormatting>
  <conditionalFormatting sqref="X2">
    <cfRule type="expression" dxfId="0" priority="6">
      <formula>LEFT(X2&amp;"")="["</formula>
    </cfRule>
  </conditionalFormatting>
  <conditionalFormatting sqref="AH2">
    <cfRule type="expression" dxfId="0" priority="7">
      <formula>LEFT(AH2&amp;"")="["</formula>
    </cfRule>
  </conditionalFormatting>
  <conditionalFormatting sqref="AI2">
    <cfRule type="expression" dxfId="0" priority="8">
      <formula>LEFT(AI2&amp;"")="["</formula>
    </cfRule>
  </conditionalFormatting>
  <conditionalFormatting sqref="AJ2">
    <cfRule type="expression" dxfId="0" priority="9">
      <formula>LEFT(AJ2&amp;"")="["</formula>
    </cfRule>
  </conditionalFormatting>
  <conditionalFormatting sqref="J3">
    <cfRule type="expression" dxfId="0" priority="10">
      <formula>LEFT(J3&amp;"")="["</formula>
    </cfRule>
  </conditionalFormatting>
  <conditionalFormatting sqref="K3">
    <cfRule type="expression" dxfId="0" priority="11">
      <formula>LEFT(K3&amp;"")="["</formula>
    </cfRule>
  </conditionalFormatting>
  <conditionalFormatting sqref="L3">
    <cfRule type="expression" dxfId="0" priority="12">
      <formula>LEFT(L3&amp;"")="["</formula>
    </cfRule>
  </conditionalFormatting>
  <conditionalFormatting sqref="V3">
    <cfRule type="expression" dxfId="0" priority="13">
      <formula>LEFT(V3&amp;"")="["</formula>
    </cfRule>
  </conditionalFormatting>
  <conditionalFormatting sqref="W3">
    <cfRule type="expression" dxfId="0" priority="14">
      <formula>LEFT(W3&amp;"")="["</formula>
    </cfRule>
  </conditionalFormatting>
  <conditionalFormatting sqref="X3">
    <cfRule type="expression" dxfId="0" priority="15">
      <formula>LEFT(X3&amp;"")="["</formula>
    </cfRule>
  </conditionalFormatting>
  <conditionalFormatting sqref="AH3">
    <cfRule type="expression" dxfId="0" priority="16">
      <formula>LEFT(AH3&amp;"")="["</formula>
    </cfRule>
  </conditionalFormatting>
  <conditionalFormatting sqref="AI3">
    <cfRule type="expression" dxfId="0" priority="17">
      <formula>LEFT(AI3&amp;"")="["</formula>
    </cfRule>
  </conditionalFormatting>
  <conditionalFormatting sqref="AJ3">
    <cfRule type="expression" dxfId="0" priority="18">
      <formula>LEFT(AJ3&amp;"")="["</formula>
    </cfRule>
  </conditionalFormatting>
  <conditionalFormatting sqref="J4">
    <cfRule type="expression" dxfId="0" priority="19">
      <formula>LEFT(J4&amp;"")="["</formula>
    </cfRule>
  </conditionalFormatting>
  <conditionalFormatting sqref="K4">
    <cfRule type="expression" dxfId="0" priority="20">
      <formula>LEFT(K4&amp;"")="["</formula>
    </cfRule>
  </conditionalFormatting>
  <conditionalFormatting sqref="L4">
    <cfRule type="expression" dxfId="0" priority="21">
      <formula>LEFT(L4&amp;"")="["</formula>
    </cfRule>
  </conditionalFormatting>
  <conditionalFormatting sqref="V4">
    <cfRule type="expression" dxfId="0" priority="22">
      <formula>LEFT(V4&amp;"")="["</formula>
    </cfRule>
  </conditionalFormatting>
  <conditionalFormatting sqref="W4">
    <cfRule type="expression" dxfId="0" priority="23">
      <formula>LEFT(W4&amp;"")="["</formula>
    </cfRule>
  </conditionalFormatting>
  <conditionalFormatting sqref="X4">
    <cfRule type="expression" dxfId="0" priority="24">
      <formula>LEFT(X4&amp;"")="["</formula>
    </cfRule>
  </conditionalFormatting>
  <conditionalFormatting sqref="AH4">
    <cfRule type="expression" dxfId="0" priority="25">
      <formula>LEFT(AH4&amp;"")="["</formula>
    </cfRule>
  </conditionalFormatting>
  <conditionalFormatting sqref="AI4">
    <cfRule type="expression" dxfId="0" priority="26">
      <formula>LEFT(AI4&amp;"")="["</formula>
    </cfRule>
  </conditionalFormatting>
  <conditionalFormatting sqref="AJ4">
    <cfRule type="expression" dxfId="0" priority="27">
      <formula>LEFT(AJ4&amp;"")="["</formula>
    </cfRule>
  </conditionalFormatting>
  <conditionalFormatting sqref="J5">
    <cfRule type="expression" dxfId="0" priority="28">
      <formula>LEFT(J5&amp;"")="["</formula>
    </cfRule>
  </conditionalFormatting>
  <conditionalFormatting sqref="K5">
    <cfRule type="expression" dxfId="0" priority="29">
      <formula>LEFT(K5&amp;"")="["</formula>
    </cfRule>
  </conditionalFormatting>
  <conditionalFormatting sqref="L5">
    <cfRule type="expression" dxfId="0" priority="30">
      <formula>LEFT(L5&amp;"")="["</formula>
    </cfRule>
  </conditionalFormatting>
  <conditionalFormatting sqref="V5">
    <cfRule type="expression" dxfId="0" priority="31">
      <formula>LEFT(V5&amp;"")="["</formula>
    </cfRule>
  </conditionalFormatting>
  <conditionalFormatting sqref="W5">
    <cfRule type="expression" dxfId="0" priority="32">
      <formula>LEFT(W5&amp;"")="["</formula>
    </cfRule>
  </conditionalFormatting>
  <conditionalFormatting sqref="X5">
    <cfRule type="expression" dxfId="0" priority="33">
      <formula>LEFT(X5&amp;"")="["</formula>
    </cfRule>
  </conditionalFormatting>
  <conditionalFormatting sqref="AH5">
    <cfRule type="expression" dxfId="0" priority="34">
      <formula>LEFT(AH5&amp;"")="["</formula>
    </cfRule>
  </conditionalFormatting>
  <conditionalFormatting sqref="AI5">
    <cfRule type="expression" dxfId="0" priority="35">
      <formula>LEFT(AI5&amp;"")="["</formula>
    </cfRule>
  </conditionalFormatting>
  <conditionalFormatting sqref="AJ5">
    <cfRule type="expression" dxfId="0" priority="36">
      <formula>LEFT(AJ5&amp;"")="["</formula>
    </cfRule>
  </conditionalFormatting>
  <conditionalFormatting sqref="J6">
    <cfRule type="expression" dxfId="0" priority="37">
      <formula>LEFT(J6&amp;"")="["</formula>
    </cfRule>
  </conditionalFormatting>
  <conditionalFormatting sqref="K6">
    <cfRule type="expression" dxfId="0" priority="38">
      <formula>LEFT(K6&amp;"")="["</formula>
    </cfRule>
  </conditionalFormatting>
  <conditionalFormatting sqref="L6">
    <cfRule type="expression" dxfId="0" priority="39">
      <formula>LEFT(L6&amp;"")="["</formula>
    </cfRule>
  </conditionalFormatting>
  <conditionalFormatting sqref="V6">
    <cfRule type="expression" dxfId="0" priority="40">
      <formula>LEFT(V6&amp;"")="["</formula>
    </cfRule>
  </conditionalFormatting>
  <conditionalFormatting sqref="W6">
    <cfRule type="expression" dxfId="0" priority="41">
      <formula>LEFT(W6&amp;"")="["</formula>
    </cfRule>
  </conditionalFormatting>
  <conditionalFormatting sqref="X6">
    <cfRule type="expression" dxfId="0" priority="42">
      <formula>LEFT(X6&amp;"")="["</formula>
    </cfRule>
  </conditionalFormatting>
  <conditionalFormatting sqref="AH6">
    <cfRule type="expression" dxfId="0" priority="43">
      <formula>LEFT(AH6&amp;"")="["</formula>
    </cfRule>
  </conditionalFormatting>
  <conditionalFormatting sqref="AI6">
    <cfRule type="expression" dxfId="0" priority="44">
      <formula>LEFT(AI6&amp;"")="["</formula>
    </cfRule>
  </conditionalFormatting>
  <conditionalFormatting sqref="AJ6">
    <cfRule type="expression" dxfId="0" priority="45">
      <formula>LEFT(AJ6&amp;"")="["</formula>
    </cfRule>
  </conditionalFormatting>
  <conditionalFormatting sqref="H2:BE2 BI2:BK2 BV2:CA2">
    <cfRule type="expression" dxfId="1" priority="46">
      <formula>IF($J$2&lt;&gt;"", 1, 0)+IF($K$2&lt;&gt;"", 1, 0)+IF($L$2&lt;&gt;"", 1, 0)&lt;1</formula>
    </cfRule>
  </conditionalFormatting>
  <conditionalFormatting sqref="H2:BE2 BI2:BK2 BV2:CA2">
    <cfRule type="expression" dxfId="1" priority="47">
      <formula>IF($V$2&lt;&gt;"", 1, 0)+IF($W$2&lt;&gt;"", 1, 0)+IF($X$2&lt;&gt;"", 1, 0)&lt;1</formula>
    </cfRule>
  </conditionalFormatting>
  <conditionalFormatting sqref="H3:BE3 BI3:BK3 BV3:CA3">
    <cfRule type="expression" dxfId="1" priority="48">
      <formula>IF($J$3&lt;&gt;"", 1, 0)+IF($K$3&lt;&gt;"", 1, 0)+IF($L$3&lt;&gt;"", 1, 0)&lt;1</formula>
    </cfRule>
  </conditionalFormatting>
  <conditionalFormatting sqref="H3:BE3 BI3:BK3 BV3:CA3">
    <cfRule type="expression" dxfId="1" priority="49">
      <formula>IF($V$3&lt;&gt;"", 1, 0)+IF($W$3&lt;&gt;"", 1, 0)+IF($X$3&lt;&gt;"", 1, 0)&lt;1</formula>
    </cfRule>
  </conditionalFormatting>
  <conditionalFormatting sqref="H4:BE4 BI4:BK4 BV4:CA4">
    <cfRule type="expression" dxfId="1" priority="50">
      <formula>IF($J$4&lt;&gt;"", 1, 0)+IF($K$4&lt;&gt;"", 1, 0)+IF($L$4&lt;&gt;"", 1, 0)&lt;1</formula>
    </cfRule>
  </conditionalFormatting>
  <conditionalFormatting sqref="H4:BE4 BI4:BK4 BV4:CA4">
    <cfRule type="expression" dxfId="1" priority="51">
      <formula>IF($V$4&lt;&gt;"", 1, 0)+IF($W$4&lt;&gt;"", 1, 0)+IF($X$4&lt;&gt;"", 1, 0)&lt;1</formula>
    </cfRule>
  </conditionalFormatting>
  <conditionalFormatting sqref="H5:BE5 BI5:BK5 BV5:CA5">
    <cfRule type="expression" dxfId="1" priority="52">
      <formula>IF($J$5&lt;&gt;"", 1, 0)+IF($K$5&lt;&gt;"", 1, 0)+IF($L$5&lt;&gt;"", 1, 0)&lt;1</formula>
    </cfRule>
  </conditionalFormatting>
  <conditionalFormatting sqref="H5:BE5 BI5:BK5 BV5:CA5">
    <cfRule type="expression" dxfId="1" priority="53">
      <formula>IF($V$5&lt;&gt;"", 1, 0)+IF($W$5&lt;&gt;"", 1, 0)+IF($X$5&lt;&gt;"", 1, 0)&lt;1</formula>
    </cfRule>
  </conditionalFormatting>
  <conditionalFormatting sqref="H6:BE6 BI6:BK6 BV6:CA6">
    <cfRule type="expression" dxfId="1" priority="54">
      <formula>IF($J$6&lt;&gt;"", 1, 0)+IF($K$6&lt;&gt;"", 1, 0)+IF($L$6&lt;&gt;"", 1, 0)&lt;1</formula>
    </cfRule>
  </conditionalFormatting>
  <conditionalFormatting sqref="H6:BE6 BI6:BK6 BV6:CA6">
    <cfRule type="expression" dxfId="1" priority="55">
      <formula>IF($V$6&lt;&gt;"", 1, 0)+IF($W$6&lt;&gt;"", 1, 0)+IF($X$6&lt;&gt;"", 1, 0)&lt;1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5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5.0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5.0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5.0" customHeigh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5.0" customHeight="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5.0" customHeigh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5.75" customHeight="1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5.75" customHeight="1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5.75" customHeight="1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5.75" customHeigh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5.7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5.0" customHeigh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0" customHeight="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5.0" customHeight="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5.0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2021-09-27T15:40:04Z</dcterms:created>
  <dc:creator>openpyxl</dc:creator>
</cp:coreProperties>
</file>